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tabRatio="872" firstSheet="1" activeTab="1"/>
  </bookViews>
  <sheets>
    <sheet name="الايضاحات المهمة" sheetId="22" r:id="rId1"/>
    <sheet name="بيانات عامة" sheetId="1" r:id="rId2"/>
    <sheet name="ملخص نسب معيار كفاية رأس المال" sheetId="2" r:id="rId3"/>
    <sheet name="معيار كفاية رأس المال" sheetId="3" r:id="rId4"/>
    <sheet name="الشركات المالية وتأمين OF" sheetId="4" r:id="rId5"/>
    <sheet name="استثمارات صناديق الاستثمار OF" sheetId="5" r:id="rId6"/>
    <sheet name="ملخص مخاطر الائتمان CR" sheetId="6" r:id="rId7"/>
    <sheet name="CR إجمالى مخاطر الائتمان" sheetId="10" r:id="rId8"/>
    <sheet name="CR الالتزامات العرضية" sheetId="11" r:id="rId9"/>
    <sheet name="CR الارتباطات" sheetId="7" r:id="rId10"/>
    <sheet name="اجمالى مخاطر الطرف المقابل" sheetId="8" r:id="rId11"/>
    <sheet name=" مخاطر الطرف المقابل- OTC" sheetId="9" r:id="rId12"/>
    <sheet name="مخاطر الطرف المقابل -REPO " sheetId="12" r:id="rId13"/>
    <sheet name="اجمالى مخاطر السوق" sheetId="13" r:id="rId14"/>
    <sheet name="MR اجمالى أدوات دين " sheetId="16" r:id="rId15"/>
    <sheet name="MRأدوات دين عامة-الاستحقاق" sheetId="14" r:id="rId16"/>
    <sheet name="MR أدوات دين محددة" sheetId="15" r:id="rId17"/>
    <sheet name="MR مخاطر الأسهم" sheetId="17" r:id="rId18"/>
    <sheet name="MR متطلب مخاطر أسعار الصرف" sheetId="18" r:id="rId19"/>
    <sheet name="MR مخاطر أسعار الصرف- ميزانية" sheetId="19" r:id="rId20"/>
    <sheet name="متطلبات رأس المال OR" sheetId="20" r:id="rId21"/>
    <sheet name="OR مصفوفة تجميع البيانات" sheetId="21" r:id="rId22"/>
  </sheets>
  <definedNames>
    <definedName name="_xlnm.Print_Area" localSheetId="11">' مخاطر الطرف المقابل- OTC'!$A$1:$J$75</definedName>
    <definedName name="_xlnm.Print_Area" localSheetId="7">'CR إجمالى مخاطر الائتمان'!$A$1:$W$86</definedName>
    <definedName name="_xlnm.Print_Area" localSheetId="9">'CR الارتباطات'!$A$1:$AS$72</definedName>
    <definedName name="_xlnm.Print_Area" localSheetId="8">'CR الالتزامات العرضية'!$A$1:$AN$69</definedName>
    <definedName name="_xlnm.Print_Area" localSheetId="14">'MR اجمالى أدوات دين '!$A$1:$K$20</definedName>
    <definedName name="_xlnm.Print_Area" localSheetId="18">'MR متطلب مخاطر أسعار الصرف'!$A$1:$N$14</definedName>
    <definedName name="_xlnm.Print_Area" localSheetId="21">'OR مصفوفة تجميع البيانات'!$A$1:$M$51</definedName>
    <definedName name="_xlnm.Print_Area" localSheetId="13">'اجمالى مخاطر السوق'!$A$1:$K$20</definedName>
    <definedName name="_xlnm.Print_Area" localSheetId="10">'اجمالى مخاطر الطرف المقابل'!$A$1:$J$18</definedName>
    <definedName name="_xlnm.Print_Area" localSheetId="5">'استثمارات صناديق الاستثمار OF'!$A$1:$O$57</definedName>
    <definedName name="_xlnm.Print_Area" localSheetId="0">'الايضاحات المهمة'!$A$1:$C$85</definedName>
    <definedName name="_xlnm.Print_Area" localSheetId="4">'الشركات المالية وتأمين OF'!$A$1:$O$133</definedName>
    <definedName name="_xlnm.Print_Area" localSheetId="1">'بيانات عامة'!$A$1:$F$33</definedName>
    <definedName name="_xlnm.Print_Area" localSheetId="20">'متطلبات رأس المال OR'!$A$1:$I$42</definedName>
    <definedName name="_xlnm.Print_Area" localSheetId="12">'مخاطر الطرف المقابل -REPO '!$A$1:$J$37</definedName>
    <definedName name="_xlnm.Print_Area" localSheetId="3">'معيار كفاية رأس المال'!$A$1:$F$54</definedName>
    <definedName name="_xlnm.Print_Area" localSheetId="6">'ملخص مخاطر الائتمان CR'!$A$1:$R$24</definedName>
    <definedName name="_xlnm.Print_Area" localSheetId="2">'ملخص نسب معيار كفاية رأس المال'!$A$1:$G$14</definedName>
    <definedName name="الايضاحات">'متطلبات رأس المال OR'!$A$35:$G$39</definedName>
    <definedName name="التفاصيل">'OR مصفوفة تجميع البيانات'!$A$47:$L$50</definedName>
  </definedNames>
  <calcPr calcId="162913"/>
</workbook>
</file>

<file path=xl/calcChain.xml><?xml version="1.0" encoding="utf-8"?>
<calcChain xmlns="http://schemas.openxmlformats.org/spreadsheetml/2006/main">
  <c r="E9" i="20" l="1"/>
  <c r="C8" i="1" l="1"/>
  <c r="T70" i="10" l="1"/>
  <c r="T64" i="10"/>
  <c r="T60" i="10"/>
  <c r="T57" i="10"/>
  <c r="T54" i="10"/>
  <c r="T49" i="10"/>
  <c r="T44" i="10"/>
  <c r="T39" i="10"/>
  <c r="T20" i="10"/>
  <c r="T18" i="10" s="1"/>
  <c r="T11" i="10"/>
  <c r="T9" i="10" s="1"/>
  <c r="AH60" i="11"/>
  <c r="AA60" i="11"/>
  <c r="F60" i="11"/>
  <c r="D60" i="11"/>
  <c r="G60" i="11" s="1"/>
  <c r="AI62" i="11"/>
  <c r="AI61" i="11"/>
  <c r="AG60" i="11"/>
  <c r="AF60" i="11"/>
  <c r="AB62" i="11"/>
  <c r="AB61" i="11"/>
  <c r="Z60" i="11"/>
  <c r="Y60" i="11"/>
  <c r="U62" i="11"/>
  <c r="U61" i="11"/>
  <c r="T60" i="11"/>
  <c r="S60" i="11"/>
  <c r="R60" i="11"/>
  <c r="N62" i="11"/>
  <c r="N61" i="11"/>
  <c r="M60" i="11"/>
  <c r="L60" i="11"/>
  <c r="N60" i="11" s="1"/>
  <c r="K60" i="11"/>
  <c r="G62" i="11"/>
  <c r="G61" i="11"/>
  <c r="E60" i="11"/>
  <c r="AH11" i="11"/>
  <c r="AH9" i="11" s="1"/>
  <c r="AG11" i="11"/>
  <c r="AG9" i="11"/>
  <c r="AF11" i="11"/>
  <c r="AF9" i="11"/>
  <c r="AA11" i="11"/>
  <c r="AA9" i="11" s="1"/>
  <c r="Z11" i="11"/>
  <c r="Z9" i="11" s="1"/>
  <c r="Y11" i="11"/>
  <c r="Y9" i="11" s="1"/>
  <c r="T11" i="11"/>
  <c r="T9" i="11" s="1"/>
  <c r="S11" i="11"/>
  <c r="S9" i="11" s="1"/>
  <c r="R11" i="11"/>
  <c r="R9" i="11" s="1"/>
  <c r="M11" i="11"/>
  <c r="M9" i="11" s="1"/>
  <c r="L11" i="11"/>
  <c r="L9" i="11" s="1"/>
  <c r="K11" i="11"/>
  <c r="K9" i="11" s="1"/>
  <c r="F11" i="11"/>
  <c r="F9" i="11" s="1"/>
  <c r="E11" i="11"/>
  <c r="E9" i="11" s="1"/>
  <c r="D11" i="11"/>
  <c r="D9" i="11" s="1"/>
  <c r="E11" i="10"/>
  <c r="E9" i="10" s="1"/>
  <c r="F11" i="10"/>
  <c r="F9" i="10" s="1"/>
  <c r="D11" i="10"/>
  <c r="D9" i="10" s="1"/>
  <c r="T67" i="10"/>
  <c r="O20" i="6" s="1"/>
  <c r="T32" i="10"/>
  <c r="T25" i="10" s="1"/>
  <c r="T27" i="10"/>
  <c r="E27" i="10"/>
  <c r="D27" i="10"/>
  <c r="AB60" i="11" l="1"/>
  <c r="U60" i="11"/>
  <c r="T37" i="10"/>
  <c r="AI60" i="11"/>
  <c r="T8" i="10"/>
  <c r="W9" i="14" l="1"/>
  <c r="C1" i="20" l="1"/>
  <c r="D2" i="10"/>
  <c r="D1" i="10"/>
  <c r="D2" i="5"/>
  <c r="D1" i="5"/>
  <c r="E119" i="4" l="1"/>
  <c r="E120" i="4"/>
  <c r="E121" i="4"/>
  <c r="E122" i="4"/>
  <c r="E123" i="4"/>
  <c r="E124" i="4"/>
  <c r="G119" i="4"/>
  <c r="J119" i="4" s="1"/>
  <c r="K119" i="4" s="1"/>
  <c r="G120" i="4"/>
  <c r="J120" i="4" s="1"/>
  <c r="K120" i="4" s="1"/>
  <c r="G121" i="4"/>
  <c r="J121" i="4" s="1"/>
  <c r="K121" i="4" s="1"/>
  <c r="G122" i="4"/>
  <c r="J122" i="4" s="1"/>
  <c r="K122" i="4" s="1"/>
  <c r="G123" i="4"/>
  <c r="J123" i="4" s="1"/>
  <c r="K123" i="4" s="1"/>
  <c r="G124" i="4"/>
  <c r="J124" i="4" s="1"/>
  <c r="K124" i="4" s="1"/>
  <c r="D2" i="4"/>
  <c r="D1" i="4"/>
  <c r="C2" i="3"/>
  <c r="C1" i="3"/>
  <c r="C2" i="2"/>
  <c r="C1" i="2"/>
  <c r="D2" i="12"/>
  <c r="C2" i="21"/>
  <c r="C2" i="20"/>
  <c r="C2" i="19"/>
  <c r="C2" i="18"/>
  <c r="C2" i="17"/>
  <c r="C2" i="15"/>
  <c r="C2" i="14"/>
  <c r="C2" i="16"/>
  <c r="C2" i="13"/>
  <c r="C2" i="9"/>
  <c r="C2" i="8"/>
  <c r="C2" i="7"/>
  <c r="C2" i="11"/>
  <c r="C2" i="6"/>
  <c r="C1" i="21"/>
  <c r="C1" i="19"/>
  <c r="C1" i="18"/>
  <c r="C1" i="17"/>
  <c r="C1" i="16"/>
  <c r="C1" i="15"/>
  <c r="C1" i="14"/>
  <c r="C1" i="13"/>
  <c r="H122" i="4" l="1"/>
  <c r="H123" i="4"/>
  <c r="H119" i="4"/>
  <c r="H124" i="4"/>
  <c r="H120" i="4"/>
  <c r="H121" i="4"/>
  <c r="Y10" i="7"/>
  <c r="C1" i="6" l="1"/>
  <c r="D1" i="12"/>
  <c r="C1" i="9"/>
  <c r="C1" i="8"/>
  <c r="AN63" i="7"/>
  <c r="AP63" i="7" s="1"/>
  <c r="AH63" i="7"/>
  <c r="AJ63" i="7" s="1"/>
  <c r="AB63" i="7"/>
  <c r="AD63" i="7" s="1"/>
  <c r="AN62" i="7"/>
  <c r="AP62" i="7" s="1"/>
  <c r="AH62" i="7"/>
  <c r="AJ62" i="7" s="1"/>
  <c r="AB62" i="7"/>
  <c r="AD62" i="7" s="1"/>
  <c r="AM61" i="7"/>
  <c r="AL61" i="7"/>
  <c r="AK61" i="7"/>
  <c r="AG61" i="7"/>
  <c r="AF61" i="7"/>
  <c r="AE61" i="7"/>
  <c r="AA61" i="7"/>
  <c r="Z61" i="7"/>
  <c r="Y61" i="7"/>
  <c r="C1" i="7"/>
  <c r="AK62" i="11"/>
  <c r="AK61" i="11"/>
  <c r="AD62" i="11"/>
  <c r="AD61" i="11"/>
  <c r="W62" i="11"/>
  <c r="W61" i="11"/>
  <c r="P62" i="11"/>
  <c r="P61" i="11"/>
  <c r="I62" i="11"/>
  <c r="I61" i="11"/>
  <c r="C1" i="11"/>
  <c r="F67" i="10"/>
  <c r="E67" i="10"/>
  <c r="D67" i="10"/>
  <c r="G62" i="10"/>
  <c r="G61" i="10"/>
  <c r="O61" i="10" s="1"/>
  <c r="D60" i="10"/>
  <c r="F60" i="10"/>
  <c r="E60" i="10"/>
  <c r="AN61" i="7" l="1"/>
  <c r="AP61" i="7" s="1"/>
  <c r="G60" i="10"/>
  <c r="G67" i="10"/>
  <c r="C20" i="6" s="1"/>
  <c r="AB61" i="7"/>
  <c r="AD61" i="7" s="1"/>
  <c r="AM61" i="11"/>
  <c r="I61" i="10" s="1"/>
  <c r="P61" i="10" s="1"/>
  <c r="AM62" i="11"/>
  <c r="I62" i="10" s="1"/>
  <c r="P62" i="10" s="1"/>
  <c r="AH61" i="7"/>
  <c r="AJ61" i="7" s="1"/>
  <c r="AR62" i="7"/>
  <c r="J61" i="10" s="1"/>
  <c r="Q61" i="10" s="1"/>
  <c r="AR63" i="7"/>
  <c r="J62" i="10" s="1"/>
  <c r="Q62" i="10" s="1"/>
  <c r="O62" i="10"/>
  <c r="AR61" i="7" l="1"/>
  <c r="J60" i="10" s="1"/>
  <c r="R61" i="10"/>
  <c r="V61" i="10" s="1"/>
  <c r="P60" i="10"/>
  <c r="Q60" i="10"/>
  <c r="R62" i="10"/>
  <c r="V62" i="10" s="1"/>
  <c r="L61" i="10"/>
  <c r="L62" i="10"/>
  <c r="O60" i="10"/>
  <c r="R60" i="10" l="1"/>
  <c r="V60" i="10"/>
  <c r="E7" i="4"/>
  <c r="F19" i="6" l="1"/>
  <c r="O17" i="6"/>
  <c r="J7" i="18"/>
  <c r="L45" i="21"/>
  <c r="K44" i="21"/>
  <c r="J44" i="21"/>
  <c r="I44" i="21"/>
  <c r="H44" i="21"/>
  <c r="G44" i="21"/>
  <c r="F44" i="21"/>
  <c r="E44" i="21"/>
  <c r="D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2" i="21"/>
  <c r="L11" i="21"/>
  <c r="L10" i="21"/>
  <c r="G17" i="20"/>
  <c r="F29" i="20" s="1"/>
  <c r="F17" i="20"/>
  <c r="F28" i="20" s="1"/>
  <c r="E17" i="20"/>
  <c r="F27" i="20" s="1"/>
  <c r="G13" i="20"/>
  <c r="F13" i="20"/>
  <c r="E13" i="20"/>
  <c r="G9" i="20"/>
  <c r="F9" i="20"/>
  <c r="J32" i="19"/>
  <c r="J44" i="19" s="1"/>
  <c r="I32" i="19"/>
  <c r="I44" i="19" s="1"/>
  <c r="H32" i="19"/>
  <c r="H44" i="19" s="1"/>
  <c r="G32" i="19"/>
  <c r="G44" i="19" s="1"/>
  <c r="F32" i="19"/>
  <c r="F44" i="19" s="1"/>
  <c r="E32" i="19"/>
  <c r="E44" i="19" s="1"/>
  <c r="D32" i="19"/>
  <c r="D44" i="19" s="1"/>
  <c r="J27" i="19"/>
  <c r="I27" i="19"/>
  <c r="H27" i="19"/>
  <c r="G27" i="19"/>
  <c r="F27" i="19"/>
  <c r="E27" i="19"/>
  <c r="D27" i="19"/>
  <c r="J18" i="19"/>
  <c r="I18" i="19"/>
  <c r="H18" i="19"/>
  <c r="G18" i="19"/>
  <c r="F18" i="19"/>
  <c r="E18" i="19"/>
  <c r="D18" i="19"/>
  <c r="J14" i="19"/>
  <c r="I14" i="19"/>
  <c r="H14" i="19"/>
  <c r="G14" i="19"/>
  <c r="F14" i="19"/>
  <c r="E14" i="19"/>
  <c r="D14" i="19"/>
  <c r="H33" i="17"/>
  <c r="I33" i="17" s="1"/>
  <c r="F33" i="17"/>
  <c r="G33" i="17" s="1"/>
  <c r="H32" i="17"/>
  <c r="I32" i="17" s="1"/>
  <c r="F32" i="17"/>
  <c r="G32" i="17" s="1"/>
  <c r="H31" i="17"/>
  <c r="I31" i="17" s="1"/>
  <c r="F31" i="17"/>
  <c r="G31" i="17" s="1"/>
  <c r="H30" i="17"/>
  <c r="I30" i="17" s="1"/>
  <c r="F30" i="17"/>
  <c r="G30" i="17" s="1"/>
  <c r="H29" i="17"/>
  <c r="I29" i="17" s="1"/>
  <c r="F29" i="17"/>
  <c r="G29" i="17" s="1"/>
  <c r="H28" i="17"/>
  <c r="I28" i="17" s="1"/>
  <c r="F28" i="17"/>
  <c r="G28" i="17" s="1"/>
  <c r="H27" i="17"/>
  <c r="I27" i="17" s="1"/>
  <c r="F27" i="17"/>
  <c r="G27" i="17" s="1"/>
  <c r="H26" i="17"/>
  <c r="I26" i="17" s="1"/>
  <c r="F26" i="17"/>
  <c r="G26" i="17" s="1"/>
  <c r="H25" i="17"/>
  <c r="I25" i="17" s="1"/>
  <c r="F25" i="17"/>
  <c r="G25" i="17" s="1"/>
  <c r="H17" i="17"/>
  <c r="I17" i="17" s="1"/>
  <c r="F17" i="17"/>
  <c r="G17" i="17" s="1"/>
  <c r="H16" i="17"/>
  <c r="I16" i="17" s="1"/>
  <c r="F16" i="17"/>
  <c r="G16" i="17" s="1"/>
  <c r="H15" i="17"/>
  <c r="I15" i="17" s="1"/>
  <c r="F15" i="17"/>
  <c r="G15" i="17" s="1"/>
  <c r="H14" i="17"/>
  <c r="I14" i="17" s="1"/>
  <c r="F14" i="17"/>
  <c r="G14" i="17" s="1"/>
  <c r="H13" i="17"/>
  <c r="I13" i="17" s="1"/>
  <c r="F13" i="17"/>
  <c r="G13" i="17" s="1"/>
  <c r="H12" i="17"/>
  <c r="I12" i="17" s="1"/>
  <c r="F12" i="17"/>
  <c r="G12" i="17" s="1"/>
  <c r="H11" i="17"/>
  <c r="I11" i="17" s="1"/>
  <c r="F11" i="17"/>
  <c r="G11" i="17" s="1"/>
  <c r="H10" i="17"/>
  <c r="I10" i="17" s="1"/>
  <c r="F10" i="17"/>
  <c r="G10" i="17" s="1"/>
  <c r="H9" i="17"/>
  <c r="I9" i="17" s="1"/>
  <c r="F9" i="17"/>
  <c r="G9" i="17" s="1"/>
  <c r="U22" i="15"/>
  <c r="T22" i="15"/>
  <c r="S22" i="15"/>
  <c r="R22" i="15"/>
  <c r="Q22" i="15"/>
  <c r="P22" i="15"/>
  <c r="O22" i="15"/>
  <c r="N22" i="15"/>
  <c r="M22" i="15"/>
  <c r="L22" i="15"/>
  <c r="K22" i="15"/>
  <c r="J22" i="15"/>
  <c r="I22" i="15"/>
  <c r="H22" i="15"/>
  <c r="G22" i="15"/>
  <c r="F22" i="15"/>
  <c r="U21" i="15"/>
  <c r="T21" i="15"/>
  <c r="S21" i="15"/>
  <c r="R21" i="15"/>
  <c r="Q21" i="15"/>
  <c r="P21" i="15"/>
  <c r="O21" i="15"/>
  <c r="N21" i="15"/>
  <c r="M21" i="15"/>
  <c r="L21" i="15"/>
  <c r="K21" i="15"/>
  <c r="J21" i="15"/>
  <c r="I21" i="15"/>
  <c r="H21" i="15"/>
  <c r="G21" i="15"/>
  <c r="F21" i="15"/>
  <c r="W19" i="15"/>
  <c r="V19" i="15"/>
  <c r="W18" i="15"/>
  <c r="V18" i="15"/>
  <c r="W17" i="15"/>
  <c r="V17" i="15"/>
  <c r="W16" i="15"/>
  <c r="V16" i="15"/>
  <c r="W15" i="15"/>
  <c r="V15" i="15"/>
  <c r="W14" i="15"/>
  <c r="V14" i="15"/>
  <c r="W13" i="15"/>
  <c r="V13" i="15"/>
  <c r="W12" i="15"/>
  <c r="V12" i="15"/>
  <c r="W11" i="15"/>
  <c r="V11" i="15"/>
  <c r="W10" i="15"/>
  <c r="V10" i="15"/>
  <c r="W9" i="15"/>
  <c r="V9" i="15"/>
  <c r="W8" i="15"/>
  <c r="V8" i="15"/>
  <c r="W7" i="15"/>
  <c r="V7" i="15"/>
  <c r="V59" i="14"/>
  <c r="U59" i="14"/>
  <c r="T59" i="14"/>
  <c r="S59" i="14"/>
  <c r="R59" i="14"/>
  <c r="Q59" i="14"/>
  <c r="P59" i="14"/>
  <c r="O59" i="14"/>
  <c r="N59" i="14"/>
  <c r="M59" i="14"/>
  <c r="L59" i="14"/>
  <c r="K59" i="14"/>
  <c r="J59" i="14"/>
  <c r="I59" i="14"/>
  <c r="H59" i="14"/>
  <c r="G59" i="14"/>
  <c r="V58" i="14"/>
  <c r="U58" i="14"/>
  <c r="T58" i="14"/>
  <c r="S58" i="14"/>
  <c r="R58" i="14"/>
  <c r="Q58" i="14"/>
  <c r="P58" i="14"/>
  <c r="O58" i="14"/>
  <c r="N58" i="14"/>
  <c r="M58" i="14"/>
  <c r="L58" i="14"/>
  <c r="K58" i="14"/>
  <c r="J58" i="14"/>
  <c r="I58" i="14"/>
  <c r="H58" i="14"/>
  <c r="G58" i="14"/>
  <c r="V57" i="14"/>
  <c r="U57" i="14"/>
  <c r="T57" i="14"/>
  <c r="S57" i="14"/>
  <c r="R57" i="14"/>
  <c r="Q57" i="14"/>
  <c r="P57" i="14"/>
  <c r="O57" i="14"/>
  <c r="N57" i="14"/>
  <c r="M57" i="14"/>
  <c r="L57" i="14"/>
  <c r="K57" i="14"/>
  <c r="J57" i="14"/>
  <c r="I57" i="14"/>
  <c r="H57" i="14"/>
  <c r="G57" i="14"/>
  <c r="V56" i="14"/>
  <c r="U56" i="14"/>
  <c r="T56" i="14"/>
  <c r="S56" i="14"/>
  <c r="R56" i="14"/>
  <c r="Q56" i="14"/>
  <c r="P56" i="14"/>
  <c r="O56" i="14"/>
  <c r="N56" i="14"/>
  <c r="M56" i="14"/>
  <c r="L56" i="14"/>
  <c r="K56" i="14"/>
  <c r="J56" i="14"/>
  <c r="I56" i="14"/>
  <c r="H56" i="14"/>
  <c r="G56" i="14"/>
  <c r="V55" i="14"/>
  <c r="U55" i="14"/>
  <c r="T55" i="14"/>
  <c r="S55" i="14"/>
  <c r="R55" i="14"/>
  <c r="Q55" i="14"/>
  <c r="P55" i="14"/>
  <c r="O55" i="14"/>
  <c r="N55" i="14"/>
  <c r="M55" i="14"/>
  <c r="L55" i="14"/>
  <c r="K55" i="14"/>
  <c r="J55" i="14"/>
  <c r="I55" i="14"/>
  <c r="H55" i="14"/>
  <c r="G55" i="14"/>
  <c r="V54" i="14"/>
  <c r="U54" i="14"/>
  <c r="T54" i="14"/>
  <c r="S54" i="14"/>
  <c r="R54" i="14"/>
  <c r="Q54" i="14"/>
  <c r="P54" i="14"/>
  <c r="O54" i="14"/>
  <c r="N54" i="14"/>
  <c r="M54" i="14"/>
  <c r="L54" i="14"/>
  <c r="K54" i="14"/>
  <c r="J54" i="14"/>
  <c r="I54" i="14"/>
  <c r="H54" i="14"/>
  <c r="G54" i="14"/>
  <c r="V53" i="14"/>
  <c r="U53" i="14"/>
  <c r="T53" i="14"/>
  <c r="S53" i="14"/>
  <c r="R53" i="14"/>
  <c r="Q53" i="14"/>
  <c r="P53" i="14"/>
  <c r="O53" i="14"/>
  <c r="N53" i="14"/>
  <c r="M53" i="14"/>
  <c r="L53" i="14"/>
  <c r="K53" i="14"/>
  <c r="J53" i="14"/>
  <c r="I53" i="14"/>
  <c r="H53" i="14"/>
  <c r="G53" i="14"/>
  <c r="V52" i="14"/>
  <c r="U52" i="14"/>
  <c r="T52" i="14"/>
  <c r="S52" i="14"/>
  <c r="R52" i="14"/>
  <c r="Q52" i="14"/>
  <c r="P52" i="14"/>
  <c r="O52" i="14"/>
  <c r="N52" i="14"/>
  <c r="M52" i="14"/>
  <c r="L52" i="14"/>
  <c r="K52" i="14"/>
  <c r="J52" i="14"/>
  <c r="I52" i="14"/>
  <c r="H52" i="14"/>
  <c r="G52" i="14"/>
  <c r="V50" i="14"/>
  <c r="U50" i="14"/>
  <c r="T50" i="14"/>
  <c r="S50" i="14"/>
  <c r="R50" i="14"/>
  <c r="Q50" i="14"/>
  <c r="P50" i="14"/>
  <c r="O50" i="14"/>
  <c r="N50" i="14"/>
  <c r="M50" i="14"/>
  <c r="L50" i="14"/>
  <c r="K50" i="14"/>
  <c r="J50" i="14"/>
  <c r="I50" i="14"/>
  <c r="H50" i="14"/>
  <c r="G50" i="14"/>
  <c r="V49" i="14"/>
  <c r="U49" i="14"/>
  <c r="T49" i="14"/>
  <c r="S49" i="14"/>
  <c r="R49" i="14"/>
  <c r="Q49" i="14"/>
  <c r="P49" i="14"/>
  <c r="O49" i="14"/>
  <c r="N49" i="14"/>
  <c r="M49" i="14"/>
  <c r="L49" i="14"/>
  <c r="K49" i="14"/>
  <c r="J49" i="14"/>
  <c r="I49" i="14"/>
  <c r="H49" i="14"/>
  <c r="G49" i="14"/>
  <c r="V48" i="14"/>
  <c r="U48" i="14"/>
  <c r="T48" i="14"/>
  <c r="S48" i="14"/>
  <c r="R48" i="14"/>
  <c r="Q48" i="14"/>
  <c r="P48" i="14"/>
  <c r="O48" i="14"/>
  <c r="N48" i="14"/>
  <c r="M48" i="14"/>
  <c r="L48" i="14"/>
  <c r="K48" i="14"/>
  <c r="J48" i="14"/>
  <c r="I48" i="14"/>
  <c r="H48" i="14"/>
  <c r="G48" i="14"/>
  <c r="V46" i="14"/>
  <c r="U46" i="14"/>
  <c r="T46" i="14"/>
  <c r="S46" i="14"/>
  <c r="R46" i="14"/>
  <c r="Q46" i="14"/>
  <c r="P46" i="14"/>
  <c r="O46" i="14"/>
  <c r="N46" i="14"/>
  <c r="M46" i="14"/>
  <c r="L46" i="14"/>
  <c r="K46" i="14"/>
  <c r="J46" i="14"/>
  <c r="I46" i="14"/>
  <c r="H46" i="14"/>
  <c r="G46" i="14"/>
  <c r="V45" i="14"/>
  <c r="U45" i="14"/>
  <c r="T45" i="14"/>
  <c r="S45" i="14"/>
  <c r="R45" i="14"/>
  <c r="Q45" i="14"/>
  <c r="P45" i="14"/>
  <c r="O45" i="14"/>
  <c r="N45" i="14"/>
  <c r="M45" i="14"/>
  <c r="L45" i="14"/>
  <c r="K45" i="14"/>
  <c r="J45" i="14"/>
  <c r="I45" i="14"/>
  <c r="H45" i="14"/>
  <c r="G45" i="14"/>
  <c r="V44" i="14"/>
  <c r="U44" i="14"/>
  <c r="T44" i="14"/>
  <c r="S44" i="14"/>
  <c r="R44" i="14"/>
  <c r="Q44" i="14"/>
  <c r="P44" i="14"/>
  <c r="O44" i="14"/>
  <c r="N44" i="14"/>
  <c r="M44" i="14"/>
  <c r="L44" i="14"/>
  <c r="K44" i="14"/>
  <c r="J44" i="14"/>
  <c r="I44" i="14"/>
  <c r="H44" i="14"/>
  <c r="G44" i="14"/>
  <c r="V43" i="14"/>
  <c r="V47" i="14" s="1"/>
  <c r="U43" i="14"/>
  <c r="T43" i="14"/>
  <c r="S43" i="14"/>
  <c r="R43" i="14"/>
  <c r="Q43" i="14"/>
  <c r="P43" i="14"/>
  <c r="O43" i="14"/>
  <c r="N43" i="14"/>
  <c r="M43" i="14"/>
  <c r="L43" i="14"/>
  <c r="K43" i="14"/>
  <c r="J43" i="14"/>
  <c r="J47" i="14" s="1"/>
  <c r="I43" i="14"/>
  <c r="H43" i="14"/>
  <c r="G43" i="14"/>
  <c r="V25" i="14"/>
  <c r="U25" i="14"/>
  <c r="T25" i="14"/>
  <c r="S25" i="14"/>
  <c r="R25" i="14"/>
  <c r="Q25" i="14"/>
  <c r="P25" i="14"/>
  <c r="O25" i="14"/>
  <c r="N25" i="14"/>
  <c r="M25" i="14"/>
  <c r="L25" i="14"/>
  <c r="K25" i="14"/>
  <c r="J25" i="14"/>
  <c r="I25" i="14"/>
  <c r="H25" i="14"/>
  <c r="G25" i="14"/>
  <c r="X23" i="14"/>
  <c r="X59" i="14" s="1"/>
  <c r="W23" i="14"/>
  <c r="W59" i="14" s="1"/>
  <c r="X22" i="14"/>
  <c r="X58" i="14" s="1"/>
  <c r="W22" i="14"/>
  <c r="W58" i="14" s="1"/>
  <c r="X21" i="14"/>
  <c r="X57" i="14" s="1"/>
  <c r="W21" i="14"/>
  <c r="W57" i="14" s="1"/>
  <c r="X20" i="14"/>
  <c r="X56" i="14" s="1"/>
  <c r="W20" i="14"/>
  <c r="W56" i="14" s="1"/>
  <c r="X19" i="14"/>
  <c r="X55" i="14" s="1"/>
  <c r="W19" i="14"/>
  <c r="W55" i="14" s="1"/>
  <c r="X18" i="14"/>
  <c r="X54" i="14" s="1"/>
  <c r="W18" i="14"/>
  <c r="W54" i="14" s="1"/>
  <c r="X17" i="14"/>
  <c r="X53" i="14" s="1"/>
  <c r="W17" i="14"/>
  <c r="W53" i="14" s="1"/>
  <c r="X16" i="14"/>
  <c r="X52" i="14" s="1"/>
  <c r="W16" i="14"/>
  <c r="W52" i="14" s="1"/>
  <c r="X14" i="14"/>
  <c r="X50" i="14" s="1"/>
  <c r="W14" i="14"/>
  <c r="W50" i="14" s="1"/>
  <c r="X13" i="14"/>
  <c r="X49" i="14" s="1"/>
  <c r="W13" i="14"/>
  <c r="W49" i="14" s="1"/>
  <c r="X12" i="14"/>
  <c r="X48" i="14" s="1"/>
  <c r="W12" i="14"/>
  <c r="W48" i="14" s="1"/>
  <c r="X10" i="14"/>
  <c r="X46" i="14" s="1"/>
  <c r="W10" i="14"/>
  <c r="W46" i="14" s="1"/>
  <c r="X9" i="14"/>
  <c r="X45" i="14" s="1"/>
  <c r="W45" i="14"/>
  <c r="X8" i="14"/>
  <c r="X44" i="14" s="1"/>
  <c r="W8" i="14"/>
  <c r="W44" i="14" s="1"/>
  <c r="X7" i="14"/>
  <c r="W7" i="14"/>
  <c r="G26" i="12"/>
  <c r="I26" i="12" s="1"/>
  <c r="G25" i="12"/>
  <c r="I25" i="12" s="1"/>
  <c r="G24" i="12"/>
  <c r="I24" i="12" s="1"/>
  <c r="G23" i="12"/>
  <c r="I23" i="12" s="1"/>
  <c r="G22" i="12"/>
  <c r="I22" i="12" s="1"/>
  <c r="G21" i="12"/>
  <c r="I21" i="12" s="1"/>
  <c r="G13" i="12"/>
  <c r="I13" i="12" s="1"/>
  <c r="G12" i="12"/>
  <c r="I12" i="12" s="1"/>
  <c r="G11" i="12"/>
  <c r="I11" i="12" s="1"/>
  <c r="G10" i="12"/>
  <c r="I10" i="12" s="1"/>
  <c r="G9" i="12"/>
  <c r="I9" i="12" s="1"/>
  <c r="G8" i="12"/>
  <c r="I8" i="12" s="1"/>
  <c r="E62" i="9"/>
  <c r="D62" i="9"/>
  <c r="G61" i="9"/>
  <c r="H61" i="9" s="1"/>
  <c r="I61" i="9" s="1"/>
  <c r="G60" i="9"/>
  <c r="H60" i="9" s="1"/>
  <c r="I60" i="9" s="1"/>
  <c r="G59" i="9"/>
  <c r="H59" i="9" s="1"/>
  <c r="I59" i="9" s="1"/>
  <c r="G58" i="9"/>
  <c r="H58" i="9" s="1"/>
  <c r="I58" i="9" s="1"/>
  <c r="G57" i="9"/>
  <c r="H57" i="9" s="1"/>
  <c r="I57" i="9" s="1"/>
  <c r="G56" i="9"/>
  <c r="H56" i="9" s="1"/>
  <c r="I56" i="9" s="1"/>
  <c r="G55" i="9"/>
  <c r="H55" i="9" s="1"/>
  <c r="I55" i="9" s="1"/>
  <c r="G54" i="9"/>
  <c r="H54" i="9" s="1"/>
  <c r="I54" i="9" s="1"/>
  <c r="G53" i="9"/>
  <c r="H53" i="9" s="1"/>
  <c r="I53" i="9" s="1"/>
  <c r="G52" i="9"/>
  <c r="H52" i="9" s="1"/>
  <c r="I52" i="9" s="1"/>
  <c r="H51" i="9"/>
  <c r="I51" i="9" s="1"/>
  <c r="G50" i="9"/>
  <c r="H50" i="9" s="1"/>
  <c r="I50" i="9" s="1"/>
  <c r="G49" i="9"/>
  <c r="H49" i="9" s="1"/>
  <c r="I49" i="9" s="1"/>
  <c r="G48" i="9"/>
  <c r="H48" i="9" s="1"/>
  <c r="I48" i="9" s="1"/>
  <c r="G47" i="9"/>
  <c r="E43" i="9"/>
  <c r="D43" i="9"/>
  <c r="G42" i="9"/>
  <c r="H42" i="9" s="1"/>
  <c r="I42" i="9" s="1"/>
  <c r="G41" i="9"/>
  <c r="H41" i="9" s="1"/>
  <c r="I41" i="9" s="1"/>
  <c r="G40" i="9"/>
  <c r="H40" i="9" s="1"/>
  <c r="I40" i="9" s="1"/>
  <c r="G39" i="9"/>
  <c r="H39" i="9" s="1"/>
  <c r="I39" i="9" s="1"/>
  <c r="G38" i="9"/>
  <c r="H38" i="9" s="1"/>
  <c r="I38" i="9" s="1"/>
  <c r="G37" i="9"/>
  <c r="H37" i="9" s="1"/>
  <c r="I37" i="9" s="1"/>
  <c r="G36" i="9"/>
  <c r="H36" i="9" s="1"/>
  <c r="I36" i="9" s="1"/>
  <c r="G35" i="9"/>
  <c r="H35" i="9" s="1"/>
  <c r="I35" i="9" s="1"/>
  <c r="G34" i="9"/>
  <c r="H34" i="9" s="1"/>
  <c r="I34" i="9" s="1"/>
  <c r="G33" i="9"/>
  <c r="H33" i="9" s="1"/>
  <c r="I33" i="9" s="1"/>
  <c r="G32" i="9"/>
  <c r="H32" i="9" s="1"/>
  <c r="I32" i="9" s="1"/>
  <c r="G31" i="9"/>
  <c r="H31" i="9" s="1"/>
  <c r="I31" i="9" s="1"/>
  <c r="G30" i="9"/>
  <c r="H30" i="9" s="1"/>
  <c r="I30" i="9" s="1"/>
  <c r="G29" i="9"/>
  <c r="H29" i="9" s="1"/>
  <c r="I29" i="9" s="1"/>
  <c r="G28" i="9"/>
  <c r="H28" i="9" s="1"/>
  <c r="E24" i="9"/>
  <c r="D24" i="9"/>
  <c r="G23" i="9"/>
  <c r="H23" i="9" s="1"/>
  <c r="I23" i="9" s="1"/>
  <c r="G22" i="9"/>
  <c r="H22" i="9" s="1"/>
  <c r="I22" i="9" s="1"/>
  <c r="G21" i="9"/>
  <c r="H21" i="9" s="1"/>
  <c r="I21" i="9" s="1"/>
  <c r="G20" i="9"/>
  <c r="H20" i="9" s="1"/>
  <c r="I20" i="9" s="1"/>
  <c r="G19" i="9"/>
  <c r="H19" i="9" s="1"/>
  <c r="I19" i="9" s="1"/>
  <c r="G18" i="9"/>
  <c r="H18" i="9" s="1"/>
  <c r="G17" i="9"/>
  <c r="H17" i="9" s="1"/>
  <c r="I17" i="9" s="1"/>
  <c r="G16" i="9"/>
  <c r="H16" i="9" s="1"/>
  <c r="I16" i="9" s="1"/>
  <c r="G15" i="9"/>
  <c r="H15" i="9" s="1"/>
  <c r="I15" i="9" s="1"/>
  <c r="G14" i="9"/>
  <c r="H14" i="9" s="1"/>
  <c r="I14" i="9" s="1"/>
  <c r="G13" i="9"/>
  <c r="H13" i="9" s="1"/>
  <c r="I13" i="9" s="1"/>
  <c r="G12" i="9"/>
  <c r="H12" i="9" s="1"/>
  <c r="I12" i="9" s="1"/>
  <c r="G11" i="9"/>
  <c r="H11" i="9" s="1"/>
  <c r="I11" i="9" s="1"/>
  <c r="G10" i="9"/>
  <c r="H10" i="9" s="1"/>
  <c r="I10" i="9" s="1"/>
  <c r="G9" i="9"/>
  <c r="H9" i="9" s="1"/>
  <c r="AN65" i="7"/>
  <c r="AP65" i="7" s="1"/>
  <c r="AH65" i="7"/>
  <c r="AJ65" i="7" s="1"/>
  <c r="AB65" i="7"/>
  <c r="AD65" i="7" s="1"/>
  <c r="AN64" i="7"/>
  <c r="AP64" i="7" s="1"/>
  <c r="AH64" i="7"/>
  <c r="AJ64" i="7" s="1"/>
  <c r="AB64" i="7"/>
  <c r="AD64" i="7" s="1"/>
  <c r="AN60" i="7"/>
  <c r="AP60" i="7" s="1"/>
  <c r="AH60" i="7"/>
  <c r="AJ60" i="7" s="1"/>
  <c r="AB60" i="7"/>
  <c r="AD60" i="7" s="1"/>
  <c r="AN59" i="7"/>
  <c r="AP59" i="7" s="1"/>
  <c r="AH59" i="7"/>
  <c r="AJ59" i="7" s="1"/>
  <c r="AB59" i="7"/>
  <c r="AD59" i="7" s="1"/>
  <c r="AM58" i="7"/>
  <c r="AL58" i="7"/>
  <c r="AK58" i="7"/>
  <c r="AG58" i="7"/>
  <c r="AF58" i="7"/>
  <c r="AE58" i="7"/>
  <c r="AA58" i="7"/>
  <c r="Z58" i="7"/>
  <c r="Y58" i="7"/>
  <c r="AN57" i="7"/>
  <c r="AP57" i="7" s="1"/>
  <c r="AH57" i="7"/>
  <c r="AJ57" i="7" s="1"/>
  <c r="AB57" i="7"/>
  <c r="AD57" i="7" s="1"/>
  <c r="AN56" i="7"/>
  <c r="AP56" i="7" s="1"/>
  <c r="AH56" i="7"/>
  <c r="AJ56" i="7" s="1"/>
  <c r="AB56" i="7"/>
  <c r="AD56" i="7" s="1"/>
  <c r="AM55" i="7"/>
  <c r="AL55" i="7"/>
  <c r="AK55" i="7"/>
  <c r="AG55" i="7"/>
  <c r="AF55" i="7"/>
  <c r="AE55" i="7"/>
  <c r="AA55" i="7"/>
  <c r="Z55" i="7"/>
  <c r="Y55" i="7"/>
  <c r="AN54" i="7"/>
  <c r="AP54" i="7" s="1"/>
  <c r="AH54" i="7"/>
  <c r="AJ54" i="7" s="1"/>
  <c r="AB54" i="7"/>
  <c r="AD54" i="7" s="1"/>
  <c r="AN53" i="7"/>
  <c r="AP53" i="7" s="1"/>
  <c r="AH53" i="7"/>
  <c r="AJ53" i="7" s="1"/>
  <c r="AB53" i="7"/>
  <c r="AD53" i="7" s="1"/>
  <c r="AN52" i="7"/>
  <c r="AP52" i="7" s="1"/>
  <c r="AH52" i="7"/>
  <c r="AJ52" i="7" s="1"/>
  <c r="AB52" i="7"/>
  <c r="AD52" i="7" s="1"/>
  <c r="AN51" i="7"/>
  <c r="AP51" i="7" s="1"/>
  <c r="AH51" i="7"/>
  <c r="AJ51" i="7" s="1"/>
  <c r="AB51" i="7"/>
  <c r="AD51" i="7" s="1"/>
  <c r="AM50" i="7"/>
  <c r="AL50" i="7"/>
  <c r="AK50" i="7"/>
  <c r="AG50" i="7"/>
  <c r="AF50" i="7"/>
  <c r="AE50" i="7"/>
  <c r="AA50" i="7"/>
  <c r="Z50" i="7"/>
  <c r="Y50" i="7"/>
  <c r="AN49" i="7"/>
  <c r="AP49" i="7" s="1"/>
  <c r="AH49" i="7"/>
  <c r="AJ49" i="7" s="1"/>
  <c r="AB49" i="7"/>
  <c r="AD49" i="7" s="1"/>
  <c r="AN47" i="7"/>
  <c r="AP47" i="7" s="1"/>
  <c r="AH47" i="7"/>
  <c r="AJ47" i="7" s="1"/>
  <c r="AB47" i="7"/>
  <c r="AD47" i="7" s="1"/>
  <c r="AN46" i="7"/>
  <c r="AP46" i="7" s="1"/>
  <c r="AH46" i="7"/>
  <c r="AJ46" i="7" s="1"/>
  <c r="AB46" i="7"/>
  <c r="AD46" i="7" s="1"/>
  <c r="AM45" i="7"/>
  <c r="AL45" i="7"/>
  <c r="AK45" i="7"/>
  <c r="AG45" i="7"/>
  <c r="AF45" i="7"/>
  <c r="AE45" i="7"/>
  <c r="AA45" i="7"/>
  <c r="Z45" i="7"/>
  <c r="Y45" i="7"/>
  <c r="AN44" i="7"/>
  <c r="AP44" i="7" s="1"/>
  <c r="AH44" i="7"/>
  <c r="AJ44" i="7" s="1"/>
  <c r="AB44" i="7"/>
  <c r="AD44" i="7" s="1"/>
  <c r="AN43" i="7"/>
  <c r="AP43" i="7" s="1"/>
  <c r="AH43" i="7"/>
  <c r="AJ43" i="7" s="1"/>
  <c r="AB43" i="7"/>
  <c r="AD43" i="7" s="1"/>
  <c r="AN42" i="7"/>
  <c r="AP42" i="7" s="1"/>
  <c r="AH42" i="7"/>
  <c r="AJ42" i="7" s="1"/>
  <c r="AB42" i="7"/>
  <c r="AD42" i="7" s="1"/>
  <c r="AN41" i="7"/>
  <c r="AP41" i="7" s="1"/>
  <c r="AH41" i="7"/>
  <c r="AJ41" i="7" s="1"/>
  <c r="AB41" i="7"/>
  <c r="AD41" i="7" s="1"/>
  <c r="AM40" i="7"/>
  <c r="AL40" i="7"/>
  <c r="AK40" i="7"/>
  <c r="AG40" i="7"/>
  <c r="AF40" i="7"/>
  <c r="AE40" i="7"/>
  <c r="AA40" i="7"/>
  <c r="Z40" i="7"/>
  <c r="Y40" i="7"/>
  <c r="AN39" i="7"/>
  <c r="AP39" i="7" s="1"/>
  <c r="AH39" i="7"/>
  <c r="AJ39" i="7" s="1"/>
  <c r="AB39" i="7"/>
  <c r="AD39" i="7" s="1"/>
  <c r="AN37" i="7"/>
  <c r="AP37" i="7" s="1"/>
  <c r="AH37" i="7"/>
  <c r="AJ37" i="7" s="1"/>
  <c r="AB37" i="7"/>
  <c r="AD37" i="7" s="1"/>
  <c r="AN36" i="7"/>
  <c r="AP36" i="7" s="1"/>
  <c r="AH36" i="7"/>
  <c r="AJ36" i="7" s="1"/>
  <c r="AB36" i="7"/>
  <c r="AD36" i="7" s="1"/>
  <c r="AN35" i="7"/>
  <c r="AP35" i="7" s="1"/>
  <c r="AH35" i="7"/>
  <c r="AJ35" i="7" s="1"/>
  <c r="AB35" i="7"/>
  <c r="AD35" i="7" s="1"/>
  <c r="AN34" i="7"/>
  <c r="AP34" i="7" s="1"/>
  <c r="AH34" i="7"/>
  <c r="AJ34" i="7" s="1"/>
  <c r="AB34" i="7"/>
  <c r="AD34" i="7" s="1"/>
  <c r="AM33" i="7"/>
  <c r="AL33" i="7"/>
  <c r="AK33" i="7"/>
  <c r="AG33" i="7"/>
  <c r="AF33" i="7"/>
  <c r="AE33" i="7"/>
  <c r="AA33" i="7"/>
  <c r="Z33" i="7"/>
  <c r="Y33" i="7"/>
  <c r="AN32" i="7"/>
  <c r="AP32" i="7" s="1"/>
  <c r="AH32" i="7"/>
  <c r="AJ32" i="7" s="1"/>
  <c r="AB32" i="7"/>
  <c r="AD32" i="7" s="1"/>
  <c r="AN31" i="7"/>
  <c r="AP31" i="7" s="1"/>
  <c r="AH31" i="7"/>
  <c r="AJ31" i="7" s="1"/>
  <c r="AB31" i="7"/>
  <c r="AD31" i="7" s="1"/>
  <c r="AN30" i="7"/>
  <c r="AP30" i="7" s="1"/>
  <c r="AH30" i="7"/>
  <c r="AJ30" i="7" s="1"/>
  <c r="AB30" i="7"/>
  <c r="AD30" i="7" s="1"/>
  <c r="AN29" i="7"/>
  <c r="AP29" i="7" s="1"/>
  <c r="AH29" i="7"/>
  <c r="AJ29" i="7" s="1"/>
  <c r="AB29" i="7"/>
  <c r="AD29" i="7" s="1"/>
  <c r="AM28" i="7"/>
  <c r="AL28" i="7"/>
  <c r="AK28" i="7"/>
  <c r="AG28" i="7"/>
  <c r="AF28" i="7"/>
  <c r="AE28" i="7"/>
  <c r="AA28" i="7"/>
  <c r="Z28" i="7"/>
  <c r="Y28" i="7"/>
  <c r="AN27" i="7"/>
  <c r="AP27" i="7" s="1"/>
  <c r="AH27" i="7"/>
  <c r="AJ27" i="7" s="1"/>
  <c r="AB27" i="7"/>
  <c r="AD27" i="7" s="1"/>
  <c r="AE26" i="7"/>
  <c r="AN25" i="7"/>
  <c r="AP25" i="7" s="1"/>
  <c r="AH25" i="7"/>
  <c r="AJ25" i="7" s="1"/>
  <c r="AB25" i="7"/>
  <c r="AD25" i="7" s="1"/>
  <c r="AN24" i="7"/>
  <c r="AP24" i="7" s="1"/>
  <c r="AH24" i="7"/>
  <c r="AJ24" i="7" s="1"/>
  <c r="AB24" i="7"/>
  <c r="AD24" i="7" s="1"/>
  <c r="AN23" i="7"/>
  <c r="AP23" i="7" s="1"/>
  <c r="AH23" i="7"/>
  <c r="AJ23" i="7" s="1"/>
  <c r="AB23" i="7"/>
  <c r="AD23" i="7" s="1"/>
  <c r="AN22" i="7"/>
  <c r="AP22" i="7" s="1"/>
  <c r="AH22" i="7"/>
  <c r="AJ22" i="7" s="1"/>
  <c r="AB22" i="7"/>
  <c r="AD22" i="7" s="1"/>
  <c r="AM21" i="7"/>
  <c r="AL21" i="7"/>
  <c r="AK21" i="7"/>
  <c r="AK19" i="7" s="1"/>
  <c r="AG21" i="7"/>
  <c r="AG19" i="7" s="1"/>
  <c r="AF21" i="7"/>
  <c r="AF19" i="7" s="1"/>
  <c r="AE21" i="7"/>
  <c r="AA21" i="7"/>
  <c r="AA19" i="7" s="1"/>
  <c r="Z21" i="7"/>
  <c r="Y21" i="7"/>
  <c r="Y19" i="7" s="1"/>
  <c r="AN20" i="7"/>
  <c r="AP20" i="7" s="1"/>
  <c r="AH20" i="7"/>
  <c r="AJ20" i="7" s="1"/>
  <c r="AB20" i="7"/>
  <c r="AD20" i="7" s="1"/>
  <c r="AM19" i="7"/>
  <c r="AN18" i="7"/>
  <c r="AP18" i="7" s="1"/>
  <c r="AH18" i="7"/>
  <c r="AJ18" i="7" s="1"/>
  <c r="AB18" i="7"/>
  <c r="AD18" i="7" s="1"/>
  <c r="AN17" i="7"/>
  <c r="AP17" i="7" s="1"/>
  <c r="AH17" i="7"/>
  <c r="AJ17" i="7" s="1"/>
  <c r="AB17" i="7"/>
  <c r="AD17" i="7" s="1"/>
  <c r="AN16" i="7"/>
  <c r="AP16" i="7" s="1"/>
  <c r="AH16" i="7"/>
  <c r="AJ16" i="7" s="1"/>
  <c r="AB16" i="7"/>
  <c r="AD16" i="7" s="1"/>
  <c r="AN15" i="7"/>
  <c r="AP15" i="7" s="1"/>
  <c r="AH15" i="7"/>
  <c r="AJ15" i="7" s="1"/>
  <c r="AB15" i="7"/>
  <c r="AD15" i="7" s="1"/>
  <c r="AN14" i="7"/>
  <c r="AP14" i="7" s="1"/>
  <c r="AH14" i="7"/>
  <c r="AJ14" i="7" s="1"/>
  <c r="AB14" i="7"/>
  <c r="AD14" i="7" s="1"/>
  <c r="AN13" i="7"/>
  <c r="AP13" i="7" s="1"/>
  <c r="AH13" i="7"/>
  <c r="AJ13" i="7" s="1"/>
  <c r="AB13" i="7"/>
  <c r="AD13" i="7" s="1"/>
  <c r="AN12" i="7"/>
  <c r="AP12" i="7" s="1"/>
  <c r="AH12" i="7"/>
  <c r="AJ12" i="7" s="1"/>
  <c r="AB12" i="7"/>
  <c r="AD12" i="7" s="1"/>
  <c r="AN11" i="7"/>
  <c r="AP11" i="7" s="1"/>
  <c r="AH11" i="7"/>
  <c r="AJ11" i="7" s="1"/>
  <c r="AB11" i="7"/>
  <c r="AD11" i="7" s="1"/>
  <c r="AM10" i="7"/>
  <c r="AL10" i="7"/>
  <c r="AK10" i="7"/>
  <c r="AG10" i="7"/>
  <c r="AF10" i="7"/>
  <c r="AE10" i="7"/>
  <c r="AA10" i="7"/>
  <c r="Z10" i="7"/>
  <c r="U9" i="7"/>
  <c r="W9" i="7" s="1"/>
  <c r="N9" i="7"/>
  <c r="P9" i="7" s="1"/>
  <c r="G9" i="7"/>
  <c r="I9" i="7" s="1"/>
  <c r="T8" i="7"/>
  <c r="S8" i="7"/>
  <c r="R8" i="7"/>
  <c r="M8" i="7"/>
  <c r="L8" i="7"/>
  <c r="K8" i="7"/>
  <c r="F8" i="7"/>
  <c r="E8" i="7"/>
  <c r="D8" i="7"/>
  <c r="AI68" i="11"/>
  <c r="AK68" i="11" s="1"/>
  <c r="AB68" i="11"/>
  <c r="AD68" i="11" s="1"/>
  <c r="U68" i="11"/>
  <c r="W68" i="11" s="1"/>
  <c r="N68" i="11"/>
  <c r="P68" i="11" s="1"/>
  <c r="G68" i="11"/>
  <c r="I68" i="11" s="1"/>
  <c r="AI67" i="11"/>
  <c r="AK67" i="11" s="1"/>
  <c r="AB67" i="11"/>
  <c r="AD67" i="11" s="1"/>
  <c r="U67" i="11"/>
  <c r="W67" i="11" s="1"/>
  <c r="N67" i="11"/>
  <c r="P67" i="11" s="1"/>
  <c r="G67" i="11"/>
  <c r="I67" i="11" s="1"/>
  <c r="AI66" i="11"/>
  <c r="AK66" i="11" s="1"/>
  <c r="AB66" i="11"/>
  <c r="AD66" i="11" s="1"/>
  <c r="U66" i="11"/>
  <c r="W66" i="11" s="1"/>
  <c r="N66" i="11"/>
  <c r="P66" i="11" s="1"/>
  <c r="G66" i="11"/>
  <c r="I66" i="11" s="1"/>
  <c r="AI65" i="11"/>
  <c r="AK65" i="11" s="1"/>
  <c r="AB65" i="11"/>
  <c r="AD65" i="11" s="1"/>
  <c r="U65" i="11"/>
  <c r="W65" i="11" s="1"/>
  <c r="N65" i="11"/>
  <c r="P65" i="11" s="1"/>
  <c r="G65" i="11"/>
  <c r="I65" i="11" s="1"/>
  <c r="AH64" i="11"/>
  <c r="AG64" i="11"/>
  <c r="AF64" i="11"/>
  <c r="AA64" i="11"/>
  <c r="Z64" i="11"/>
  <c r="Y64" i="11"/>
  <c r="T64" i="11"/>
  <c r="S64" i="11"/>
  <c r="R64" i="11"/>
  <c r="M64" i="11"/>
  <c r="L64" i="11"/>
  <c r="K64" i="11"/>
  <c r="F64" i="11"/>
  <c r="E64" i="11"/>
  <c r="D64" i="11"/>
  <c r="AI63" i="11"/>
  <c r="AK63" i="11" s="1"/>
  <c r="AB63" i="11"/>
  <c r="AD63" i="11" s="1"/>
  <c r="U63" i="11"/>
  <c r="W63" i="11" s="1"/>
  <c r="N63" i="11"/>
  <c r="P63" i="11" s="1"/>
  <c r="G63" i="11"/>
  <c r="I63" i="11" s="1"/>
  <c r="AK60" i="11"/>
  <c r="AD60" i="11"/>
  <c r="W60" i="11"/>
  <c r="P60" i="11"/>
  <c r="I60" i="11"/>
  <c r="AI59" i="11"/>
  <c r="AK59" i="11" s="1"/>
  <c r="AB59" i="11"/>
  <c r="AD59" i="11" s="1"/>
  <c r="U59" i="11"/>
  <c r="W59" i="11" s="1"/>
  <c r="N59" i="11"/>
  <c r="P59" i="11" s="1"/>
  <c r="G59" i="11"/>
  <c r="I59" i="11" s="1"/>
  <c r="AI58" i="11"/>
  <c r="AK58" i="11" s="1"/>
  <c r="AB58" i="11"/>
  <c r="AD58" i="11" s="1"/>
  <c r="U58" i="11"/>
  <c r="W58" i="11" s="1"/>
  <c r="N58" i="11"/>
  <c r="P58" i="11" s="1"/>
  <c r="G58" i="11"/>
  <c r="I58" i="11" s="1"/>
  <c r="AH57" i="11"/>
  <c r="AG57" i="11"/>
  <c r="AF57" i="11"/>
  <c r="AA57" i="11"/>
  <c r="Z57" i="11"/>
  <c r="Y57" i="11"/>
  <c r="T57" i="11"/>
  <c r="S57" i="11"/>
  <c r="R57" i="11"/>
  <c r="M57" i="11"/>
  <c r="L57" i="11"/>
  <c r="K57" i="11"/>
  <c r="F57" i="11"/>
  <c r="E57" i="11"/>
  <c r="D57" i="11"/>
  <c r="AI56" i="11"/>
  <c r="AK56" i="11" s="1"/>
  <c r="AB56" i="11"/>
  <c r="AD56" i="11" s="1"/>
  <c r="U56" i="11"/>
  <c r="W56" i="11" s="1"/>
  <c r="N56" i="11"/>
  <c r="P56" i="11" s="1"/>
  <c r="G56" i="11"/>
  <c r="I56" i="11" s="1"/>
  <c r="AI55" i="11"/>
  <c r="AK55" i="11" s="1"/>
  <c r="AB55" i="11"/>
  <c r="AD55" i="11" s="1"/>
  <c r="U55" i="11"/>
  <c r="W55" i="11" s="1"/>
  <c r="N55" i="11"/>
  <c r="P55" i="11" s="1"/>
  <c r="G55" i="11"/>
  <c r="I55" i="11" s="1"/>
  <c r="AH54" i="11"/>
  <c r="AG54" i="11"/>
  <c r="AF54" i="11"/>
  <c r="AA54" i="11"/>
  <c r="Z54" i="11"/>
  <c r="Y54" i="11"/>
  <c r="T54" i="11"/>
  <c r="S54" i="11"/>
  <c r="R54" i="11"/>
  <c r="M54" i="11"/>
  <c r="L54" i="11"/>
  <c r="K54" i="11"/>
  <c r="F54" i="11"/>
  <c r="E54" i="11"/>
  <c r="D54" i="11"/>
  <c r="AI53" i="11"/>
  <c r="AK53" i="11" s="1"/>
  <c r="AB53" i="11"/>
  <c r="AD53" i="11" s="1"/>
  <c r="U53" i="11"/>
  <c r="W53" i="11" s="1"/>
  <c r="N53" i="11"/>
  <c r="P53" i="11" s="1"/>
  <c r="G53" i="11"/>
  <c r="I53" i="11" s="1"/>
  <c r="AI52" i="11"/>
  <c r="AK52" i="11" s="1"/>
  <c r="AB52" i="11"/>
  <c r="AD52" i="11" s="1"/>
  <c r="U52" i="11"/>
  <c r="W52" i="11" s="1"/>
  <c r="N52" i="11"/>
  <c r="P52" i="11" s="1"/>
  <c r="G52" i="11"/>
  <c r="I52" i="11" s="1"/>
  <c r="AI51" i="11"/>
  <c r="AK51" i="11" s="1"/>
  <c r="AB51" i="11"/>
  <c r="AD51" i="11" s="1"/>
  <c r="U51" i="11"/>
  <c r="W51" i="11" s="1"/>
  <c r="N51" i="11"/>
  <c r="P51" i="11" s="1"/>
  <c r="G51" i="11"/>
  <c r="I51" i="11" s="1"/>
  <c r="AI50" i="11"/>
  <c r="AK50" i="11" s="1"/>
  <c r="AB50" i="11"/>
  <c r="AD50" i="11" s="1"/>
  <c r="U50" i="11"/>
  <c r="W50" i="11" s="1"/>
  <c r="N50" i="11"/>
  <c r="P50" i="11" s="1"/>
  <c r="G50" i="11"/>
  <c r="I50" i="11" s="1"/>
  <c r="AH49" i="11"/>
  <c r="AG49" i="11"/>
  <c r="AF49" i="11"/>
  <c r="AA49" i="11"/>
  <c r="Z49" i="11"/>
  <c r="Y49" i="11"/>
  <c r="T49" i="11"/>
  <c r="S49" i="11"/>
  <c r="R49" i="11"/>
  <c r="M49" i="11"/>
  <c r="L49" i="11"/>
  <c r="K49" i="11"/>
  <c r="F49" i="11"/>
  <c r="E49" i="11"/>
  <c r="D49" i="11"/>
  <c r="AI48" i="11"/>
  <c r="AK48" i="11" s="1"/>
  <c r="AB48" i="11"/>
  <c r="AD48" i="11" s="1"/>
  <c r="U48" i="11"/>
  <c r="W48" i="11" s="1"/>
  <c r="N48" i="11"/>
  <c r="P48" i="11" s="1"/>
  <c r="G48" i="11"/>
  <c r="I48" i="11" s="1"/>
  <c r="AI46" i="11"/>
  <c r="AK46" i="11" s="1"/>
  <c r="AB46" i="11"/>
  <c r="AD46" i="11" s="1"/>
  <c r="U46" i="11"/>
  <c r="W46" i="11" s="1"/>
  <c r="N46" i="11"/>
  <c r="P46" i="11" s="1"/>
  <c r="G46" i="11"/>
  <c r="I46" i="11" s="1"/>
  <c r="AI45" i="11"/>
  <c r="AK45" i="11" s="1"/>
  <c r="AB45" i="11"/>
  <c r="AD45" i="11" s="1"/>
  <c r="U45" i="11"/>
  <c r="W45" i="11" s="1"/>
  <c r="N45" i="11"/>
  <c r="P45" i="11" s="1"/>
  <c r="G45" i="11"/>
  <c r="I45" i="11" s="1"/>
  <c r="AH44" i="11"/>
  <c r="AG44" i="11"/>
  <c r="AF44" i="11"/>
  <c r="AA44" i="11"/>
  <c r="Z44" i="11"/>
  <c r="Y44" i="11"/>
  <c r="T44" i="11"/>
  <c r="S44" i="11"/>
  <c r="R44" i="11"/>
  <c r="M44" i="11"/>
  <c r="L44" i="11"/>
  <c r="K44" i="11"/>
  <c r="F44" i="11"/>
  <c r="E44" i="11"/>
  <c r="D44" i="11"/>
  <c r="AI43" i="11"/>
  <c r="AK43" i="11" s="1"/>
  <c r="AB43" i="11"/>
  <c r="AD43" i="11" s="1"/>
  <c r="U43" i="11"/>
  <c r="W43" i="11" s="1"/>
  <c r="N43" i="11"/>
  <c r="P43" i="11" s="1"/>
  <c r="G43" i="11"/>
  <c r="I43" i="11" s="1"/>
  <c r="AI42" i="11"/>
  <c r="AK42" i="11" s="1"/>
  <c r="AB42" i="11"/>
  <c r="AD42" i="11" s="1"/>
  <c r="U42" i="11"/>
  <c r="W42" i="11" s="1"/>
  <c r="N42" i="11"/>
  <c r="P42" i="11" s="1"/>
  <c r="G42" i="11"/>
  <c r="I42" i="11" s="1"/>
  <c r="AI41" i="11"/>
  <c r="AK41" i="11" s="1"/>
  <c r="AB41" i="11"/>
  <c r="AD41" i="11" s="1"/>
  <c r="U41" i="11"/>
  <c r="W41" i="11" s="1"/>
  <c r="N41" i="11"/>
  <c r="P41" i="11" s="1"/>
  <c r="G41" i="11"/>
  <c r="I41" i="11" s="1"/>
  <c r="AI40" i="11"/>
  <c r="AK40" i="11" s="1"/>
  <c r="AB40" i="11"/>
  <c r="AD40" i="11" s="1"/>
  <c r="U40" i="11"/>
  <c r="W40" i="11" s="1"/>
  <c r="N40" i="11"/>
  <c r="P40" i="11" s="1"/>
  <c r="G40" i="11"/>
  <c r="I40" i="11" s="1"/>
  <c r="AH39" i="11"/>
  <c r="AG39" i="11"/>
  <c r="AG37" i="11" s="1"/>
  <c r="AF39" i="11"/>
  <c r="AA39" i="11"/>
  <c r="AA37" i="11" s="1"/>
  <c r="Z39" i="11"/>
  <c r="Y39" i="11"/>
  <c r="T39" i="11"/>
  <c r="S39" i="11"/>
  <c r="R39" i="11"/>
  <c r="M39" i="11"/>
  <c r="M37" i="11" s="1"/>
  <c r="L39" i="11"/>
  <c r="K39" i="11"/>
  <c r="F39" i="11"/>
  <c r="E39" i="11"/>
  <c r="E37" i="11" s="1"/>
  <c r="D39" i="11"/>
  <c r="AI38" i="11"/>
  <c r="AK38" i="11" s="1"/>
  <c r="AB38" i="11"/>
  <c r="AD38" i="11" s="1"/>
  <c r="U38" i="11"/>
  <c r="W38" i="11" s="1"/>
  <c r="N38" i="11"/>
  <c r="P38" i="11" s="1"/>
  <c r="G38" i="11"/>
  <c r="I38" i="11" s="1"/>
  <c r="AI36" i="11"/>
  <c r="AK36" i="11" s="1"/>
  <c r="AB36" i="11"/>
  <c r="AD36" i="11" s="1"/>
  <c r="U36" i="11"/>
  <c r="W36" i="11" s="1"/>
  <c r="N36" i="11"/>
  <c r="P36" i="11" s="1"/>
  <c r="G36" i="11"/>
  <c r="I36" i="11" s="1"/>
  <c r="AI35" i="11"/>
  <c r="AK35" i="11" s="1"/>
  <c r="AB35" i="11"/>
  <c r="AD35" i="11" s="1"/>
  <c r="U35" i="11"/>
  <c r="W35" i="11" s="1"/>
  <c r="N35" i="11"/>
  <c r="P35" i="11" s="1"/>
  <c r="G35" i="11"/>
  <c r="I35" i="11" s="1"/>
  <c r="AI34" i="11"/>
  <c r="AK34" i="11" s="1"/>
  <c r="AB34" i="11"/>
  <c r="AD34" i="11" s="1"/>
  <c r="U34" i="11"/>
  <c r="W34" i="11" s="1"/>
  <c r="N34" i="11"/>
  <c r="P34" i="11" s="1"/>
  <c r="G34" i="11"/>
  <c r="I34" i="11" s="1"/>
  <c r="AI33" i="11"/>
  <c r="AK33" i="11" s="1"/>
  <c r="AB33" i="11"/>
  <c r="AD33" i="11" s="1"/>
  <c r="U33" i="11"/>
  <c r="W33" i="11" s="1"/>
  <c r="N33" i="11"/>
  <c r="P33" i="11" s="1"/>
  <c r="G33" i="11"/>
  <c r="I33" i="11" s="1"/>
  <c r="AH32" i="11"/>
  <c r="AG32" i="11"/>
  <c r="AF32" i="11"/>
  <c r="AA32" i="11"/>
  <c r="Z32" i="11"/>
  <c r="Y32" i="11"/>
  <c r="T32" i="11"/>
  <c r="S32" i="11"/>
  <c r="R32" i="11"/>
  <c r="M32" i="11"/>
  <c r="L32" i="11"/>
  <c r="K32" i="11"/>
  <c r="F32" i="11"/>
  <c r="E32" i="11"/>
  <c r="D32" i="11"/>
  <c r="AI31" i="11"/>
  <c r="AK31" i="11" s="1"/>
  <c r="AB31" i="11"/>
  <c r="AD31" i="11" s="1"/>
  <c r="U31" i="11"/>
  <c r="W31" i="11" s="1"/>
  <c r="N31" i="11"/>
  <c r="P31" i="11" s="1"/>
  <c r="G31" i="11"/>
  <c r="I31" i="11" s="1"/>
  <c r="AI30" i="11"/>
  <c r="AK30" i="11" s="1"/>
  <c r="AB30" i="11"/>
  <c r="AD30" i="11" s="1"/>
  <c r="U30" i="11"/>
  <c r="W30" i="11" s="1"/>
  <c r="N30" i="11"/>
  <c r="P30" i="11" s="1"/>
  <c r="G30" i="11"/>
  <c r="I30" i="11" s="1"/>
  <c r="AI29" i="11"/>
  <c r="AK29" i="11" s="1"/>
  <c r="AB29" i="11"/>
  <c r="AD29" i="11" s="1"/>
  <c r="U29" i="11"/>
  <c r="W29" i="11" s="1"/>
  <c r="N29" i="11"/>
  <c r="P29" i="11" s="1"/>
  <c r="G29" i="11"/>
  <c r="I29" i="11" s="1"/>
  <c r="AI28" i="11"/>
  <c r="AK28" i="11" s="1"/>
  <c r="AB28" i="11"/>
  <c r="AD28" i="11" s="1"/>
  <c r="U28" i="11"/>
  <c r="W28" i="11" s="1"/>
  <c r="N28" i="11"/>
  <c r="P28" i="11" s="1"/>
  <c r="G28" i="11"/>
  <c r="I28" i="11" s="1"/>
  <c r="AH27" i="11"/>
  <c r="AG27" i="11"/>
  <c r="AF27" i="11"/>
  <c r="AA27" i="11"/>
  <c r="Z27" i="11"/>
  <c r="Y27" i="11"/>
  <c r="T27" i="11"/>
  <c r="S27" i="11"/>
  <c r="R27" i="11"/>
  <c r="M27" i="11"/>
  <c r="L27" i="11"/>
  <c r="K27" i="11"/>
  <c r="F27" i="11"/>
  <c r="E27" i="11"/>
  <c r="D27" i="11"/>
  <c r="AI26" i="11"/>
  <c r="AK26" i="11" s="1"/>
  <c r="AB26" i="11"/>
  <c r="AD26" i="11" s="1"/>
  <c r="U26" i="11"/>
  <c r="W26" i="11" s="1"/>
  <c r="N26" i="11"/>
  <c r="P26" i="11" s="1"/>
  <c r="G26" i="11"/>
  <c r="I26" i="11" s="1"/>
  <c r="AI24" i="11"/>
  <c r="AK24" i="11" s="1"/>
  <c r="AB24" i="11"/>
  <c r="AD24" i="11" s="1"/>
  <c r="U24" i="11"/>
  <c r="W24" i="11" s="1"/>
  <c r="N24" i="11"/>
  <c r="P24" i="11" s="1"/>
  <c r="G24" i="11"/>
  <c r="I24" i="11" s="1"/>
  <c r="AI23" i="11"/>
  <c r="AK23" i="11" s="1"/>
  <c r="AB23" i="11"/>
  <c r="AD23" i="11" s="1"/>
  <c r="U23" i="11"/>
  <c r="W23" i="11" s="1"/>
  <c r="N23" i="11"/>
  <c r="P23" i="11" s="1"/>
  <c r="G23" i="11"/>
  <c r="I23" i="11" s="1"/>
  <c r="AI22" i="11"/>
  <c r="AK22" i="11" s="1"/>
  <c r="AB22" i="11"/>
  <c r="AD22" i="11" s="1"/>
  <c r="U22" i="11"/>
  <c r="W22" i="11" s="1"/>
  <c r="N22" i="11"/>
  <c r="P22" i="11" s="1"/>
  <c r="G22" i="11"/>
  <c r="I22" i="11" s="1"/>
  <c r="AI21" i="11"/>
  <c r="AK21" i="11" s="1"/>
  <c r="AB21" i="11"/>
  <c r="AD21" i="11" s="1"/>
  <c r="U21" i="11"/>
  <c r="W21" i="11" s="1"/>
  <c r="N21" i="11"/>
  <c r="P21" i="11" s="1"/>
  <c r="G21" i="11"/>
  <c r="I21" i="11" s="1"/>
  <c r="AH20" i="11"/>
  <c r="AH18" i="11" s="1"/>
  <c r="AG20" i="11"/>
  <c r="AF20" i="11"/>
  <c r="AA20" i="11"/>
  <c r="AA18" i="11" s="1"/>
  <c r="Z20" i="11"/>
  <c r="Y20" i="11"/>
  <c r="Y18" i="11" s="1"/>
  <c r="T20" i="11"/>
  <c r="S20" i="11"/>
  <c r="R20" i="11"/>
  <c r="M20" i="11"/>
  <c r="M18" i="11" s="1"/>
  <c r="L20" i="11"/>
  <c r="K20" i="11"/>
  <c r="K18" i="11" s="1"/>
  <c r="F20" i="11"/>
  <c r="F18" i="11" s="1"/>
  <c r="E20" i="11"/>
  <c r="E18" i="11" s="1"/>
  <c r="D20" i="11"/>
  <c r="AI19" i="11"/>
  <c r="AK19" i="11" s="1"/>
  <c r="AB19" i="11"/>
  <c r="AD19" i="11" s="1"/>
  <c r="U19" i="11"/>
  <c r="W19" i="11" s="1"/>
  <c r="N19" i="11"/>
  <c r="P19" i="11" s="1"/>
  <c r="G19" i="11"/>
  <c r="I19" i="11" s="1"/>
  <c r="AG18" i="11"/>
  <c r="AF18" i="11"/>
  <c r="Z18" i="11"/>
  <c r="T18" i="11"/>
  <c r="S18" i="11"/>
  <c r="AI17" i="11"/>
  <c r="AK17" i="11" s="1"/>
  <c r="AB17" i="11"/>
  <c r="AD17" i="11" s="1"/>
  <c r="U17" i="11"/>
  <c r="W17" i="11" s="1"/>
  <c r="N17" i="11"/>
  <c r="P17" i="11" s="1"/>
  <c r="G17" i="11"/>
  <c r="I17" i="11" s="1"/>
  <c r="AI16" i="11"/>
  <c r="AK16" i="11" s="1"/>
  <c r="AB16" i="11"/>
  <c r="AD16" i="11" s="1"/>
  <c r="U16" i="11"/>
  <c r="W16" i="11" s="1"/>
  <c r="N16" i="11"/>
  <c r="P16" i="11" s="1"/>
  <c r="G16" i="11"/>
  <c r="I16" i="11" s="1"/>
  <c r="AI15" i="11"/>
  <c r="AK15" i="11" s="1"/>
  <c r="AB15" i="11"/>
  <c r="AD15" i="11" s="1"/>
  <c r="U15" i="11"/>
  <c r="W15" i="11" s="1"/>
  <c r="N15" i="11"/>
  <c r="P15" i="11" s="1"/>
  <c r="G15" i="11"/>
  <c r="I15" i="11" s="1"/>
  <c r="AI14" i="11"/>
  <c r="AK14" i="11" s="1"/>
  <c r="AB14" i="11"/>
  <c r="AD14" i="11" s="1"/>
  <c r="U14" i="11"/>
  <c r="W14" i="11" s="1"/>
  <c r="N14" i="11"/>
  <c r="P14" i="11" s="1"/>
  <c r="G14" i="11"/>
  <c r="I14" i="11" s="1"/>
  <c r="AI13" i="11"/>
  <c r="AK13" i="11" s="1"/>
  <c r="AB13" i="11"/>
  <c r="AD13" i="11" s="1"/>
  <c r="U13" i="11"/>
  <c r="W13" i="11" s="1"/>
  <c r="N13" i="11"/>
  <c r="P13" i="11" s="1"/>
  <c r="G13" i="11"/>
  <c r="I13" i="11" s="1"/>
  <c r="AI12" i="11"/>
  <c r="AK12" i="11" s="1"/>
  <c r="AB12" i="11"/>
  <c r="AD12" i="11" s="1"/>
  <c r="U12" i="11"/>
  <c r="W12" i="11" s="1"/>
  <c r="N12" i="11"/>
  <c r="P12" i="11" s="1"/>
  <c r="G12" i="11"/>
  <c r="I12" i="11" s="1"/>
  <c r="AI11" i="11"/>
  <c r="AK11" i="11" s="1"/>
  <c r="AB11" i="11"/>
  <c r="AD11" i="11" s="1"/>
  <c r="U11" i="11"/>
  <c r="W11" i="11" s="1"/>
  <c r="N11" i="11"/>
  <c r="P11" i="11" s="1"/>
  <c r="G11" i="11"/>
  <c r="I11" i="11" s="1"/>
  <c r="AI10" i="11"/>
  <c r="AK10" i="11" s="1"/>
  <c r="AB10" i="11"/>
  <c r="AD10" i="11" s="1"/>
  <c r="U10" i="11"/>
  <c r="W10" i="11" s="1"/>
  <c r="N10" i="11"/>
  <c r="P10" i="11" s="1"/>
  <c r="G10" i="11"/>
  <c r="I10" i="11" s="1"/>
  <c r="G79" i="10"/>
  <c r="O79" i="10" s="1"/>
  <c r="G78" i="10"/>
  <c r="L78" i="10" s="1"/>
  <c r="G77" i="10"/>
  <c r="O77" i="10" s="1"/>
  <c r="R77" i="10" s="1"/>
  <c r="G76" i="10"/>
  <c r="G75" i="10"/>
  <c r="O75" i="10" s="1"/>
  <c r="R75" i="10" s="1"/>
  <c r="G74" i="10"/>
  <c r="L74" i="10" s="1"/>
  <c r="G73" i="10"/>
  <c r="O73" i="10" s="1"/>
  <c r="R73" i="10" s="1"/>
  <c r="G72" i="10"/>
  <c r="G71" i="10"/>
  <c r="O71" i="10" s="1"/>
  <c r="F70" i="10"/>
  <c r="E70" i="10"/>
  <c r="D70" i="10"/>
  <c r="G69" i="10"/>
  <c r="G68" i="10"/>
  <c r="O68" i="10" s="1"/>
  <c r="G66" i="10"/>
  <c r="O66" i="10" s="1"/>
  <c r="G65" i="10"/>
  <c r="O65" i="10" s="1"/>
  <c r="F64" i="10"/>
  <c r="E64" i="10"/>
  <c r="D64" i="10"/>
  <c r="G63" i="10"/>
  <c r="G59" i="10"/>
  <c r="O59" i="10" s="1"/>
  <c r="G58" i="10"/>
  <c r="O58" i="10" s="1"/>
  <c r="F57" i="10"/>
  <c r="E57" i="10"/>
  <c r="D57" i="10"/>
  <c r="G56" i="10"/>
  <c r="O56" i="10" s="1"/>
  <c r="G55" i="10"/>
  <c r="O55" i="10" s="1"/>
  <c r="F54" i="10"/>
  <c r="E54" i="10"/>
  <c r="D54" i="10"/>
  <c r="G53" i="10"/>
  <c r="O53" i="10" s="1"/>
  <c r="G52" i="10"/>
  <c r="O52" i="10" s="1"/>
  <c r="G51" i="10"/>
  <c r="G50" i="10"/>
  <c r="O50" i="10" s="1"/>
  <c r="F49" i="10"/>
  <c r="E49" i="10"/>
  <c r="D49" i="10"/>
  <c r="G48" i="10"/>
  <c r="O48" i="10" s="1"/>
  <c r="G46" i="10"/>
  <c r="O46" i="10" s="1"/>
  <c r="G45" i="10"/>
  <c r="F44" i="10"/>
  <c r="E44" i="10"/>
  <c r="D44" i="10"/>
  <c r="G43" i="10"/>
  <c r="O43" i="10" s="1"/>
  <c r="G42" i="10"/>
  <c r="O42" i="10" s="1"/>
  <c r="G41" i="10"/>
  <c r="O41" i="10" s="1"/>
  <c r="G40" i="10"/>
  <c r="F39" i="10"/>
  <c r="E39" i="10"/>
  <c r="D39" i="10"/>
  <c r="G38" i="10"/>
  <c r="O38" i="10" s="1"/>
  <c r="G36" i="10"/>
  <c r="O36" i="10" s="1"/>
  <c r="G35" i="10"/>
  <c r="O35" i="10" s="1"/>
  <c r="G34" i="10"/>
  <c r="G33" i="10"/>
  <c r="O33" i="10" s="1"/>
  <c r="F32" i="10"/>
  <c r="E32" i="10"/>
  <c r="D32" i="10"/>
  <c r="G31" i="10"/>
  <c r="O31" i="10" s="1"/>
  <c r="G30" i="10"/>
  <c r="O30" i="10" s="1"/>
  <c r="G29" i="10"/>
  <c r="O29" i="10" s="1"/>
  <c r="G28" i="10"/>
  <c r="O28" i="10" s="1"/>
  <c r="F27" i="10"/>
  <c r="G26" i="10"/>
  <c r="O26" i="10" s="1"/>
  <c r="G24" i="10"/>
  <c r="O24" i="10" s="1"/>
  <c r="G23" i="10"/>
  <c r="O23" i="10" s="1"/>
  <c r="G22" i="10"/>
  <c r="O22" i="10" s="1"/>
  <c r="G21" i="10"/>
  <c r="F20" i="10"/>
  <c r="F18" i="10" s="1"/>
  <c r="E20" i="10"/>
  <c r="E18" i="10" s="1"/>
  <c r="D20" i="10"/>
  <c r="G19" i="10"/>
  <c r="O19" i="10" s="1"/>
  <c r="G17" i="10"/>
  <c r="G16" i="10"/>
  <c r="O16" i="10" s="1"/>
  <c r="G15" i="10"/>
  <c r="G14" i="10"/>
  <c r="O14" i="10" s="1"/>
  <c r="G13" i="10"/>
  <c r="O13" i="10" s="1"/>
  <c r="G12" i="10"/>
  <c r="O12" i="10" s="1"/>
  <c r="G11" i="10"/>
  <c r="O11" i="10" s="1"/>
  <c r="G10" i="10"/>
  <c r="O10" i="10" s="1"/>
  <c r="I49" i="5"/>
  <c r="K49" i="5" s="1"/>
  <c r="F49" i="5"/>
  <c r="G49" i="5" s="1"/>
  <c r="I48" i="5"/>
  <c r="K48" i="5" s="1"/>
  <c r="F48" i="5"/>
  <c r="G48" i="5" s="1"/>
  <c r="I47" i="5"/>
  <c r="K47" i="5" s="1"/>
  <c r="F47" i="5"/>
  <c r="G47" i="5" s="1"/>
  <c r="I46" i="5"/>
  <c r="K46" i="5" s="1"/>
  <c r="F46" i="5"/>
  <c r="G46" i="5" s="1"/>
  <c r="I45" i="5"/>
  <c r="K45" i="5" s="1"/>
  <c r="F45" i="5"/>
  <c r="G45" i="5" s="1"/>
  <c r="I44" i="5"/>
  <c r="K44" i="5" s="1"/>
  <c r="F44" i="5"/>
  <c r="G44" i="5" s="1"/>
  <c r="I43" i="5"/>
  <c r="K43" i="5" s="1"/>
  <c r="F43" i="5"/>
  <c r="G43" i="5" s="1"/>
  <c r="I42" i="5"/>
  <c r="K42" i="5" s="1"/>
  <c r="F42" i="5"/>
  <c r="G42" i="5" s="1"/>
  <c r="I41" i="5"/>
  <c r="K41" i="5" s="1"/>
  <c r="F41" i="5"/>
  <c r="G41" i="5" s="1"/>
  <c r="I40" i="5"/>
  <c r="K40" i="5" s="1"/>
  <c r="F40" i="5"/>
  <c r="G40" i="5" s="1"/>
  <c r="I39" i="5"/>
  <c r="K39" i="5" s="1"/>
  <c r="F39" i="5"/>
  <c r="G39" i="5" s="1"/>
  <c r="I38" i="5"/>
  <c r="K38" i="5" s="1"/>
  <c r="F38" i="5"/>
  <c r="G38" i="5" s="1"/>
  <c r="I37" i="5"/>
  <c r="K37" i="5" s="1"/>
  <c r="F37" i="5"/>
  <c r="G37" i="5" s="1"/>
  <c r="I36" i="5"/>
  <c r="K36" i="5" s="1"/>
  <c r="F36" i="5"/>
  <c r="G36" i="5" s="1"/>
  <c r="I35" i="5"/>
  <c r="K35" i="5" s="1"/>
  <c r="F35" i="5"/>
  <c r="G35" i="5" s="1"/>
  <c r="I34" i="5"/>
  <c r="K34" i="5" s="1"/>
  <c r="F34" i="5"/>
  <c r="G34" i="5" s="1"/>
  <c r="I33" i="5"/>
  <c r="K33" i="5" s="1"/>
  <c r="F33" i="5"/>
  <c r="G33" i="5" s="1"/>
  <c r="I32" i="5"/>
  <c r="K32" i="5" s="1"/>
  <c r="F32" i="5"/>
  <c r="G32" i="5" s="1"/>
  <c r="I31" i="5"/>
  <c r="K31" i="5" s="1"/>
  <c r="F31" i="5"/>
  <c r="G31" i="5" s="1"/>
  <c r="I30" i="5"/>
  <c r="K30" i="5" s="1"/>
  <c r="F30" i="5"/>
  <c r="G30" i="5" s="1"/>
  <c r="I26" i="5"/>
  <c r="K26" i="5" s="1"/>
  <c r="F26" i="5"/>
  <c r="G26" i="5" s="1"/>
  <c r="I25" i="5"/>
  <c r="K25" i="5" s="1"/>
  <c r="F25" i="5"/>
  <c r="G25" i="5" s="1"/>
  <c r="I24" i="5"/>
  <c r="K24" i="5" s="1"/>
  <c r="F24" i="5"/>
  <c r="G24" i="5" s="1"/>
  <c r="I23" i="5"/>
  <c r="K23" i="5" s="1"/>
  <c r="F23" i="5"/>
  <c r="G23" i="5" s="1"/>
  <c r="I22" i="5"/>
  <c r="K22" i="5" s="1"/>
  <c r="F22" i="5"/>
  <c r="G22" i="5" s="1"/>
  <c r="I21" i="5"/>
  <c r="K21" i="5" s="1"/>
  <c r="F21" i="5"/>
  <c r="G21" i="5" s="1"/>
  <c r="I20" i="5"/>
  <c r="K20" i="5" s="1"/>
  <c r="F20" i="5"/>
  <c r="G20" i="5" s="1"/>
  <c r="I19" i="5"/>
  <c r="K19" i="5" s="1"/>
  <c r="F19" i="5"/>
  <c r="G19" i="5" s="1"/>
  <c r="I18" i="5"/>
  <c r="K18" i="5" s="1"/>
  <c r="F18" i="5"/>
  <c r="G18" i="5" s="1"/>
  <c r="I17" i="5"/>
  <c r="K17" i="5" s="1"/>
  <c r="F17" i="5"/>
  <c r="G17" i="5" s="1"/>
  <c r="I16" i="5"/>
  <c r="K16" i="5" s="1"/>
  <c r="F16" i="5"/>
  <c r="G16" i="5" s="1"/>
  <c r="I15" i="5"/>
  <c r="K15" i="5" s="1"/>
  <c r="F15" i="5"/>
  <c r="G15" i="5" s="1"/>
  <c r="I14" i="5"/>
  <c r="K14" i="5" s="1"/>
  <c r="F14" i="5"/>
  <c r="G14" i="5" s="1"/>
  <c r="I13" i="5"/>
  <c r="K13" i="5" s="1"/>
  <c r="F13" i="5"/>
  <c r="G13" i="5" s="1"/>
  <c r="I12" i="5"/>
  <c r="K12" i="5" s="1"/>
  <c r="F12" i="5"/>
  <c r="G12" i="5" s="1"/>
  <c r="I11" i="5"/>
  <c r="K11" i="5" s="1"/>
  <c r="F11" i="5"/>
  <c r="G11" i="5" s="1"/>
  <c r="I10" i="5"/>
  <c r="K10" i="5" s="1"/>
  <c r="F10" i="5"/>
  <c r="G10" i="5" s="1"/>
  <c r="I9" i="5"/>
  <c r="K9" i="5" s="1"/>
  <c r="F9" i="5"/>
  <c r="G9" i="5" s="1"/>
  <c r="I8" i="5"/>
  <c r="K8" i="5" s="1"/>
  <c r="F8" i="5"/>
  <c r="G8" i="5" s="1"/>
  <c r="I7" i="5"/>
  <c r="K7" i="5" s="1"/>
  <c r="F7" i="5"/>
  <c r="G7" i="5" s="1"/>
  <c r="I126" i="4"/>
  <c r="G125" i="4"/>
  <c r="J125" i="4" s="1"/>
  <c r="K125" i="4" s="1"/>
  <c r="E125" i="4"/>
  <c r="G118" i="4"/>
  <c r="H118" i="4" s="1"/>
  <c r="E118" i="4"/>
  <c r="G117" i="4"/>
  <c r="J117" i="4" s="1"/>
  <c r="K117" i="4" s="1"/>
  <c r="E117" i="4"/>
  <c r="G116" i="4"/>
  <c r="H116" i="4" s="1"/>
  <c r="E116" i="4"/>
  <c r="G115" i="4"/>
  <c r="J115" i="4" s="1"/>
  <c r="K115" i="4" s="1"/>
  <c r="E115" i="4"/>
  <c r="G114" i="4"/>
  <c r="H114" i="4" s="1"/>
  <c r="E114" i="4"/>
  <c r="G113" i="4"/>
  <c r="J113" i="4" s="1"/>
  <c r="K113" i="4" s="1"/>
  <c r="E113" i="4"/>
  <c r="G112" i="4"/>
  <c r="H112" i="4" s="1"/>
  <c r="E112" i="4"/>
  <c r="G111" i="4"/>
  <c r="J111" i="4" s="1"/>
  <c r="K111" i="4" s="1"/>
  <c r="E111" i="4"/>
  <c r="G110" i="4"/>
  <c r="H110" i="4" s="1"/>
  <c r="E110" i="4"/>
  <c r="G109" i="4"/>
  <c r="J109" i="4" s="1"/>
  <c r="K109" i="4" s="1"/>
  <c r="E109" i="4"/>
  <c r="G108" i="4"/>
  <c r="H108" i="4" s="1"/>
  <c r="E108" i="4"/>
  <c r="G107" i="4"/>
  <c r="J107" i="4" s="1"/>
  <c r="K107" i="4" s="1"/>
  <c r="E107" i="4"/>
  <c r="G106" i="4"/>
  <c r="H106" i="4" s="1"/>
  <c r="E106" i="4"/>
  <c r="G105" i="4"/>
  <c r="J105" i="4" s="1"/>
  <c r="K105" i="4" s="1"/>
  <c r="E105" i="4"/>
  <c r="G104" i="4"/>
  <c r="H104" i="4" s="1"/>
  <c r="E104" i="4"/>
  <c r="G103" i="4"/>
  <c r="J103" i="4" s="1"/>
  <c r="K103" i="4" s="1"/>
  <c r="E103" i="4"/>
  <c r="G102" i="4"/>
  <c r="H102" i="4" s="1"/>
  <c r="E102" i="4"/>
  <c r="G101" i="4"/>
  <c r="J101" i="4" s="1"/>
  <c r="K101" i="4" s="1"/>
  <c r="E101" i="4"/>
  <c r="G100" i="4"/>
  <c r="H100" i="4" s="1"/>
  <c r="E100" i="4"/>
  <c r="G99" i="4"/>
  <c r="J99" i="4" s="1"/>
  <c r="K99" i="4" s="1"/>
  <c r="E99" i="4"/>
  <c r="G98" i="4"/>
  <c r="H98" i="4" s="1"/>
  <c r="E98" i="4"/>
  <c r="G97" i="4"/>
  <c r="J97" i="4" s="1"/>
  <c r="K97" i="4" s="1"/>
  <c r="E97" i="4"/>
  <c r="G96" i="4"/>
  <c r="H96" i="4" s="1"/>
  <c r="E96" i="4"/>
  <c r="G95" i="4"/>
  <c r="J95" i="4" s="1"/>
  <c r="K95" i="4" s="1"/>
  <c r="E95" i="4"/>
  <c r="G94" i="4"/>
  <c r="H94" i="4" s="1"/>
  <c r="E94" i="4"/>
  <c r="G93" i="4"/>
  <c r="J93" i="4" s="1"/>
  <c r="K93" i="4" s="1"/>
  <c r="E93" i="4"/>
  <c r="G92" i="4"/>
  <c r="H92" i="4" s="1"/>
  <c r="E92" i="4"/>
  <c r="G91" i="4"/>
  <c r="J91" i="4" s="1"/>
  <c r="K91" i="4" s="1"/>
  <c r="E91" i="4"/>
  <c r="G90" i="4"/>
  <c r="H90" i="4" s="1"/>
  <c r="E90" i="4"/>
  <c r="G89" i="4"/>
  <c r="J89" i="4" s="1"/>
  <c r="K89" i="4" s="1"/>
  <c r="E89" i="4"/>
  <c r="G88" i="4"/>
  <c r="H88" i="4" s="1"/>
  <c r="E88" i="4"/>
  <c r="G87" i="4"/>
  <c r="J87" i="4" s="1"/>
  <c r="K87" i="4" s="1"/>
  <c r="E87" i="4"/>
  <c r="G86" i="4"/>
  <c r="H86" i="4" s="1"/>
  <c r="E86" i="4"/>
  <c r="G85" i="4"/>
  <c r="J85" i="4" s="1"/>
  <c r="K85" i="4" s="1"/>
  <c r="E85" i="4"/>
  <c r="G84" i="4"/>
  <c r="H84" i="4" s="1"/>
  <c r="E84" i="4"/>
  <c r="G83" i="4"/>
  <c r="J83" i="4" s="1"/>
  <c r="K83" i="4" s="1"/>
  <c r="E83" i="4"/>
  <c r="G82" i="4"/>
  <c r="H82" i="4" s="1"/>
  <c r="E82" i="4"/>
  <c r="G81" i="4"/>
  <c r="J81" i="4" s="1"/>
  <c r="K81" i="4" s="1"/>
  <c r="E81" i="4"/>
  <c r="G80" i="4"/>
  <c r="H80" i="4" s="1"/>
  <c r="E80" i="4"/>
  <c r="G79" i="4"/>
  <c r="J79" i="4" s="1"/>
  <c r="K79" i="4" s="1"/>
  <c r="E79" i="4"/>
  <c r="G78" i="4"/>
  <c r="H78" i="4" s="1"/>
  <c r="E78" i="4"/>
  <c r="G77" i="4"/>
  <c r="J77" i="4" s="1"/>
  <c r="K77" i="4" s="1"/>
  <c r="E77" i="4"/>
  <c r="G76" i="4"/>
  <c r="H76" i="4" s="1"/>
  <c r="E76" i="4"/>
  <c r="G75" i="4"/>
  <c r="J75" i="4" s="1"/>
  <c r="K75" i="4" s="1"/>
  <c r="E75" i="4"/>
  <c r="G74" i="4"/>
  <c r="H74" i="4" s="1"/>
  <c r="E74" i="4"/>
  <c r="G73" i="4"/>
  <c r="J73" i="4" s="1"/>
  <c r="K73" i="4" s="1"/>
  <c r="E73" i="4"/>
  <c r="G72" i="4"/>
  <c r="H72" i="4" s="1"/>
  <c r="E72" i="4"/>
  <c r="G71" i="4"/>
  <c r="J71" i="4" s="1"/>
  <c r="K71" i="4" s="1"/>
  <c r="E71" i="4"/>
  <c r="G70" i="4"/>
  <c r="H70" i="4" s="1"/>
  <c r="E70" i="4"/>
  <c r="G69" i="4"/>
  <c r="J69" i="4" s="1"/>
  <c r="K69" i="4" s="1"/>
  <c r="E69" i="4"/>
  <c r="G68" i="4"/>
  <c r="H68" i="4" s="1"/>
  <c r="E68" i="4"/>
  <c r="G67" i="4"/>
  <c r="J67" i="4" s="1"/>
  <c r="K67" i="4" s="1"/>
  <c r="E67" i="4"/>
  <c r="G66" i="4"/>
  <c r="H66" i="4" s="1"/>
  <c r="E66" i="4"/>
  <c r="G65" i="4"/>
  <c r="H65" i="4" s="1"/>
  <c r="E65" i="4"/>
  <c r="G64" i="4"/>
  <c r="H64" i="4" s="1"/>
  <c r="E64" i="4"/>
  <c r="G63" i="4"/>
  <c r="J63" i="4" s="1"/>
  <c r="K63" i="4" s="1"/>
  <c r="E63" i="4"/>
  <c r="G62" i="4"/>
  <c r="J62" i="4" s="1"/>
  <c r="K62" i="4" s="1"/>
  <c r="E62" i="4"/>
  <c r="G61" i="4"/>
  <c r="H61" i="4" s="1"/>
  <c r="E61" i="4"/>
  <c r="G60" i="4"/>
  <c r="H60" i="4" s="1"/>
  <c r="E60" i="4"/>
  <c r="G59" i="4"/>
  <c r="J59" i="4" s="1"/>
  <c r="K59" i="4" s="1"/>
  <c r="E59" i="4"/>
  <c r="G58" i="4"/>
  <c r="J58" i="4" s="1"/>
  <c r="K58" i="4" s="1"/>
  <c r="E58" i="4"/>
  <c r="G57" i="4"/>
  <c r="H57" i="4" s="1"/>
  <c r="E57" i="4"/>
  <c r="G56" i="4"/>
  <c r="H56" i="4" s="1"/>
  <c r="E56" i="4"/>
  <c r="G55" i="4"/>
  <c r="J55" i="4" s="1"/>
  <c r="K55" i="4" s="1"/>
  <c r="E55" i="4"/>
  <c r="G54" i="4"/>
  <c r="J54" i="4" s="1"/>
  <c r="K54" i="4" s="1"/>
  <c r="E54" i="4"/>
  <c r="G53" i="4"/>
  <c r="H53" i="4" s="1"/>
  <c r="E53" i="4"/>
  <c r="G52" i="4"/>
  <c r="H52" i="4" s="1"/>
  <c r="E52" i="4"/>
  <c r="G51" i="4"/>
  <c r="J51" i="4" s="1"/>
  <c r="K51" i="4" s="1"/>
  <c r="E51" i="4"/>
  <c r="G50" i="4"/>
  <c r="J50" i="4" s="1"/>
  <c r="K50" i="4" s="1"/>
  <c r="E50" i="4"/>
  <c r="G49" i="4"/>
  <c r="H49" i="4" s="1"/>
  <c r="E49" i="4"/>
  <c r="G48" i="4"/>
  <c r="H48" i="4" s="1"/>
  <c r="E48" i="4"/>
  <c r="G47" i="4"/>
  <c r="J47" i="4" s="1"/>
  <c r="K47" i="4" s="1"/>
  <c r="E47" i="4"/>
  <c r="G46" i="4"/>
  <c r="J46" i="4" s="1"/>
  <c r="K46" i="4" s="1"/>
  <c r="E46" i="4"/>
  <c r="G45" i="4"/>
  <c r="H45" i="4" s="1"/>
  <c r="E45" i="4"/>
  <c r="G44" i="4"/>
  <c r="H44" i="4" s="1"/>
  <c r="E44" i="4"/>
  <c r="G43" i="4"/>
  <c r="J43" i="4" s="1"/>
  <c r="K43" i="4" s="1"/>
  <c r="E43" i="4"/>
  <c r="G42" i="4"/>
  <c r="J42" i="4" s="1"/>
  <c r="K42" i="4" s="1"/>
  <c r="E42" i="4"/>
  <c r="G41" i="4"/>
  <c r="H41" i="4" s="1"/>
  <c r="E41" i="4"/>
  <c r="G40" i="4"/>
  <c r="H40" i="4" s="1"/>
  <c r="E40" i="4"/>
  <c r="G39" i="4"/>
  <c r="J39" i="4" s="1"/>
  <c r="K39" i="4" s="1"/>
  <c r="E39" i="4"/>
  <c r="G38" i="4"/>
  <c r="J38" i="4" s="1"/>
  <c r="K38" i="4" s="1"/>
  <c r="E38" i="4"/>
  <c r="G37" i="4"/>
  <c r="H37" i="4" s="1"/>
  <c r="E37" i="4"/>
  <c r="G36" i="4"/>
  <c r="H36" i="4" s="1"/>
  <c r="E36" i="4"/>
  <c r="G35" i="4"/>
  <c r="J35" i="4" s="1"/>
  <c r="K35" i="4" s="1"/>
  <c r="E35" i="4"/>
  <c r="G34" i="4"/>
  <c r="J34" i="4" s="1"/>
  <c r="K34" i="4" s="1"/>
  <c r="E34" i="4"/>
  <c r="G33" i="4"/>
  <c r="H33" i="4" s="1"/>
  <c r="E33" i="4"/>
  <c r="G32" i="4"/>
  <c r="H32" i="4" s="1"/>
  <c r="E32" i="4"/>
  <c r="G31" i="4"/>
  <c r="J31" i="4" s="1"/>
  <c r="K31" i="4" s="1"/>
  <c r="E31" i="4"/>
  <c r="G30" i="4"/>
  <c r="J30" i="4" s="1"/>
  <c r="K30" i="4" s="1"/>
  <c r="E30" i="4"/>
  <c r="G29" i="4"/>
  <c r="H29" i="4" s="1"/>
  <c r="E29" i="4"/>
  <c r="G28" i="4"/>
  <c r="H28" i="4" s="1"/>
  <c r="E28" i="4"/>
  <c r="G27" i="4"/>
  <c r="J27" i="4" s="1"/>
  <c r="K27" i="4" s="1"/>
  <c r="E27" i="4"/>
  <c r="G26" i="4"/>
  <c r="J26" i="4" s="1"/>
  <c r="K26" i="4" s="1"/>
  <c r="E26" i="4"/>
  <c r="G25" i="4"/>
  <c r="H25" i="4" s="1"/>
  <c r="E25" i="4"/>
  <c r="G24" i="4"/>
  <c r="H24" i="4" s="1"/>
  <c r="E24" i="4"/>
  <c r="G23" i="4"/>
  <c r="J23" i="4" s="1"/>
  <c r="K23" i="4" s="1"/>
  <c r="E23" i="4"/>
  <c r="G22" i="4"/>
  <c r="J22" i="4" s="1"/>
  <c r="K22" i="4" s="1"/>
  <c r="E22" i="4"/>
  <c r="G21" i="4"/>
  <c r="H21" i="4" s="1"/>
  <c r="E21" i="4"/>
  <c r="G20" i="4"/>
  <c r="H20" i="4" s="1"/>
  <c r="E20" i="4"/>
  <c r="G19" i="4"/>
  <c r="J19" i="4" s="1"/>
  <c r="K19" i="4" s="1"/>
  <c r="E19" i="4"/>
  <c r="G18" i="4"/>
  <c r="J18" i="4" s="1"/>
  <c r="K18" i="4" s="1"/>
  <c r="E18" i="4"/>
  <c r="G17" i="4"/>
  <c r="H17" i="4" s="1"/>
  <c r="E17" i="4"/>
  <c r="G16" i="4"/>
  <c r="H16" i="4" s="1"/>
  <c r="E16" i="4"/>
  <c r="G15" i="4"/>
  <c r="J15" i="4" s="1"/>
  <c r="K15" i="4" s="1"/>
  <c r="E15" i="4"/>
  <c r="G14" i="4"/>
  <c r="J14" i="4" s="1"/>
  <c r="K14" i="4" s="1"/>
  <c r="E14" i="4"/>
  <c r="G13" i="4"/>
  <c r="H13" i="4" s="1"/>
  <c r="E13" i="4"/>
  <c r="G12" i="4"/>
  <c r="H12" i="4" s="1"/>
  <c r="E12" i="4"/>
  <c r="G11" i="4"/>
  <c r="J11" i="4" s="1"/>
  <c r="K11" i="4" s="1"/>
  <c r="E11" i="4"/>
  <c r="G10" i="4"/>
  <c r="J10" i="4" s="1"/>
  <c r="K10" i="4" s="1"/>
  <c r="E10" i="4"/>
  <c r="G9" i="4"/>
  <c r="H9" i="4" s="1"/>
  <c r="E9" i="4"/>
  <c r="G8" i="4"/>
  <c r="H8" i="4" s="1"/>
  <c r="E8" i="4"/>
  <c r="G7" i="4"/>
  <c r="J7" i="4" s="1"/>
  <c r="K7" i="4" s="1"/>
  <c r="G6" i="4"/>
  <c r="J6" i="4" s="1"/>
  <c r="E6" i="4"/>
  <c r="D31" i="3"/>
  <c r="D19" i="3"/>
  <c r="D10" i="3"/>
  <c r="AF37" i="11" l="1"/>
  <c r="S37" i="11"/>
  <c r="F25" i="10"/>
  <c r="E37" i="10"/>
  <c r="E23" i="19"/>
  <c r="I23" i="19"/>
  <c r="I28" i="19" s="1"/>
  <c r="I45" i="19" s="1"/>
  <c r="I47" i="19" s="1"/>
  <c r="H7" i="18" s="1"/>
  <c r="AH25" i="11"/>
  <c r="W22" i="15"/>
  <c r="D25" i="11"/>
  <c r="L25" i="11"/>
  <c r="T25" i="11"/>
  <c r="AF25" i="11"/>
  <c r="AF8" i="11" s="1"/>
  <c r="S66" i="14"/>
  <c r="O78" i="10"/>
  <c r="R78" i="10" s="1"/>
  <c r="V78" i="10" s="1"/>
  <c r="R25" i="11"/>
  <c r="Z25" i="11"/>
  <c r="Z26" i="7"/>
  <c r="AG26" i="7"/>
  <c r="AF38" i="7"/>
  <c r="F23" i="15"/>
  <c r="G8" i="16" s="1"/>
  <c r="AM38" i="7"/>
  <c r="AL26" i="7"/>
  <c r="AE38" i="7"/>
  <c r="Z38" i="7"/>
  <c r="G54" i="10"/>
  <c r="E25" i="10"/>
  <c r="E8" i="10" s="1"/>
  <c r="N54" i="11"/>
  <c r="P54" i="11" s="1"/>
  <c r="AA25" i="11"/>
  <c r="AA8" i="11" s="1"/>
  <c r="G9" i="10"/>
  <c r="C9" i="6" s="1"/>
  <c r="G64" i="10"/>
  <c r="C19" i="6" s="1"/>
  <c r="G27" i="10"/>
  <c r="G20" i="10"/>
  <c r="G57" i="10"/>
  <c r="C16" i="6" s="1"/>
  <c r="F37" i="10"/>
  <c r="F8" i="10" s="1"/>
  <c r="L10" i="5"/>
  <c r="M10" i="5" s="1"/>
  <c r="L14" i="5"/>
  <c r="M14" i="5" s="1"/>
  <c r="H81" i="4"/>
  <c r="J13" i="4"/>
  <c r="K13" i="4" s="1"/>
  <c r="J40" i="4"/>
  <c r="K40" i="4" s="1"/>
  <c r="H105" i="4"/>
  <c r="J8" i="4"/>
  <c r="K8" i="4" s="1"/>
  <c r="J29" i="4"/>
  <c r="K29" i="4" s="1"/>
  <c r="J53" i="4"/>
  <c r="K53" i="4" s="1"/>
  <c r="J45" i="4"/>
  <c r="K45" i="4" s="1"/>
  <c r="H113" i="4"/>
  <c r="J41" i="4"/>
  <c r="K41" i="4" s="1"/>
  <c r="J48" i="4"/>
  <c r="K48" i="4" s="1"/>
  <c r="H73" i="4"/>
  <c r="J9" i="4"/>
  <c r="K9" i="4" s="1"/>
  <c r="J16" i="4"/>
  <c r="K16" i="4" s="1"/>
  <c r="J21" i="4"/>
  <c r="K21" i="4" s="1"/>
  <c r="J49" i="4"/>
  <c r="K49" i="4" s="1"/>
  <c r="J56" i="4"/>
  <c r="K56" i="4" s="1"/>
  <c r="J65" i="4"/>
  <c r="K65" i="4" s="1"/>
  <c r="H97" i="4"/>
  <c r="J17" i="4"/>
  <c r="K17" i="4" s="1"/>
  <c r="J24" i="4"/>
  <c r="K24" i="4" s="1"/>
  <c r="J33" i="4"/>
  <c r="K33" i="4" s="1"/>
  <c r="J61" i="4"/>
  <c r="K61" i="4" s="1"/>
  <c r="H89" i="4"/>
  <c r="J25" i="4"/>
  <c r="K25" i="4" s="1"/>
  <c r="J32" i="4"/>
  <c r="K32" i="4" s="1"/>
  <c r="J37" i="4"/>
  <c r="K37" i="4" s="1"/>
  <c r="J57" i="4"/>
  <c r="K57" i="4" s="1"/>
  <c r="J64" i="4"/>
  <c r="K64" i="4" s="1"/>
  <c r="H69" i="4"/>
  <c r="J70" i="4"/>
  <c r="K70" i="4" s="1"/>
  <c r="H77" i="4"/>
  <c r="J78" i="4"/>
  <c r="K78" i="4" s="1"/>
  <c r="H85" i="4"/>
  <c r="J86" i="4"/>
  <c r="K86" i="4" s="1"/>
  <c r="H93" i="4"/>
  <c r="J94" i="4"/>
  <c r="K94" i="4" s="1"/>
  <c r="H101" i="4"/>
  <c r="J102" i="4"/>
  <c r="K102" i="4" s="1"/>
  <c r="H109" i="4"/>
  <c r="J110" i="4"/>
  <c r="K110" i="4" s="1"/>
  <c r="H117" i="4"/>
  <c r="J118" i="4"/>
  <c r="K118" i="4" s="1"/>
  <c r="J12" i="4"/>
  <c r="K12" i="4" s="1"/>
  <c r="J20" i="4"/>
  <c r="K20" i="4" s="1"/>
  <c r="J28" i="4"/>
  <c r="K28" i="4" s="1"/>
  <c r="J36" i="4"/>
  <c r="K36" i="4" s="1"/>
  <c r="J44" i="4"/>
  <c r="K44" i="4" s="1"/>
  <c r="J52" i="4"/>
  <c r="K52" i="4" s="1"/>
  <c r="J60" i="4"/>
  <c r="K60" i="4" s="1"/>
  <c r="G23" i="19"/>
  <c r="G28" i="19" s="1"/>
  <c r="G45" i="19" s="1"/>
  <c r="G47" i="19" s="1"/>
  <c r="F7" i="18" s="1"/>
  <c r="F8" i="18" s="1"/>
  <c r="E28" i="19"/>
  <c r="E45" i="19" s="1"/>
  <c r="E47" i="19" s="1"/>
  <c r="D7" i="18" s="1"/>
  <c r="D8" i="18" s="1"/>
  <c r="J14" i="17"/>
  <c r="J10" i="17"/>
  <c r="T86" i="14"/>
  <c r="H88" i="14"/>
  <c r="L88" i="14"/>
  <c r="P88" i="14"/>
  <c r="T88" i="14"/>
  <c r="H89" i="14"/>
  <c r="L89" i="14"/>
  <c r="P89" i="14"/>
  <c r="T89" i="14"/>
  <c r="H90" i="14"/>
  <c r="L90" i="14"/>
  <c r="P90" i="14"/>
  <c r="T90" i="14"/>
  <c r="H93" i="14"/>
  <c r="L93" i="14"/>
  <c r="P93" i="14"/>
  <c r="T93" i="14"/>
  <c r="H95" i="14"/>
  <c r="L95" i="14"/>
  <c r="P95" i="14"/>
  <c r="T95" i="14"/>
  <c r="H97" i="14"/>
  <c r="L97" i="14"/>
  <c r="P97" i="14"/>
  <c r="T97" i="14"/>
  <c r="H99" i="14"/>
  <c r="L99" i="14"/>
  <c r="P99" i="14"/>
  <c r="T99" i="14"/>
  <c r="U73" i="14"/>
  <c r="I77" i="14"/>
  <c r="U97" i="14"/>
  <c r="Q99" i="14"/>
  <c r="U79" i="14"/>
  <c r="AR22" i="7"/>
  <c r="J21" i="10" s="1"/>
  <c r="Q21" i="10" s="1"/>
  <c r="AH10" i="7"/>
  <c r="AJ10" i="7" s="1"/>
  <c r="Y26" i="7"/>
  <c r="AM26" i="7"/>
  <c r="AR44" i="7"/>
  <c r="J43" i="10" s="1"/>
  <c r="Q43" i="10" s="1"/>
  <c r="AR12" i="7"/>
  <c r="J11" i="10" s="1"/>
  <c r="Q11" i="10" s="1"/>
  <c r="AR24" i="7"/>
  <c r="J23" i="10" s="1"/>
  <c r="Q23" i="10" s="1"/>
  <c r="AR35" i="7"/>
  <c r="J34" i="10" s="1"/>
  <c r="Q34" i="10" s="1"/>
  <c r="AG38" i="7"/>
  <c r="AH45" i="7"/>
  <c r="AJ45" i="7" s="1"/>
  <c r="AR49" i="7"/>
  <c r="J48" i="10" s="1"/>
  <c r="Q48" i="10" s="1"/>
  <c r="AR17" i="7"/>
  <c r="J16" i="10" s="1"/>
  <c r="Q16" i="10" s="1"/>
  <c r="AR39" i="7"/>
  <c r="J38" i="10" s="1"/>
  <c r="Q38" i="10" s="1"/>
  <c r="AA38" i="7"/>
  <c r="AK38" i="7"/>
  <c r="I14" i="12"/>
  <c r="L16" i="5"/>
  <c r="M16" i="5" s="1"/>
  <c r="L26" i="5"/>
  <c r="M26" i="5" s="1"/>
  <c r="L34" i="5"/>
  <c r="M34" i="5" s="1"/>
  <c r="L36" i="5"/>
  <c r="M36" i="5" s="1"/>
  <c r="L42" i="5"/>
  <c r="M42" i="5" s="1"/>
  <c r="L44" i="5"/>
  <c r="M44" i="5" s="1"/>
  <c r="L22" i="5"/>
  <c r="M22" i="5" s="1"/>
  <c r="E64" i="9"/>
  <c r="X85" i="14"/>
  <c r="X88" i="14"/>
  <c r="X90" i="14"/>
  <c r="X93" i="14"/>
  <c r="X95" i="14"/>
  <c r="X97" i="14"/>
  <c r="X99" i="14"/>
  <c r="N83" i="14"/>
  <c r="R83" i="14"/>
  <c r="J84" i="14"/>
  <c r="N84" i="14"/>
  <c r="R84" i="14"/>
  <c r="V84" i="14"/>
  <c r="J85" i="14"/>
  <c r="N85" i="14"/>
  <c r="R85" i="14"/>
  <c r="V85" i="14"/>
  <c r="J86" i="14"/>
  <c r="N86" i="14"/>
  <c r="R86" i="14"/>
  <c r="V86" i="14"/>
  <c r="J89" i="14"/>
  <c r="N89" i="14"/>
  <c r="R89" i="14"/>
  <c r="V89" i="14"/>
  <c r="J90" i="14"/>
  <c r="N90" i="14"/>
  <c r="R90" i="14"/>
  <c r="V90" i="14"/>
  <c r="J94" i="14"/>
  <c r="N94" i="14"/>
  <c r="R94" i="14"/>
  <c r="V94" i="14"/>
  <c r="X84" i="14"/>
  <c r="X86" i="14"/>
  <c r="X89" i="14"/>
  <c r="X94" i="14"/>
  <c r="X96" i="14"/>
  <c r="X98" i="14"/>
  <c r="H83" i="14"/>
  <c r="L83" i="14"/>
  <c r="P83" i="14"/>
  <c r="T83" i="14"/>
  <c r="H84" i="14"/>
  <c r="L84" i="14"/>
  <c r="P84" i="14"/>
  <c r="T84" i="14"/>
  <c r="H85" i="14"/>
  <c r="L85" i="14"/>
  <c r="P85" i="14"/>
  <c r="T85" i="14"/>
  <c r="H86" i="14"/>
  <c r="L86" i="14"/>
  <c r="P86" i="14"/>
  <c r="N57" i="11"/>
  <c r="P57" i="11" s="1"/>
  <c r="E25" i="11"/>
  <c r="E8" i="11" s="1"/>
  <c r="R37" i="11"/>
  <c r="AH37" i="11"/>
  <c r="AI37" i="11" s="1"/>
  <c r="AK37" i="11" s="1"/>
  <c r="N9" i="11"/>
  <c r="P9" i="11" s="1"/>
  <c r="AB20" i="11"/>
  <c r="AD20" i="11" s="1"/>
  <c r="F37" i="11"/>
  <c r="Y25" i="11"/>
  <c r="Z37" i="11"/>
  <c r="Z8" i="11" s="1"/>
  <c r="N20" i="11"/>
  <c r="P20" i="11" s="1"/>
  <c r="L18" i="11"/>
  <c r="AM58" i="11"/>
  <c r="I58" i="10" s="1"/>
  <c r="P58" i="10" s="1"/>
  <c r="AB9" i="11"/>
  <c r="AD9" i="11" s="1"/>
  <c r="AM33" i="11"/>
  <c r="I33" i="10" s="1"/>
  <c r="P33" i="10" s="1"/>
  <c r="N39" i="11"/>
  <c r="P39" i="11" s="1"/>
  <c r="D37" i="11"/>
  <c r="L37" i="11"/>
  <c r="AR43" i="7"/>
  <c r="J42" i="10" s="1"/>
  <c r="Q42" i="10" s="1"/>
  <c r="AN45" i="7"/>
  <c r="AP45" i="7" s="1"/>
  <c r="AB40" i="7"/>
  <c r="AD40" i="7" s="1"/>
  <c r="AR42" i="7"/>
  <c r="J41" i="10" s="1"/>
  <c r="Q41" i="10" s="1"/>
  <c r="AB45" i="7"/>
  <c r="AD45" i="7" s="1"/>
  <c r="AR47" i="7"/>
  <c r="J46" i="10" s="1"/>
  <c r="Q46" i="10" s="1"/>
  <c r="AH58" i="7"/>
  <c r="AJ58" i="7" s="1"/>
  <c r="AR29" i="7"/>
  <c r="J28" i="10" s="1"/>
  <c r="Q28" i="10" s="1"/>
  <c r="AR34" i="7"/>
  <c r="J33" i="10" s="1"/>
  <c r="Q33" i="10" s="1"/>
  <c r="AR37" i="7"/>
  <c r="J36" i="10" s="1"/>
  <c r="Q36" i="10" s="1"/>
  <c r="AR46" i="7"/>
  <c r="J45" i="10" s="1"/>
  <c r="Q45" i="10" s="1"/>
  <c r="AR64" i="7"/>
  <c r="J63" i="10" s="1"/>
  <c r="F18" i="6" s="1"/>
  <c r="AM15" i="11"/>
  <c r="I15" i="10" s="1"/>
  <c r="P15" i="10" s="1"/>
  <c r="AI27" i="11"/>
  <c r="AK27" i="11" s="1"/>
  <c r="M25" i="11"/>
  <c r="M8" i="11" s="1"/>
  <c r="AB32" i="11"/>
  <c r="AD32" i="11" s="1"/>
  <c r="AI32" i="11"/>
  <c r="AK32" i="11" s="1"/>
  <c r="K37" i="11"/>
  <c r="AM55" i="11"/>
  <c r="I55" i="10" s="1"/>
  <c r="P55" i="10" s="1"/>
  <c r="AI57" i="11"/>
  <c r="AK57" i="11" s="1"/>
  <c r="G64" i="11"/>
  <c r="I64" i="11" s="1"/>
  <c r="AB64" i="11"/>
  <c r="AD64" i="11" s="1"/>
  <c r="AM66" i="11"/>
  <c r="I66" i="10" s="1"/>
  <c r="P66" i="10" s="1"/>
  <c r="R66" i="10" s="1"/>
  <c r="U20" i="11"/>
  <c r="W20" i="11" s="1"/>
  <c r="U27" i="11"/>
  <c r="W27" i="11" s="1"/>
  <c r="AM30" i="11"/>
  <c r="I30" i="10" s="1"/>
  <c r="P30" i="10" s="1"/>
  <c r="F25" i="11"/>
  <c r="T37" i="11"/>
  <c r="G54" i="11"/>
  <c r="I54" i="11" s="1"/>
  <c r="R18" i="11"/>
  <c r="S25" i="11"/>
  <c r="S8" i="11" s="1"/>
  <c r="U49" i="11"/>
  <c r="W49" i="11" s="1"/>
  <c r="AB49" i="11"/>
  <c r="AD49" i="11" s="1"/>
  <c r="N64" i="11"/>
  <c r="P64" i="11" s="1"/>
  <c r="AM67" i="11"/>
  <c r="R68" i="10"/>
  <c r="V68" i="10" s="1"/>
  <c r="L77" i="10"/>
  <c r="L73" i="10"/>
  <c r="O74" i="10"/>
  <c r="R74" i="10" s="1"/>
  <c r="V74" i="10" s="1"/>
  <c r="H71" i="4"/>
  <c r="H79" i="4"/>
  <c r="H87" i="4"/>
  <c r="H95" i="4"/>
  <c r="H103" i="4"/>
  <c r="H111" i="4"/>
  <c r="H125" i="4"/>
  <c r="D9" i="3"/>
  <c r="H67" i="4"/>
  <c r="J68" i="4"/>
  <c r="K68" i="4" s="1"/>
  <c r="H75" i="4"/>
  <c r="J76" i="4"/>
  <c r="K76" i="4" s="1"/>
  <c r="H83" i="4"/>
  <c r="J84" i="4"/>
  <c r="K84" i="4" s="1"/>
  <c r="H91" i="4"/>
  <c r="J92" i="4"/>
  <c r="K92" i="4" s="1"/>
  <c r="H99" i="4"/>
  <c r="J100" i="4"/>
  <c r="K100" i="4" s="1"/>
  <c r="H107" i="4"/>
  <c r="J108" i="4"/>
  <c r="K108" i="4" s="1"/>
  <c r="H115" i="4"/>
  <c r="J116" i="4"/>
  <c r="K116" i="4" s="1"/>
  <c r="L13" i="5"/>
  <c r="M13" i="5" s="1"/>
  <c r="L20" i="5"/>
  <c r="M20" i="5" s="1"/>
  <c r="C15" i="6"/>
  <c r="AM16" i="11"/>
  <c r="I16" i="10" s="1"/>
  <c r="P16" i="10" s="1"/>
  <c r="L12" i="5"/>
  <c r="M12" i="5" s="1"/>
  <c r="L17" i="5"/>
  <c r="M17" i="5" s="1"/>
  <c r="L23" i="5"/>
  <c r="M23" i="5" s="1"/>
  <c r="O17" i="10"/>
  <c r="J10" i="6" s="1"/>
  <c r="C10" i="6"/>
  <c r="D18" i="10"/>
  <c r="G18" i="10" s="1"/>
  <c r="C11" i="6" s="1"/>
  <c r="G44" i="10"/>
  <c r="G49" i="10"/>
  <c r="C14" i="6" s="1"/>
  <c r="AI9" i="11"/>
  <c r="AK9" i="11" s="1"/>
  <c r="AM11" i="11"/>
  <c r="I11" i="10" s="1"/>
  <c r="P11" i="10" s="1"/>
  <c r="AM14" i="11"/>
  <c r="I14" i="10" s="1"/>
  <c r="P14" i="10" s="1"/>
  <c r="G32" i="11"/>
  <c r="I32" i="11" s="1"/>
  <c r="L18" i="5"/>
  <c r="M18" i="5" s="1"/>
  <c r="L21" i="5"/>
  <c r="M21" i="5" s="1"/>
  <c r="L24" i="5"/>
  <c r="M24" i="5" s="1"/>
  <c r="AM13" i="11"/>
  <c r="I13" i="10" s="1"/>
  <c r="P13" i="10" s="1"/>
  <c r="L8" i="5"/>
  <c r="M8" i="5" s="1"/>
  <c r="L15" i="5"/>
  <c r="M15" i="5" s="1"/>
  <c r="L19" i="5"/>
  <c r="M19" i="5" s="1"/>
  <c r="L25" i="5"/>
  <c r="M25" i="5" s="1"/>
  <c r="G32" i="10"/>
  <c r="O34" i="10"/>
  <c r="O32" i="10" s="1"/>
  <c r="J17" i="6"/>
  <c r="C17" i="6"/>
  <c r="O63" i="10"/>
  <c r="J18" i="6" s="1"/>
  <c r="C18" i="6"/>
  <c r="L68" i="10"/>
  <c r="G70" i="10"/>
  <c r="C21" i="6" s="1"/>
  <c r="AM19" i="11"/>
  <c r="I19" i="10" s="1"/>
  <c r="P19" i="10" s="1"/>
  <c r="AM35" i="11"/>
  <c r="I35" i="10" s="1"/>
  <c r="P35" i="10" s="1"/>
  <c r="AR14" i="7"/>
  <c r="J13" i="10" s="1"/>
  <c r="Q13" i="10" s="1"/>
  <c r="AL19" i="7"/>
  <c r="AN19" i="7" s="1"/>
  <c r="AP19" i="7" s="1"/>
  <c r="AN21" i="7"/>
  <c r="AP21" i="7" s="1"/>
  <c r="L35" i="5"/>
  <c r="M35" i="5" s="1"/>
  <c r="L43" i="5"/>
  <c r="M43" i="5" s="1"/>
  <c r="G9" i="11"/>
  <c r="I9" i="11" s="1"/>
  <c r="AI18" i="11"/>
  <c r="AK18" i="11" s="1"/>
  <c r="G20" i="11"/>
  <c r="I20" i="11" s="1"/>
  <c r="D18" i="11"/>
  <c r="AI20" i="11"/>
  <c r="AK20" i="11" s="1"/>
  <c r="AM22" i="11"/>
  <c r="I22" i="10" s="1"/>
  <c r="P22" i="10" s="1"/>
  <c r="AM28" i="11"/>
  <c r="I28" i="10" s="1"/>
  <c r="P28" i="10" s="1"/>
  <c r="T51" i="14"/>
  <c r="K88" i="14"/>
  <c r="N18" i="11"/>
  <c r="P18" i="11" s="1"/>
  <c r="AG25" i="11"/>
  <c r="AG8" i="11" s="1"/>
  <c r="G27" i="11"/>
  <c r="I27" i="11" s="1"/>
  <c r="U32" i="11"/>
  <c r="W32" i="11" s="1"/>
  <c r="AM42" i="11"/>
  <c r="I42" i="10" s="1"/>
  <c r="P42" i="10" s="1"/>
  <c r="N44" i="11"/>
  <c r="P44" i="11" s="1"/>
  <c r="N49" i="11"/>
  <c r="P49" i="11" s="1"/>
  <c r="AI54" i="11"/>
  <c r="AK54" i="11" s="1"/>
  <c r="AB57" i="11"/>
  <c r="AD57" i="11" s="1"/>
  <c r="U8" i="7"/>
  <c r="W8" i="7" s="1"/>
  <c r="AR13" i="7"/>
  <c r="J12" i="10" s="1"/>
  <c r="Q12" i="10" s="1"/>
  <c r="AR23" i="7"/>
  <c r="J22" i="10" s="1"/>
  <c r="Q22" i="10" s="1"/>
  <c r="AN33" i="7"/>
  <c r="AP33" i="7" s="1"/>
  <c r="AR36" i="7"/>
  <c r="J35" i="10" s="1"/>
  <c r="Q35" i="10" s="1"/>
  <c r="AH50" i="7"/>
  <c r="AJ50" i="7" s="1"/>
  <c r="AN55" i="7"/>
  <c r="AP55" i="7" s="1"/>
  <c r="G43" i="9"/>
  <c r="G62" i="9"/>
  <c r="I63" i="14"/>
  <c r="G72" i="14"/>
  <c r="K94" i="14"/>
  <c r="G96" i="14"/>
  <c r="K76" i="14"/>
  <c r="O96" i="14"/>
  <c r="AB27" i="11"/>
  <c r="AD27" i="11" s="1"/>
  <c r="AM29" i="11"/>
  <c r="I29" i="10" s="1"/>
  <c r="P29" i="10" s="1"/>
  <c r="N32" i="11"/>
  <c r="P32" i="11" s="1"/>
  <c r="AB39" i="11"/>
  <c r="AD39" i="11" s="1"/>
  <c r="G44" i="11"/>
  <c r="I44" i="11" s="1"/>
  <c r="U44" i="11"/>
  <c r="W44" i="11" s="1"/>
  <c r="AI44" i="11"/>
  <c r="AK44" i="11" s="1"/>
  <c r="G49" i="11"/>
  <c r="I49" i="11" s="1"/>
  <c r="AB54" i="11"/>
  <c r="AD54" i="11" s="1"/>
  <c r="U57" i="11"/>
  <c r="W57" i="11" s="1"/>
  <c r="AI64" i="11"/>
  <c r="AK64" i="11" s="1"/>
  <c r="AR15" i="7"/>
  <c r="J14" i="10" s="1"/>
  <c r="Q14" i="10" s="1"/>
  <c r="AR16" i="7"/>
  <c r="J15" i="10" s="1"/>
  <c r="Q15" i="10" s="1"/>
  <c r="AR25" i="7"/>
  <c r="J24" i="10" s="1"/>
  <c r="Q24" i="10" s="1"/>
  <c r="AR27" i="7"/>
  <c r="J26" i="10" s="1"/>
  <c r="Q26" i="10" s="1"/>
  <c r="AR32" i="7"/>
  <c r="J31" i="10" s="1"/>
  <c r="Q31" i="10" s="1"/>
  <c r="Y38" i="7"/>
  <c r="AR51" i="7"/>
  <c r="J50" i="10" s="1"/>
  <c r="Q50" i="10" s="1"/>
  <c r="AR52" i="7"/>
  <c r="J51" i="10" s="1"/>
  <c r="Q51" i="10" s="1"/>
  <c r="AN58" i="7"/>
  <c r="AP58" i="7" s="1"/>
  <c r="H43" i="9"/>
  <c r="X25" i="14"/>
  <c r="AB18" i="11"/>
  <c r="AD18" i="11" s="1"/>
  <c r="AM21" i="11"/>
  <c r="I21" i="10" s="1"/>
  <c r="P21" i="10" s="1"/>
  <c r="AM24" i="11"/>
  <c r="I24" i="10" s="1"/>
  <c r="K25" i="11"/>
  <c r="N27" i="11"/>
  <c r="P27" i="11" s="1"/>
  <c r="Y37" i="11"/>
  <c r="G39" i="11"/>
  <c r="I39" i="11" s="1"/>
  <c r="U39" i="11"/>
  <c r="W39" i="11" s="1"/>
  <c r="AI39" i="11"/>
  <c r="AK39" i="11" s="1"/>
  <c r="AB44" i="11"/>
  <c r="AD44" i="11" s="1"/>
  <c r="AI49" i="11"/>
  <c r="AK49" i="11" s="1"/>
  <c r="U54" i="11"/>
  <c r="W54" i="11" s="1"/>
  <c r="G57" i="11"/>
  <c r="I57" i="11" s="1"/>
  <c r="AM59" i="11"/>
  <c r="I59" i="10" s="1"/>
  <c r="AM63" i="11"/>
  <c r="I63" i="10" s="1"/>
  <c r="U64" i="11"/>
  <c r="W64" i="11" s="1"/>
  <c r="N8" i="7"/>
  <c r="P8" i="7" s="1"/>
  <c r="AB33" i="7"/>
  <c r="AD33" i="7" s="1"/>
  <c r="AH33" i="7"/>
  <c r="AJ33" i="7" s="1"/>
  <c r="AN50" i="7"/>
  <c r="AP50" i="7" s="1"/>
  <c r="AB55" i="7"/>
  <c r="AD55" i="7" s="1"/>
  <c r="AH55" i="7"/>
  <c r="AJ55" i="7" s="1"/>
  <c r="AB58" i="7"/>
  <c r="AD58" i="7" s="1"/>
  <c r="D64" i="9"/>
  <c r="W64" i="14"/>
  <c r="W98" i="14"/>
  <c r="O68" i="14"/>
  <c r="K70" i="14"/>
  <c r="P51" i="14"/>
  <c r="M93" i="14"/>
  <c r="Q73" i="14"/>
  <c r="U93" i="14"/>
  <c r="I95" i="14"/>
  <c r="M75" i="14"/>
  <c r="M95" i="14"/>
  <c r="Q95" i="14"/>
  <c r="Q75" i="14"/>
  <c r="M97" i="14"/>
  <c r="M77" i="14"/>
  <c r="I99" i="14"/>
  <c r="I79" i="14"/>
  <c r="V83" i="14"/>
  <c r="O74" i="14"/>
  <c r="S94" i="14"/>
  <c r="J96" i="14"/>
  <c r="N96" i="14"/>
  <c r="R96" i="14"/>
  <c r="V96" i="14"/>
  <c r="J98" i="14"/>
  <c r="N98" i="14"/>
  <c r="R98" i="14"/>
  <c r="V98" i="14"/>
  <c r="V21" i="15"/>
  <c r="G78" i="14"/>
  <c r="K98" i="14"/>
  <c r="S98" i="14"/>
  <c r="J9" i="17"/>
  <c r="J13" i="17"/>
  <c r="J17" i="17"/>
  <c r="F23" i="19"/>
  <c r="F28" i="19" s="1"/>
  <c r="F45" i="19" s="1"/>
  <c r="F47" i="19" s="1"/>
  <c r="E7" i="18" s="1"/>
  <c r="J23" i="19"/>
  <c r="J28" i="19" s="1"/>
  <c r="J45" i="19" s="1"/>
  <c r="J47" i="19" s="1"/>
  <c r="I7" i="18" s="1"/>
  <c r="J12" i="17"/>
  <c r="J16" i="17"/>
  <c r="J27" i="17"/>
  <c r="J31" i="17"/>
  <c r="W21" i="15"/>
  <c r="J26" i="17"/>
  <c r="J28" i="17"/>
  <c r="J30" i="17"/>
  <c r="J32" i="17"/>
  <c r="D23" i="19"/>
  <c r="D28" i="19" s="1"/>
  <c r="D45" i="19" s="1"/>
  <c r="D47" i="19" s="1"/>
  <c r="C7" i="18" s="1"/>
  <c r="H23" i="19"/>
  <c r="H28" i="19" s="1"/>
  <c r="H45" i="19" s="1"/>
  <c r="H47" i="19" s="1"/>
  <c r="G7" i="18" s="1"/>
  <c r="G8" i="18" s="1"/>
  <c r="L44" i="21"/>
  <c r="G14" i="20"/>
  <c r="E29" i="20" s="1"/>
  <c r="G29" i="20" s="1"/>
  <c r="E14" i="20"/>
  <c r="F14" i="20"/>
  <c r="F22" i="20" s="1"/>
  <c r="J11" i="17"/>
  <c r="J15" i="17"/>
  <c r="J25" i="17"/>
  <c r="J29" i="17"/>
  <c r="J33" i="17"/>
  <c r="V22" i="15"/>
  <c r="X92" i="14"/>
  <c r="X60" i="14"/>
  <c r="J88" i="14"/>
  <c r="J51" i="14"/>
  <c r="R88" i="14"/>
  <c r="R51" i="14"/>
  <c r="W43" i="14"/>
  <c r="W25" i="14"/>
  <c r="W85" i="14"/>
  <c r="W65" i="14"/>
  <c r="W88" i="14"/>
  <c r="W51" i="14"/>
  <c r="W68" i="14"/>
  <c r="W70" i="14"/>
  <c r="W90" i="14"/>
  <c r="W93" i="14"/>
  <c r="W73" i="14"/>
  <c r="W95" i="14"/>
  <c r="W75" i="14"/>
  <c r="W97" i="14"/>
  <c r="W77" i="14"/>
  <c r="L47" i="14"/>
  <c r="H47" i="14"/>
  <c r="N88" i="14"/>
  <c r="N51" i="14"/>
  <c r="V88" i="14"/>
  <c r="V51" i="14"/>
  <c r="X43" i="14"/>
  <c r="P47" i="14"/>
  <c r="H51" i="14"/>
  <c r="X51" i="14"/>
  <c r="J92" i="14"/>
  <c r="J60" i="14"/>
  <c r="N92" i="14"/>
  <c r="N60" i="14"/>
  <c r="R92" i="14"/>
  <c r="R60" i="14"/>
  <c r="V92" i="14"/>
  <c r="V60" i="14"/>
  <c r="H60" i="14"/>
  <c r="W84" i="14"/>
  <c r="W86" i="14"/>
  <c r="W66" i="14"/>
  <c r="W89" i="14"/>
  <c r="W69" i="14"/>
  <c r="W92" i="14"/>
  <c r="W60" i="14"/>
  <c r="W72" i="14"/>
  <c r="W94" i="14"/>
  <c r="W74" i="14"/>
  <c r="W96" i="14"/>
  <c r="W76" i="14"/>
  <c r="W78" i="14"/>
  <c r="T47" i="14"/>
  <c r="L51" i="14"/>
  <c r="P60" i="14"/>
  <c r="W99" i="14"/>
  <c r="W79" i="14"/>
  <c r="I83" i="14"/>
  <c r="M83" i="14"/>
  <c r="M63" i="14"/>
  <c r="Q83" i="14"/>
  <c r="U83" i="14"/>
  <c r="U63" i="14"/>
  <c r="G84" i="14"/>
  <c r="K84" i="14"/>
  <c r="K64" i="14"/>
  <c r="O84" i="14"/>
  <c r="S84" i="14"/>
  <c r="S64" i="14"/>
  <c r="I85" i="14"/>
  <c r="I65" i="14"/>
  <c r="M85" i="14"/>
  <c r="Q85" i="14"/>
  <c r="Q65" i="14"/>
  <c r="U85" i="14"/>
  <c r="G86" i="14"/>
  <c r="G66" i="14"/>
  <c r="K86" i="14"/>
  <c r="O86" i="14"/>
  <c r="O66" i="14"/>
  <c r="S86" i="14"/>
  <c r="I47" i="14"/>
  <c r="M47" i="14"/>
  <c r="Q47" i="14"/>
  <c r="U47" i="14"/>
  <c r="G88" i="14"/>
  <c r="K68" i="14"/>
  <c r="O88" i="14"/>
  <c r="S88" i="14"/>
  <c r="S68" i="14"/>
  <c r="I69" i="14"/>
  <c r="M89" i="14"/>
  <c r="Q89" i="14"/>
  <c r="Q69" i="14"/>
  <c r="U89" i="14"/>
  <c r="G70" i="14"/>
  <c r="K90" i="14"/>
  <c r="O90" i="14"/>
  <c r="O70" i="14"/>
  <c r="S90" i="14"/>
  <c r="I51" i="14"/>
  <c r="M51" i="14"/>
  <c r="Q51" i="14"/>
  <c r="U51" i="14"/>
  <c r="G92" i="14"/>
  <c r="G60" i="14"/>
  <c r="K92" i="14"/>
  <c r="K72" i="14"/>
  <c r="K60" i="14"/>
  <c r="O92" i="14"/>
  <c r="O60" i="14"/>
  <c r="S72" i="14"/>
  <c r="S60" i="14"/>
  <c r="I93" i="14"/>
  <c r="I73" i="14"/>
  <c r="G94" i="14"/>
  <c r="G74" i="14"/>
  <c r="U95" i="14"/>
  <c r="U75" i="14"/>
  <c r="S96" i="14"/>
  <c r="S76" i="14"/>
  <c r="Q97" i="14"/>
  <c r="Q77" i="14"/>
  <c r="O98" i="14"/>
  <c r="O78" i="14"/>
  <c r="M99" i="14"/>
  <c r="M79" i="14"/>
  <c r="Q63" i="14"/>
  <c r="M65" i="14"/>
  <c r="S70" i="14"/>
  <c r="O72" i="14"/>
  <c r="K74" i="14"/>
  <c r="G76" i="14"/>
  <c r="U77" i="14"/>
  <c r="Q79" i="14"/>
  <c r="J83" i="14"/>
  <c r="I89" i="14"/>
  <c r="S92" i="14"/>
  <c r="K96" i="14"/>
  <c r="U99" i="14"/>
  <c r="N47" i="14"/>
  <c r="R47" i="14"/>
  <c r="H92" i="14"/>
  <c r="L92" i="14"/>
  <c r="P92" i="14"/>
  <c r="T92" i="14"/>
  <c r="J93" i="14"/>
  <c r="N93" i="14"/>
  <c r="R93" i="14"/>
  <c r="V93" i="14"/>
  <c r="H94" i="14"/>
  <c r="L94" i="14"/>
  <c r="P94" i="14"/>
  <c r="T94" i="14"/>
  <c r="J95" i="14"/>
  <c r="N95" i="14"/>
  <c r="R95" i="14"/>
  <c r="V95" i="14"/>
  <c r="H96" i="14"/>
  <c r="L96" i="14"/>
  <c r="P96" i="14"/>
  <c r="T96" i="14"/>
  <c r="J97" i="14"/>
  <c r="N97" i="14"/>
  <c r="R97" i="14"/>
  <c r="V97" i="14"/>
  <c r="H98" i="14"/>
  <c r="L98" i="14"/>
  <c r="P98" i="14"/>
  <c r="T98" i="14"/>
  <c r="J99" i="14"/>
  <c r="N99" i="14"/>
  <c r="R99" i="14"/>
  <c r="V99" i="14"/>
  <c r="L60" i="14"/>
  <c r="T60" i="14"/>
  <c r="G64" i="14"/>
  <c r="U65" i="14"/>
  <c r="M69" i="14"/>
  <c r="S74" i="14"/>
  <c r="O76" i="14"/>
  <c r="K78" i="14"/>
  <c r="G90" i="14"/>
  <c r="Q93" i="14"/>
  <c r="I97" i="14"/>
  <c r="G63" i="14"/>
  <c r="G83" i="14"/>
  <c r="K83" i="14"/>
  <c r="K63" i="14"/>
  <c r="O63" i="14"/>
  <c r="O83" i="14"/>
  <c r="S83" i="14"/>
  <c r="S63" i="14"/>
  <c r="I84" i="14"/>
  <c r="I64" i="14"/>
  <c r="M64" i="14"/>
  <c r="M84" i="14"/>
  <c r="Q84" i="14"/>
  <c r="Q64" i="14"/>
  <c r="U64" i="14"/>
  <c r="U84" i="14"/>
  <c r="G85" i="14"/>
  <c r="G65" i="14"/>
  <c r="K65" i="14"/>
  <c r="K85" i="14"/>
  <c r="O85" i="14"/>
  <c r="O65" i="14"/>
  <c r="S65" i="14"/>
  <c r="S85" i="14"/>
  <c r="I66" i="14"/>
  <c r="I86" i="14"/>
  <c r="M86" i="14"/>
  <c r="M66" i="14"/>
  <c r="Q66" i="14"/>
  <c r="Q86" i="14"/>
  <c r="U86" i="14"/>
  <c r="U66" i="14"/>
  <c r="G47" i="14"/>
  <c r="K47" i="14"/>
  <c r="O47" i="14"/>
  <c r="S47" i="14"/>
  <c r="I88" i="14"/>
  <c r="I68" i="14"/>
  <c r="M88" i="14"/>
  <c r="M68" i="14"/>
  <c r="Q88" i="14"/>
  <c r="Q68" i="14"/>
  <c r="U88" i="14"/>
  <c r="U68" i="14"/>
  <c r="G89" i="14"/>
  <c r="G69" i="14"/>
  <c r="K89" i="14"/>
  <c r="K69" i="14"/>
  <c r="O89" i="14"/>
  <c r="O69" i="14"/>
  <c r="S89" i="14"/>
  <c r="S69" i="14"/>
  <c r="I90" i="14"/>
  <c r="I70" i="14"/>
  <c r="M90" i="14"/>
  <c r="M70" i="14"/>
  <c r="Q90" i="14"/>
  <c r="Q70" i="14"/>
  <c r="U90" i="14"/>
  <c r="U70" i="14"/>
  <c r="G51" i="14"/>
  <c r="K51" i="14"/>
  <c r="O51" i="14"/>
  <c r="S51" i="14"/>
  <c r="I92" i="14"/>
  <c r="I60" i="14"/>
  <c r="I72" i="14"/>
  <c r="M92" i="14"/>
  <c r="M72" i="14"/>
  <c r="M60" i="14"/>
  <c r="Q92" i="14"/>
  <c r="Q60" i="14"/>
  <c r="Q72" i="14"/>
  <c r="U92" i="14"/>
  <c r="U72" i="14"/>
  <c r="U60" i="14"/>
  <c r="G93" i="14"/>
  <c r="G73" i="14"/>
  <c r="K93" i="14"/>
  <c r="K73" i="14"/>
  <c r="O93" i="14"/>
  <c r="O73" i="14"/>
  <c r="S93" i="14"/>
  <c r="S73" i="14"/>
  <c r="I94" i="14"/>
  <c r="I74" i="14"/>
  <c r="M94" i="14"/>
  <c r="M74" i="14"/>
  <c r="Q94" i="14"/>
  <c r="Q74" i="14"/>
  <c r="U94" i="14"/>
  <c r="U74" i="14"/>
  <c r="G95" i="14"/>
  <c r="G75" i="14"/>
  <c r="K95" i="14"/>
  <c r="K75" i="14"/>
  <c r="O95" i="14"/>
  <c r="O75" i="14"/>
  <c r="S95" i="14"/>
  <c r="S75" i="14"/>
  <c r="I96" i="14"/>
  <c r="I76" i="14"/>
  <c r="M96" i="14"/>
  <c r="M76" i="14"/>
  <c r="Q96" i="14"/>
  <c r="Q76" i="14"/>
  <c r="U96" i="14"/>
  <c r="U76" i="14"/>
  <c r="G97" i="14"/>
  <c r="G77" i="14"/>
  <c r="K97" i="14"/>
  <c r="K77" i="14"/>
  <c r="O97" i="14"/>
  <c r="O77" i="14"/>
  <c r="S97" i="14"/>
  <c r="S77" i="14"/>
  <c r="I98" i="14"/>
  <c r="I78" i="14"/>
  <c r="M98" i="14"/>
  <c r="M78" i="14"/>
  <c r="Q98" i="14"/>
  <c r="Q78" i="14"/>
  <c r="U98" i="14"/>
  <c r="U78" i="14"/>
  <c r="G99" i="14"/>
  <c r="G79" i="14"/>
  <c r="K99" i="14"/>
  <c r="K79" i="14"/>
  <c r="O99" i="14"/>
  <c r="O79" i="14"/>
  <c r="S99" i="14"/>
  <c r="S79" i="14"/>
  <c r="O64" i="14"/>
  <c r="K66" i="14"/>
  <c r="G68" i="14"/>
  <c r="U69" i="14"/>
  <c r="M73" i="14"/>
  <c r="I75" i="14"/>
  <c r="S78" i="14"/>
  <c r="O94" i="14"/>
  <c r="G98" i="14"/>
  <c r="I27" i="12"/>
  <c r="H24" i="9"/>
  <c r="I9" i="9"/>
  <c r="I24" i="9" s="1"/>
  <c r="G24" i="9"/>
  <c r="I28" i="9"/>
  <c r="I43" i="9" s="1"/>
  <c r="H47" i="9"/>
  <c r="AH28" i="7"/>
  <c r="AJ28" i="7" s="1"/>
  <c r="AF26" i="7"/>
  <c r="AR31" i="7"/>
  <c r="J30" i="10" s="1"/>
  <c r="Q30" i="10" s="1"/>
  <c r="AR53" i="7"/>
  <c r="J52" i="10" s="1"/>
  <c r="Q52" i="10" s="1"/>
  <c r="AR54" i="7"/>
  <c r="J53" i="10" s="1"/>
  <c r="Q53" i="10" s="1"/>
  <c r="AR57" i="7"/>
  <c r="J56" i="10" s="1"/>
  <c r="Q56" i="10" s="1"/>
  <c r="AR65" i="7"/>
  <c r="J79" i="10" s="1"/>
  <c r="AH21" i="7"/>
  <c r="AJ21" i="7" s="1"/>
  <c r="AE19" i="7"/>
  <c r="AE8" i="7" s="1"/>
  <c r="AR56" i="7"/>
  <c r="J55" i="10" s="1"/>
  <c r="AR9" i="7"/>
  <c r="AR11" i="7"/>
  <c r="AA26" i="7"/>
  <c r="AA8" i="7" s="1"/>
  <c r="AN28" i="7"/>
  <c r="AP28" i="7" s="1"/>
  <c r="AK26" i="7"/>
  <c r="AH40" i="7"/>
  <c r="AJ40" i="7" s="1"/>
  <c r="AN40" i="7"/>
  <c r="AP40" i="7" s="1"/>
  <c r="AL38" i="7"/>
  <c r="AR41" i="7"/>
  <c r="J40" i="10" s="1"/>
  <c r="Q40" i="10" s="1"/>
  <c r="AB50" i="7"/>
  <c r="AD50" i="7" s="1"/>
  <c r="AR59" i="7"/>
  <c r="J58" i="10" s="1"/>
  <c r="Q58" i="10" s="1"/>
  <c r="AR60" i="7"/>
  <c r="J59" i="10" s="1"/>
  <c r="Q59" i="10" s="1"/>
  <c r="G8" i="7"/>
  <c r="I8" i="7" s="1"/>
  <c r="AB10" i="7"/>
  <c r="AD10" i="7" s="1"/>
  <c r="AR18" i="7"/>
  <c r="J17" i="10" s="1"/>
  <c r="AR20" i="7"/>
  <c r="J19" i="10" s="1"/>
  <c r="Q19" i="10" s="1"/>
  <c r="AB21" i="7"/>
  <c r="AD21" i="7" s="1"/>
  <c r="Z19" i="7"/>
  <c r="AR30" i="7"/>
  <c r="J29" i="10" s="1"/>
  <c r="Q29" i="10" s="1"/>
  <c r="AN10" i="7"/>
  <c r="AP10" i="7" s="1"/>
  <c r="AB28" i="7"/>
  <c r="AD28" i="7" s="1"/>
  <c r="AM10" i="11"/>
  <c r="AM12" i="11"/>
  <c r="I12" i="10" s="1"/>
  <c r="U9" i="11"/>
  <c r="W9" i="11" s="1"/>
  <c r="AM17" i="11"/>
  <c r="I17" i="10" s="1"/>
  <c r="AM26" i="11"/>
  <c r="I26" i="10" s="1"/>
  <c r="P26" i="10" s="1"/>
  <c r="AM43" i="11"/>
  <c r="I43" i="10" s="1"/>
  <c r="AM36" i="11"/>
  <c r="I36" i="10" s="1"/>
  <c r="P36" i="10" s="1"/>
  <c r="R36" i="10" s="1"/>
  <c r="V36" i="10" s="1"/>
  <c r="AM40" i="11"/>
  <c r="AM41" i="11"/>
  <c r="I41" i="10" s="1"/>
  <c r="P41" i="10" s="1"/>
  <c r="AM56" i="11"/>
  <c r="I56" i="10" s="1"/>
  <c r="P56" i="10" s="1"/>
  <c r="AM60" i="11"/>
  <c r="AM68" i="11"/>
  <c r="I79" i="10" s="1"/>
  <c r="AM23" i="11"/>
  <c r="I23" i="10" s="1"/>
  <c r="P23" i="10" s="1"/>
  <c r="AM31" i="11"/>
  <c r="AM34" i="11"/>
  <c r="AM45" i="11"/>
  <c r="I45" i="10" s="1"/>
  <c r="P45" i="10" s="1"/>
  <c r="AM48" i="11"/>
  <c r="I48" i="10" s="1"/>
  <c r="P48" i="10" s="1"/>
  <c r="AM53" i="11"/>
  <c r="I53" i="10" s="1"/>
  <c r="P53" i="10" s="1"/>
  <c r="AM65" i="11"/>
  <c r="AM38" i="11"/>
  <c r="I38" i="10" s="1"/>
  <c r="AM46" i="11"/>
  <c r="I46" i="10" s="1"/>
  <c r="AM50" i="11"/>
  <c r="I50" i="10" s="1"/>
  <c r="P50" i="10" s="1"/>
  <c r="AM51" i="11"/>
  <c r="I51" i="10" s="1"/>
  <c r="P51" i="10" s="1"/>
  <c r="AM52" i="11"/>
  <c r="I52" i="10" s="1"/>
  <c r="P52" i="10" s="1"/>
  <c r="V75" i="10"/>
  <c r="O27" i="10"/>
  <c r="O57" i="10"/>
  <c r="O64" i="10"/>
  <c r="O69" i="10"/>
  <c r="O67" i="10" s="1"/>
  <c r="J20" i="6" s="1"/>
  <c r="R71" i="10"/>
  <c r="O76" i="10"/>
  <c r="R76" i="10" s="1"/>
  <c r="L76" i="10"/>
  <c r="G39" i="10"/>
  <c r="D37" i="10"/>
  <c r="V77" i="10"/>
  <c r="O15" i="10"/>
  <c r="O9" i="10" s="1"/>
  <c r="O21" i="10"/>
  <c r="V73" i="10"/>
  <c r="D25" i="10"/>
  <c r="O40" i="10"/>
  <c r="O45" i="10"/>
  <c r="O51" i="10"/>
  <c r="O49" i="10" s="1"/>
  <c r="J14" i="6" s="1"/>
  <c r="O54" i="10"/>
  <c r="O72" i="10"/>
  <c r="R72" i="10" s="1"/>
  <c r="L72" i="10"/>
  <c r="L71" i="10"/>
  <c r="L75" i="10"/>
  <c r="K27" i="5"/>
  <c r="L7" i="5"/>
  <c r="L9" i="5"/>
  <c r="M9" i="5" s="1"/>
  <c r="L33" i="5"/>
  <c r="M33" i="5" s="1"/>
  <c r="L49" i="5"/>
  <c r="M49" i="5" s="1"/>
  <c r="L11" i="5"/>
  <c r="M11" i="5" s="1"/>
  <c r="L31" i="5"/>
  <c r="M31" i="5" s="1"/>
  <c r="L32" i="5"/>
  <c r="M32" i="5" s="1"/>
  <c r="L39" i="5"/>
  <c r="M39" i="5" s="1"/>
  <c r="L40" i="5"/>
  <c r="M40" i="5" s="1"/>
  <c r="L47" i="5"/>
  <c r="M47" i="5" s="1"/>
  <c r="L48" i="5"/>
  <c r="M48" i="5" s="1"/>
  <c r="L41" i="5"/>
  <c r="M41" i="5" s="1"/>
  <c r="K50" i="5"/>
  <c r="L30" i="5"/>
  <c r="L37" i="5"/>
  <c r="M37" i="5" s="1"/>
  <c r="L38" i="5"/>
  <c r="M38" i="5" s="1"/>
  <c r="L45" i="5"/>
  <c r="M45" i="5" s="1"/>
  <c r="L46" i="5"/>
  <c r="M46" i="5" s="1"/>
  <c r="K6" i="4"/>
  <c r="H6" i="4"/>
  <c r="H10" i="4"/>
  <c r="H14" i="4"/>
  <c r="H18" i="4"/>
  <c r="H22" i="4"/>
  <c r="H26" i="4"/>
  <c r="H30" i="4"/>
  <c r="H34" i="4"/>
  <c r="H38" i="4"/>
  <c r="H42" i="4"/>
  <c r="H46" i="4"/>
  <c r="H50" i="4"/>
  <c r="H54" i="4"/>
  <c r="H58" i="4"/>
  <c r="H62" i="4"/>
  <c r="J66" i="4"/>
  <c r="K66" i="4" s="1"/>
  <c r="J74" i="4"/>
  <c r="K74" i="4" s="1"/>
  <c r="J82" i="4"/>
  <c r="K82" i="4" s="1"/>
  <c r="J90" i="4"/>
  <c r="K90" i="4" s="1"/>
  <c r="J98" i="4"/>
  <c r="K98" i="4" s="1"/>
  <c r="J106" i="4"/>
  <c r="K106" i="4" s="1"/>
  <c r="J114" i="4"/>
  <c r="K114" i="4" s="1"/>
  <c r="H7" i="4"/>
  <c r="H11" i="4"/>
  <c r="H15" i="4"/>
  <c r="H19" i="4"/>
  <c r="H23" i="4"/>
  <c r="H27" i="4"/>
  <c r="H31" i="4"/>
  <c r="H35" i="4"/>
  <c r="H39" i="4"/>
  <c r="H43" i="4"/>
  <c r="H47" i="4"/>
  <c r="H51" i="4"/>
  <c r="H55" i="4"/>
  <c r="H59" i="4"/>
  <c r="H63" i="4"/>
  <c r="J72" i="4"/>
  <c r="K72" i="4" s="1"/>
  <c r="J80" i="4"/>
  <c r="K80" i="4" s="1"/>
  <c r="J88" i="4"/>
  <c r="K88" i="4" s="1"/>
  <c r="J96" i="4"/>
  <c r="K96" i="4" s="1"/>
  <c r="J104" i="4"/>
  <c r="K104" i="4" s="1"/>
  <c r="J112" i="4"/>
  <c r="K112" i="4" s="1"/>
  <c r="U37" i="11" l="1"/>
  <c r="W37" i="11" s="1"/>
  <c r="X91" i="14"/>
  <c r="AH38" i="7"/>
  <c r="AJ38" i="7" s="1"/>
  <c r="AH8" i="11"/>
  <c r="F8" i="11"/>
  <c r="T8" i="11"/>
  <c r="V91" i="14"/>
  <c r="K8" i="11"/>
  <c r="Y8" i="11"/>
  <c r="R8" i="11"/>
  <c r="L8" i="11"/>
  <c r="D8" i="10"/>
  <c r="G37" i="10"/>
  <c r="C13" i="6" s="1"/>
  <c r="AF8" i="7"/>
  <c r="G18" i="11"/>
  <c r="I18" i="11" s="1"/>
  <c r="D8" i="11"/>
  <c r="G8" i="11" s="1"/>
  <c r="I8" i="11" s="1"/>
  <c r="I60" i="10"/>
  <c r="L60" i="10" s="1"/>
  <c r="H17" i="6" s="1"/>
  <c r="H8" i="18"/>
  <c r="H9" i="18"/>
  <c r="D9" i="18"/>
  <c r="T91" i="14"/>
  <c r="V87" i="14"/>
  <c r="N91" i="14"/>
  <c r="AB25" i="11"/>
  <c r="AD25" i="11" s="1"/>
  <c r="N25" i="11"/>
  <c r="P25" i="11" s="1"/>
  <c r="AI25" i="11"/>
  <c r="AK25" i="11" s="1"/>
  <c r="AG8" i="7"/>
  <c r="G25" i="11"/>
  <c r="I25" i="11" s="1"/>
  <c r="P87" i="14"/>
  <c r="J91" i="14"/>
  <c r="F9" i="18"/>
  <c r="AN26" i="7"/>
  <c r="AP26" i="7" s="1"/>
  <c r="J18" i="17"/>
  <c r="Y8" i="7"/>
  <c r="L87" i="14"/>
  <c r="AM8" i="7"/>
  <c r="Z8" i="7"/>
  <c r="AR33" i="7"/>
  <c r="J32" i="10" s="1"/>
  <c r="AR58" i="7"/>
  <c r="J57" i="10" s="1"/>
  <c r="F16" i="6" s="1"/>
  <c r="AK8" i="7"/>
  <c r="AB38" i="7"/>
  <c r="AD38" i="7" s="1"/>
  <c r="AL8" i="7"/>
  <c r="R11" i="10"/>
  <c r="V11" i="10" s="1"/>
  <c r="R41" i="10"/>
  <c r="V41" i="10" s="1"/>
  <c r="J80" i="10"/>
  <c r="Q80" i="10" s="1"/>
  <c r="AM57" i="11"/>
  <c r="I57" i="10" s="1"/>
  <c r="E16" i="6" s="1"/>
  <c r="Q44" i="10"/>
  <c r="L46" i="10"/>
  <c r="R48" i="10"/>
  <c r="V48" i="10" s="1"/>
  <c r="R30" i="10"/>
  <c r="R23" i="10"/>
  <c r="V23" i="10" s="1"/>
  <c r="P54" i="10"/>
  <c r="K15" i="6" s="1"/>
  <c r="D128" i="4"/>
  <c r="D129" i="4" s="1"/>
  <c r="D53" i="5"/>
  <c r="D54" i="5" s="1"/>
  <c r="G22" i="20"/>
  <c r="J34" i="17"/>
  <c r="T87" i="14"/>
  <c r="P91" i="14"/>
  <c r="L91" i="14"/>
  <c r="H91" i="14"/>
  <c r="J87" i="14"/>
  <c r="H87" i="14"/>
  <c r="N87" i="14"/>
  <c r="AR55" i="7"/>
  <c r="J54" i="10" s="1"/>
  <c r="F15" i="6" s="1"/>
  <c r="AR21" i="7"/>
  <c r="J20" i="10" s="1"/>
  <c r="AR50" i="7"/>
  <c r="J49" i="10" s="1"/>
  <c r="F14" i="6" s="1"/>
  <c r="AN38" i="7"/>
  <c r="AP38" i="7" s="1"/>
  <c r="Q32" i="10"/>
  <c r="R42" i="10"/>
  <c r="V42" i="10" s="1"/>
  <c r="R16" i="10"/>
  <c r="G64" i="9"/>
  <c r="K91" i="14"/>
  <c r="U100" i="14"/>
  <c r="O71" i="14"/>
  <c r="I67" i="14"/>
  <c r="O87" i="14"/>
  <c r="G87" i="14"/>
  <c r="R91" i="14"/>
  <c r="X100" i="14"/>
  <c r="R87" i="14"/>
  <c r="G37" i="11"/>
  <c r="I37" i="11" s="1"/>
  <c r="U25" i="11"/>
  <c r="W25" i="11" s="1"/>
  <c r="AM20" i="11"/>
  <c r="I20" i="10" s="1"/>
  <c r="U18" i="11"/>
  <c r="W18" i="11" s="1"/>
  <c r="L33" i="10"/>
  <c r="N37" i="11"/>
  <c r="P37" i="11" s="1"/>
  <c r="Q39" i="10"/>
  <c r="Q63" i="10"/>
  <c r="L18" i="6" s="1"/>
  <c r="AR28" i="7"/>
  <c r="J27" i="10" s="1"/>
  <c r="L63" i="10"/>
  <c r="H18" i="6" s="1"/>
  <c r="R28" i="10"/>
  <c r="AR45" i="7"/>
  <c r="J44" i="10" s="1"/>
  <c r="L66" i="10"/>
  <c r="R53" i="10"/>
  <c r="L17" i="10"/>
  <c r="H10" i="6" s="1"/>
  <c r="I69" i="10"/>
  <c r="I67" i="10"/>
  <c r="U8" i="11"/>
  <c r="W8" i="11" s="1"/>
  <c r="AM54" i="11"/>
  <c r="I54" i="10" s="1"/>
  <c r="E15" i="6" s="1"/>
  <c r="R13" i="10"/>
  <c r="O25" i="10"/>
  <c r="J12" i="6" s="1"/>
  <c r="L24" i="10"/>
  <c r="R15" i="10"/>
  <c r="V15" i="10" s="1"/>
  <c r="L11" i="10"/>
  <c r="P49" i="10"/>
  <c r="Q27" i="10"/>
  <c r="L23" i="10"/>
  <c r="L79" i="10"/>
  <c r="L12" i="10"/>
  <c r="R56" i="10"/>
  <c r="V56" i="10" s="1"/>
  <c r="R14" i="10"/>
  <c r="V14" i="10" s="1"/>
  <c r="R35" i="10"/>
  <c r="V35" i="10" s="1"/>
  <c r="L48" i="10"/>
  <c r="L13" i="10"/>
  <c r="R52" i="10"/>
  <c r="R22" i="10"/>
  <c r="V22" i="10" s="1"/>
  <c r="L28" i="10"/>
  <c r="Q20" i="10"/>
  <c r="Q18" i="10" s="1"/>
  <c r="L11" i="6" s="1"/>
  <c r="L16" i="10"/>
  <c r="Q57" i="10"/>
  <c r="L16" i="6" s="1"/>
  <c r="L42" i="10"/>
  <c r="P12" i="10"/>
  <c r="R12" i="10" s="1"/>
  <c r="V12" i="10" s="1"/>
  <c r="Q49" i="10"/>
  <c r="L14" i="6" s="1"/>
  <c r="P24" i="10"/>
  <c r="L19" i="10"/>
  <c r="R26" i="10"/>
  <c r="V26" i="10" s="1"/>
  <c r="L36" i="10"/>
  <c r="R51" i="10"/>
  <c r="V51" i="10" s="1"/>
  <c r="R50" i="10"/>
  <c r="V50" i="10" s="1"/>
  <c r="R29" i="10"/>
  <c r="L53" i="10"/>
  <c r="E10" i="6"/>
  <c r="P17" i="10"/>
  <c r="F10" i="6"/>
  <c r="Q17" i="10"/>
  <c r="L10" i="6" s="1"/>
  <c r="AR40" i="7"/>
  <c r="J39" i="10" s="1"/>
  <c r="L55" i="10"/>
  <c r="Q55" i="10"/>
  <c r="I9" i="18"/>
  <c r="I8" i="18"/>
  <c r="E18" i="6"/>
  <c r="P63" i="10"/>
  <c r="L26" i="10"/>
  <c r="K17" i="6"/>
  <c r="J19" i="6"/>
  <c r="AM64" i="11"/>
  <c r="I64" i="10" s="1"/>
  <c r="I65" i="10"/>
  <c r="P79" i="10"/>
  <c r="I70" i="10"/>
  <c r="F17" i="6"/>
  <c r="L17" i="6"/>
  <c r="Q79" i="10"/>
  <c r="Q70" i="10" s="1"/>
  <c r="L21" i="6" s="1"/>
  <c r="J70" i="10"/>
  <c r="F21" i="6" s="1"/>
  <c r="P46" i="10"/>
  <c r="E9" i="18"/>
  <c r="E8" i="18"/>
  <c r="L59" i="10"/>
  <c r="P59" i="10"/>
  <c r="AB37" i="11"/>
  <c r="AD37" i="11" s="1"/>
  <c r="AB8" i="11"/>
  <c r="AD8" i="11" s="1"/>
  <c r="L21" i="10"/>
  <c r="L50" i="10"/>
  <c r="AI8" i="11"/>
  <c r="AK8" i="11" s="1"/>
  <c r="L22" i="10"/>
  <c r="K52" i="5"/>
  <c r="J15" i="6"/>
  <c r="AM32" i="11"/>
  <c r="I32" i="10" s="1"/>
  <c r="I34" i="10"/>
  <c r="AM39" i="11"/>
  <c r="I39" i="10" s="1"/>
  <c r="I40" i="10"/>
  <c r="P43" i="10"/>
  <c r="R43" i="10" s="1"/>
  <c r="V43" i="10" s="1"/>
  <c r="L43" i="10"/>
  <c r="AR10" i="7"/>
  <c r="J9" i="10" s="1"/>
  <c r="F9" i="6" s="1"/>
  <c r="J10" i="10"/>
  <c r="Q10" i="10" s="1"/>
  <c r="Q9" i="10" s="1"/>
  <c r="AH26" i="7"/>
  <c r="AJ26" i="7" s="1"/>
  <c r="G9" i="18"/>
  <c r="R58" i="10"/>
  <c r="V58" i="10" s="1"/>
  <c r="C9" i="18"/>
  <c r="C8" i="18"/>
  <c r="L56" i="10"/>
  <c r="L14" i="10"/>
  <c r="L15" i="10"/>
  <c r="L52" i="10"/>
  <c r="L41" i="10"/>
  <c r="J16" i="6"/>
  <c r="L38" i="10"/>
  <c r="P38" i="10"/>
  <c r="AM27" i="11"/>
  <c r="I27" i="10" s="1"/>
  <c r="I31" i="10"/>
  <c r="AM9" i="11"/>
  <c r="I9" i="10" s="1"/>
  <c r="I10" i="10"/>
  <c r="G80" i="14"/>
  <c r="K71" i="14"/>
  <c r="U67" i="14"/>
  <c r="M87" i="14"/>
  <c r="W91" i="14"/>
  <c r="W102" i="14" s="1"/>
  <c r="W105" i="14" s="1"/>
  <c r="L29" i="10"/>
  <c r="L45" i="10"/>
  <c r="L58" i="10"/>
  <c r="L35" i="10"/>
  <c r="L30" i="10"/>
  <c r="L51" i="10"/>
  <c r="E27" i="20"/>
  <c r="G27" i="20" s="1"/>
  <c r="E22" i="20"/>
  <c r="E28" i="20"/>
  <c r="G28" i="20" s="1"/>
  <c r="R33" i="10"/>
  <c r="V33" i="10" s="1"/>
  <c r="K100" i="14"/>
  <c r="Q80" i="14"/>
  <c r="M80" i="14"/>
  <c r="I100" i="14"/>
  <c r="Q91" i="14"/>
  <c r="I91" i="14"/>
  <c r="O67" i="14"/>
  <c r="G67" i="14"/>
  <c r="T100" i="14"/>
  <c r="S100" i="14"/>
  <c r="O100" i="14"/>
  <c r="S71" i="14"/>
  <c r="G91" i="14"/>
  <c r="U87" i="14"/>
  <c r="I87" i="14"/>
  <c r="W100" i="14"/>
  <c r="V100" i="14"/>
  <c r="N100" i="14"/>
  <c r="Q71" i="14"/>
  <c r="O80" i="14"/>
  <c r="M100" i="14"/>
  <c r="U71" i="14"/>
  <c r="M71" i="14"/>
  <c r="S67" i="14"/>
  <c r="K67" i="14"/>
  <c r="P100" i="14"/>
  <c r="G100" i="14"/>
  <c r="S91" i="14"/>
  <c r="T102" i="14" s="1"/>
  <c r="S106" i="14" s="1"/>
  <c r="Q87" i="14"/>
  <c r="W71" i="14"/>
  <c r="I71" i="14"/>
  <c r="H100" i="14"/>
  <c r="W63" i="14"/>
  <c r="W67" i="14" s="1"/>
  <c r="W83" i="14"/>
  <c r="W87" i="14" s="1"/>
  <c r="W47" i="14"/>
  <c r="G71" i="14"/>
  <c r="U80" i="14"/>
  <c r="Q100" i="14"/>
  <c r="I80" i="14"/>
  <c r="U91" i="14"/>
  <c r="V102" i="14" s="1"/>
  <c r="U106" i="14" s="1"/>
  <c r="M91" i="14"/>
  <c r="S87" i="14"/>
  <c r="K87" i="14"/>
  <c r="L100" i="14"/>
  <c r="Q67" i="14"/>
  <c r="S80" i="14"/>
  <c r="K80" i="14"/>
  <c r="O91" i="14"/>
  <c r="M67" i="14"/>
  <c r="W80" i="14"/>
  <c r="R100" i="14"/>
  <c r="J100" i="14"/>
  <c r="X83" i="14"/>
  <c r="X87" i="14" s="1"/>
  <c r="X47" i="14"/>
  <c r="I31" i="12"/>
  <c r="H6" i="8" s="1"/>
  <c r="I47" i="9"/>
  <c r="I62" i="9" s="1"/>
  <c r="I64" i="9" s="1"/>
  <c r="I66" i="9" s="1"/>
  <c r="H8" i="8" s="1"/>
  <c r="H62" i="9"/>
  <c r="H64" i="9" s="1"/>
  <c r="AB26" i="7"/>
  <c r="AD26" i="7" s="1"/>
  <c r="AH8" i="7"/>
  <c r="AJ8" i="7" s="1"/>
  <c r="AH19" i="7"/>
  <c r="AJ19" i="7" s="1"/>
  <c r="AB19" i="7"/>
  <c r="AD19" i="7" s="1"/>
  <c r="AM49" i="11"/>
  <c r="I49" i="10" s="1"/>
  <c r="AM44" i="11"/>
  <c r="V72" i="10"/>
  <c r="R19" i="10"/>
  <c r="V66" i="10"/>
  <c r="O39" i="10"/>
  <c r="G25" i="10"/>
  <c r="G8" i="10"/>
  <c r="C8" i="6" s="1"/>
  <c r="R21" i="10"/>
  <c r="V21" i="10" s="1"/>
  <c r="O20" i="10"/>
  <c r="V71" i="10"/>
  <c r="R45" i="10"/>
  <c r="V45" i="10" s="1"/>
  <c r="O44" i="10"/>
  <c r="V76" i="10"/>
  <c r="O70" i="10"/>
  <c r="L50" i="5"/>
  <c r="M30" i="5"/>
  <c r="M50" i="5" s="1"/>
  <c r="L27" i="5"/>
  <c r="M7" i="5"/>
  <c r="M27" i="5" s="1"/>
  <c r="J126" i="4"/>
  <c r="D28" i="3" s="1"/>
  <c r="K126" i="4"/>
  <c r="D130" i="4" s="1"/>
  <c r="L67" i="10" l="1"/>
  <c r="E20" i="6"/>
  <c r="AB8" i="7"/>
  <c r="AD8" i="7" s="1"/>
  <c r="AM18" i="11"/>
  <c r="I18" i="10" s="1"/>
  <c r="E11" i="6" s="1"/>
  <c r="AN8" i="7"/>
  <c r="AP8" i="7" s="1"/>
  <c r="E17" i="6"/>
  <c r="L9" i="6"/>
  <c r="J9" i="6"/>
  <c r="G32" i="14"/>
  <c r="H32" i="14" s="1"/>
  <c r="V101" i="14"/>
  <c r="J102" i="14"/>
  <c r="I106" i="14" s="1"/>
  <c r="J37" i="17"/>
  <c r="H8" i="13" s="1"/>
  <c r="L32" i="10"/>
  <c r="O101" i="14"/>
  <c r="T101" i="14"/>
  <c r="V103" i="14"/>
  <c r="L57" i="10"/>
  <c r="H16" i="6" s="1"/>
  <c r="AR38" i="7"/>
  <c r="J37" i="10" s="1"/>
  <c r="F13" i="6" s="1"/>
  <c r="L101" i="14"/>
  <c r="L102" i="14"/>
  <c r="K106" i="14" s="1"/>
  <c r="Q25" i="10"/>
  <c r="L12" i="6" s="1"/>
  <c r="F22" i="6"/>
  <c r="L80" i="10"/>
  <c r="H22" i="6" s="1"/>
  <c r="AM25" i="11"/>
  <c r="I25" i="10" s="1"/>
  <c r="E12" i="6" s="1"/>
  <c r="N8" i="11"/>
  <c r="P8" i="11" s="1"/>
  <c r="L20" i="10"/>
  <c r="Q37" i="10"/>
  <c r="L13" i="6" s="1"/>
  <c r="L27" i="10"/>
  <c r="V53" i="10"/>
  <c r="V30" i="10"/>
  <c r="V28" i="10"/>
  <c r="K7" i="18"/>
  <c r="J103" i="14"/>
  <c r="P102" i="14"/>
  <c r="O106" i="14" s="1"/>
  <c r="H102" i="14"/>
  <c r="G106" i="14" s="1"/>
  <c r="M101" i="14"/>
  <c r="U103" i="14"/>
  <c r="J101" i="14"/>
  <c r="X103" i="14"/>
  <c r="P101" i="14"/>
  <c r="R102" i="14"/>
  <c r="Q106" i="14" s="1"/>
  <c r="O32" i="14"/>
  <c r="P32" i="14" s="1"/>
  <c r="K33" i="14"/>
  <c r="L33" i="14" s="1"/>
  <c r="K102" i="14"/>
  <c r="K105" i="14" s="1"/>
  <c r="X102" i="14"/>
  <c r="W106" i="14" s="1"/>
  <c r="N101" i="14"/>
  <c r="H101" i="14"/>
  <c r="V16" i="10"/>
  <c r="AR19" i="7"/>
  <c r="J18" i="10" s="1"/>
  <c r="S31" i="14"/>
  <c r="T31" i="14" s="1"/>
  <c r="W33" i="14"/>
  <c r="X33" i="14" s="1"/>
  <c r="M31" i="14"/>
  <c r="N31" i="14" s="1"/>
  <c r="R103" i="14"/>
  <c r="L103" i="14"/>
  <c r="M32" i="14"/>
  <c r="N32" i="14" s="1"/>
  <c r="G101" i="14"/>
  <c r="AR26" i="7"/>
  <c r="J25" i="10" s="1"/>
  <c r="F12" i="6" s="1"/>
  <c r="L54" i="10"/>
  <c r="H15" i="6" s="1"/>
  <c r="V13" i="10"/>
  <c r="L69" i="10"/>
  <c r="P69" i="10"/>
  <c r="K14" i="6"/>
  <c r="R38" i="10"/>
  <c r="V52" i="10"/>
  <c r="L39" i="10"/>
  <c r="V29" i="10"/>
  <c r="R49" i="10"/>
  <c r="R24" i="10"/>
  <c r="V24" i="10" s="1"/>
  <c r="V20" i="10" s="1"/>
  <c r="P20" i="10"/>
  <c r="J21" i="6"/>
  <c r="P57" i="10"/>
  <c r="R59" i="10"/>
  <c r="V59" i="10" s="1"/>
  <c r="V57" i="10" s="1"/>
  <c r="Q16" i="6" s="1"/>
  <c r="P44" i="10"/>
  <c r="R46" i="10"/>
  <c r="V46" i="10" s="1"/>
  <c r="V44" i="10" s="1"/>
  <c r="E19" i="6"/>
  <c r="L64" i="10"/>
  <c r="AM37" i="11"/>
  <c r="AM8" i="11" s="1"/>
  <c r="I44" i="10"/>
  <c r="L44" i="10" s="1"/>
  <c r="H10" i="8"/>
  <c r="H12" i="8" s="1"/>
  <c r="D41" i="3" s="1"/>
  <c r="P10" i="10"/>
  <c r="L10" i="10"/>
  <c r="P40" i="10"/>
  <c r="L40" i="10"/>
  <c r="P34" i="10"/>
  <c r="L34" i="10"/>
  <c r="E21" i="6"/>
  <c r="L70" i="10"/>
  <c r="H21" i="6" s="1"/>
  <c r="C12" i="6"/>
  <c r="E14" i="6"/>
  <c r="L49" i="10"/>
  <c r="H14" i="6" s="1"/>
  <c r="I31" i="14"/>
  <c r="J31" i="14" s="1"/>
  <c r="P103" i="14"/>
  <c r="U31" i="14"/>
  <c r="V31" i="14" s="1"/>
  <c r="R80" i="10"/>
  <c r="O22" i="6" s="1"/>
  <c r="L22" i="6"/>
  <c r="E9" i="6"/>
  <c r="L9" i="10"/>
  <c r="H9" i="6" s="1"/>
  <c r="P70" i="10"/>
  <c r="R79" i="10"/>
  <c r="V79" i="10" s="1"/>
  <c r="V70" i="10" s="1"/>
  <c r="Q21" i="6" s="1"/>
  <c r="K18" i="6"/>
  <c r="R63" i="10"/>
  <c r="O18" i="6" s="1"/>
  <c r="Q54" i="10"/>
  <c r="R55" i="10"/>
  <c r="V55" i="10" s="1"/>
  <c r="U34" i="14"/>
  <c r="V34" i="14" s="1"/>
  <c r="N103" i="14"/>
  <c r="T103" i="14"/>
  <c r="T104" i="14" s="1"/>
  <c r="L31" i="10"/>
  <c r="P31" i="10"/>
  <c r="P65" i="10"/>
  <c r="L65" i="10"/>
  <c r="K10" i="6"/>
  <c r="R17" i="10"/>
  <c r="G30" i="20"/>
  <c r="G31" i="20" s="1"/>
  <c r="G32" i="20" s="1"/>
  <c r="D43" i="3" s="1"/>
  <c r="G102" i="14"/>
  <c r="G105" i="14" s="1"/>
  <c r="G33" i="14"/>
  <c r="H33" i="14" s="1"/>
  <c r="I102" i="14"/>
  <c r="I105" i="14" s="1"/>
  <c r="I33" i="14"/>
  <c r="J33" i="14" s="1"/>
  <c r="M102" i="14"/>
  <c r="M105" i="14" s="1"/>
  <c r="M33" i="14"/>
  <c r="N33" i="14" s="1"/>
  <c r="W31" i="14"/>
  <c r="X31" i="14" s="1"/>
  <c r="H103" i="14"/>
  <c r="Q102" i="14"/>
  <c r="Q105" i="14" s="1"/>
  <c r="Q33" i="14"/>
  <c r="R33" i="14" s="1"/>
  <c r="K103" i="14"/>
  <c r="K34" i="14"/>
  <c r="L34" i="14" s="1"/>
  <c r="S101" i="14"/>
  <c r="S32" i="14"/>
  <c r="T32" i="14" s="1"/>
  <c r="Q103" i="14"/>
  <c r="Q34" i="14"/>
  <c r="R34" i="14" s="1"/>
  <c r="G103" i="14"/>
  <c r="G34" i="14"/>
  <c r="H34" i="14" s="1"/>
  <c r="X101" i="14"/>
  <c r="U102" i="14"/>
  <c r="U105" i="14" s="1"/>
  <c r="U33" i="14"/>
  <c r="V33" i="14" s="1"/>
  <c r="N102" i="14"/>
  <c r="Q101" i="14"/>
  <c r="Q32" i="14"/>
  <c r="R32" i="14" s="1"/>
  <c r="R101" i="14"/>
  <c r="I101" i="14"/>
  <c r="I32" i="14"/>
  <c r="J32" i="14" s="1"/>
  <c r="O103" i="14"/>
  <c r="O34" i="14"/>
  <c r="P34" i="14" s="1"/>
  <c r="G31" i="14"/>
  <c r="H31" i="14" s="1"/>
  <c r="I103" i="14"/>
  <c r="I34" i="14"/>
  <c r="J34" i="14" s="1"/>
  <c r="O102" i="14"/>
  <c r="O105" i="14" s="1"/>
  <c r="O33" i="14"/>
  <c r="P33" i="14" s="1"/>
  <c r="W101" i="14"/>
  <c r="W32" i="14"/>
  <c r="X32" i="14" s="1"/>
  <c r="Q31" i="14"/>
  <c r="R31" i="14" s="1"/>
  <c r="K101" i="14"/>
  <c r="K32" i="14"/>
  <c r="L32" i="14" s="1"/>
  <c r="S102" i="14"/>
  <c r="S105" i="14" s="1"/>
  <c r="S33" i="14"/>
  <c r="T33" i="14" s="1"/>
  <c r="K31" i="14"/>
  <c r="L31" i="14" s="1"/>
  <c r="M103" i="14"/>
  <c r="M34" i="14"/>
  <c r="N34" i="14" s="1"/>
  <c r="W103" i="14"/>
  <c r="W34" i="14"/>
  <c r="X34" i="14" s="1"/>
  <c r="U101" i="14"/>
  <c r="U32" i="14"/>
  <c r="V32" i="14" s="1"/>
  <c r="S103" i="14"/>
  <c r="S34" i="14"/>
  <c r="T34" i="14" s="1"/>
  <c r="O31" i="14"/>
  <c r="P31" i="14" s="1"/>
  <c r="O18" i="10"/>
  <c r="O37" i="10"/>
  <c r="V19" i="10"/>
  <c r="M52" i="5"/>
  <c r="L52" i="5"/>
  <c r="D29" i="3" s="1"/>
  <c r="V104" i="14" l="1"/>
  <c r="H104" i="14"/>
  <c r="O8" i="10"/>
  <c r="U36" i="14"/>
  <c r="V36" i="14" s="1"/>
  <c r="Q8" i="10"/>
  <c r="L8" i="6" s="1"/>
  <c r="V54" i="10"/>
  <c r="Q15" i="6" s="1"/>
  <c r="J104" i="14"/>
  <c r="K36" i="14"/>
  <c r="L36" i="14" s="1"/>
  <c r="P104" i="14"/>
  <c r="O36" i="14"/>
  <c r="P36" i="14" s="1"/>
  <c r="L104" i="14"/>
  <c r="AR8" i="7"/>
  <c r="J8" i="10" s="1"/>
  <c r="F8" i="6" s="1"/>
  <c r="V49" i="10"/>
  <c r="Q14" i="6" s="1"/>
  <c r="L25" i="10"/>
  <c r="H12" i="6" s="1"/>
  <c r="W36" i="14"/>
  <c r="X36" i="14" s="1"/>
  <c r="X104" i="14"/>
  <c r="R104" i="14"/>
  <c r="P67" i="10"/>
  <c r="K20" i="6" s="1"/>
  <c r="R69" i="10"/>
  <c r="V38" i="10"/>
  <c r="P18" i="10"/>
  <c r="R18" i="10" s="1"/>
  <c r="O14" i="6"/>
  <c r="R44" i="10"/>
  <c r="K21" i="6"/>
  <c r="M14" i="6"/>
  <c r="V18" i="10"/>
  <c r="Q11" i="6" s="1"/>
  <c r="M17" i="6"/>
  <c r="Q17" i="6"/>
  <c r="R20" i="10"/>
  <c r="D55" i="5"/>
  <c r="D56" i="5" s="1"/>
  <c r="D131" i="4"/>
  <c r="D132" i="4" s="1"/>
  <c r="D133" i="4" s="1"/>
  <c r="D30" i="3" s="1"/>
  <c r="J13" i="6"/>
  <c r="V80" i="10"/>
  <c r="Q22" i="6" s="1"/>
  <c r="M22" i="6"/>
  <c r="J11" i="6"/>
  <c r="G36" i="14"/>
  <c r="H36" i="14" s="1"/>
  <c r="R34" i="10"/>
  <c r="V34" i="10" s="1"/>
  <c r="P32" i="10"/>
  <c r="R10" i="10"/>
  <c r="P9" i="10"/>
  <c r="P64" i="10"/>
  <c r="R65" i="10"/>
  <c r="L15" i="6"/>
  <c r="R54" i="10"/>
  <c r="I8" i="10"/>
  <c r="I37" i="10"/>
  <c r="K16" i="6"/>
  <c r="R57" i="10"/>
  <c r="R70" i="10"/>
  <c r="M10" i="6"/>
  <c r="V17" i="10"/>
  <c r="P27" i="10"/>
  <c r="R31" i="10"/>
  <c r="M18" i="6"/>
  <c r="V63" i="10"/>
  <c r="Q18" i="6" s="1"/>
  <c r="P39" i="10"/>
  <c r="R40" i="10"/>
  <c r="V40" i="10" s="1"/>
  <c r="V39" i="10" s="1"/>
  <c r="F11" i="6"/>
  <c r="L18" i="10"/>
  <c r="H11" i="6" s="1"/>
  <c r="I104" i="14"/>
  <c r="I35" i="14"/>
  <c r="J35" i="14" s="1"/>
  <c r="S36" i="14"/>
  <c r="T36" i="14" s="1"/>
  <c r="K104" i="14"/>
  <c r="K35" i="14"/>
  <c r="L35" i="14" s="1"/>
  <c r="O35" i="14"/>
  <c r="P35" i="14" s="1"/>
  <c r="Q104" i="14"/>
  <c r="Q35" i="14"/>
  <c r="R35" i="14" s="1"/>
  <c r="U104" i="14"/>
  <c r="U35" i="14"/>
  <c r="V35" i="14" s="1"/>
  <c r="G35" i="14"/>
  <c r="H35" i="14" s="1"/>
  <c r="W104" i="14"/>
  <c r="W35" i="14"/>
  <c r="X35" i="14" s="1"/>
  <c r="O104" i="14"/>
  <c r="M106" i="14"/>
  <c r="M36" i="14" s="1"/>
  <c r="N36" i="14" s="1"/>
  <c r="N104" i="14"/>
  <c r="M35" i="14"/>
  <c r="N35" i="14" s="1"/>
  <c r="I36" i="14"/>
  <c r="J36" i="14" s="1"/>
  <c r="G104" i="14"/>
  <c r="M104" i="14"/>
  <c r="S104" i="14"/>
  <c r="S35" i="14"/>
  <c r="T35" i="14" s="1"/>
  <c r="Q36" i="14"/>
  <c r="R36" i="14" s="1"/>
  <c r="V37" i="10" l="1"/>
  <c r="Q13" i="6" s="1"/>
  <c r="Q10" i="6"/>
  <c r="D27" i="3"/>
  <c r="D8" i="3" s="1"/>
  <c r="D7" i="3" s="1"/>
  <c r="L8" i="10"/>
  <c r="H8" i="6" s="1"/>
  <c r="V69" i="10"/>
  <c r="R67" i="10"/>
  <c r="M20" i="6" s="1"/>
  <c r="M16" i="6"/>
  <c r="O16" i="6"/>
  <c r="O15" i="6"/>
  <c r="R39" i="10"/>
  <c r="R32" i="10"/>
  <c r="K11" i="6"/>
  <c r="O11" i="6"/>
  <c r="O21" i="6"/>
  <c r="V31" i="10"/>
  <c r="V27" i="10" s="1"/>
  <c r="E13" i="6"/>
  <c r="L37" i="10"/>
  <c r="H13" i="6" s="1"/>
  <c r="V65" i="10"/>
  <c r="V64" i="10" s="1"/>
  <c r="Q19" i="6" s="1"/>
  <c r="M11" i="6"/>
  <c r="P25" i="10"/>
  <c r="R27" i="10"/>
  <c r="M21" i="6"/>
  <c r="E8" i="6"/>
  <c r="K19" i="6"/>
  <c r="R64" i="10"/>
  <c r="O19" i="6" s="1"/>
  <c r="V32" i="10"/>
  <c r="P37" i="10"/>
  <c r="M15" i="6"/>
  <c r="K9" i="6"/>
  <c r="R9" i="10"/>
  <c r="O9" i="6" s="1"/>
  <c r="J8" i="6"/>
  <c r="V10" i="10"/>
  <c r="V9" i="10" s="1"/>
  <c r="W37" i="14"/>
  <c r="X37" i="14" s="1"/>
  <c r="W38" i="14"/>
  <c r="X38" i="14" s="1"/>
  <c r="S37" i="14"/>
  <c r="T37" i="14" s="1"/>
  <c r="S38" i="14"/>
  <c r="T38" i="14" s="1"/>
  <c r="Q38" i="14"/>
  <c r="R38" i="14" s="1"/>
  <c r="Q37" i="14"/>
  <c r="R37" i="14" s="1"/>
  <c r="U38" i="14"/>
  <c r="V38" i="14" s="1"/>
  <c r="U37" i="14"/>
  <c r="V37" i="14" s="1"/>
  <c r="K37" i="14"/>
  <c r="L37" i="14" s="1"/>
  <c r="K38" i="14"/>
  <c r="L38" i="14" s="1"/>
  <c r="M38" i="14"/>
  <c r="N38" i="14" s="1"/>
  <c r="M37" i="14"/>
  <c r="N37" i="14" s="1"/>
  <c r="O37" i="14"/>
  <c r="P37" i="14" s="1"/>
  <c r="O38" i="14"/>
  <c r="P38" i="14" s="1"/>
  <c r="G38" i="14"/>
  <c r="H38" i="14" s="1"/>
  <c r="G37" i="14"/>
  <c r="H37" i="14" s="1"/>
  <c r="I38" i="14"/>
  <c r="J38" i="14" s="1"/>
  <c r="I37" i="14"/>
  <c r="J37" i="14" s="1"/>
  <c r="P8" i="10" l="1"/>
  <c r="V25" i="10"/>
  <c r="Q12" i="6" s="1"/>
  <c r="H39" i="14"/>
  <c r="V39" i="14"/>
  <c r="T39" i="14"/>
  <c r="P39" i="14"/>
  <c r="J39" i="14"/>
  <c r="R39" i="14"/>
  <c r="R8" i="10"/>
  <c r="V67" i="10"/>
  <c r="N39" i="14"/>
  <c r="M9" i="6"/>
  <c r="M19" i="6"/>
  <c r="K13" i="6"/>
  <c r="R37" i="10"/>
  <c r="Q9" i="6"/>
  <c r="K12" i="6"/>
  <c r="R25" i="10"/>
  <c r="L39" i="14"/>
  <c r="X39" i="14"/>
  <c r="V8" i="10" l="1"/>
  <c r="Q8" i="6" s="1"/>
  <c r="Q20" i="6"/>
  <c r="G26" i="14"/>
  <c r="G6" i="16" s="1"/>
  <c r="G10" i="16" s="1"/>
  <c r="H6" i="13" s="1"/>
  <c r="K8" i="6"/>
  <c r="M13" i="6"/>
  <c r="O12" i="6"/>
  <c r="O13" i="6"/>
  <c r="M8" i="6"/>
  <c r="O8" i="6"/>
  <c r="M12" i="6"/>
  <c r="D40" i="3" l="1"/>
  <c r="D39" i="3"/>
  <c r="D37" i="3"/>
  <c r="D34" i="3" s="1"/>
  <c r="D6" i="3" s="1"/>
  <c r="L7" i="18" l="1"/>
  <c r="M7" i="18" s="1"/>
  <c r="H10" i="13" s="1"/>
  <c r="H13" i="13" s="1"/>
  <c r="H15" i="13" s="1"/>
  <c r="D42" i="3" s="1"/>
  <c r="D38" i="3" s="1"/>
  <c r="D8" i="2" s="1"/>
  <c r="E8" i="2" s="1"/>
  <c r="D44" i="3" l="1"/>
  <c r="F8" i="2"/>
  <c r="D7" i="2"/>
  <c r="E7" i="2" s="1"/>
  <c r="F7" i="2" s="1"/>
  <c r="D46" i="3"/>
  <c r="D45" i="3"/>
  <c r="D9" i="2"/>
  <c r="E9" i="2" s="1"/>
  <c r="F9" i="2" s="1"/>
  <c r="D10" i="2"/>
  <c r="E10" i="2" s="1"/>
  <c r="F10" i="2" s="1"/>
</calcChain>
</file>

<file path=xl/sharedStrings.xml><?xml version="1.0" encoding="utf-8"?>
<sst xmlns="http://schemas.openxmlformats.org/spreadsheetml/2006/main" count="1438" uniqueCount="805">
  <si>
    <t>بيانات أساسية عن المصرف</t>
  </si>
  <si>
    <t>اسم المصرف</t>
  </si>
  <si>
    <t>نوع المصرف</t>
  </si>
  <si>
    <t>يرجى الضغط على احدى الاختيارات</t>
  </si>
  <si>
    <t>شكل المصرف بالنسبة للمجموعة</t>
  </si>
  <si>
    <t>موقع المصرف الأم</t>
  </si>
  <si>
    <t>توافق المصرف الأم مع مقرررات بازل2 ،3</t>
  </si>
  <si>
    <t>نطاق التطبيق</t>
  </si>
  <si>
    <t>المجموعة المصرفيه Banking group</t>
  </si>
  <si>
    <t>نوع عملة ادخال البيانات</t>
  </si>
  <si>
    <t>شركة تابعة</t>
  </si>
  <si>
    <t>القيمة</t>
  </si>
  <si>
    <t>كيان منفرد</t>
  </si>
  <si>
    <t>مجموعة مصرفية</t>
  </si>
  <si>
    <t>تعريف ألوان الخلايا</t>
  </si>
  <si>
    <t xml:space="preserve"> تشمل معادلات</t>
  </si>
  <si>
    <t>البند</t>
  </si>
  <si>
    <t>الحد الأدنى 
المطلوب</t>
  </si>
  <si>
    <t>العجز</t>
  </si>
  <si>
    <t>نسبة العجز</t>
  </si>
  <si>
    <t>قيمة العجز</t>
  </si>
  <si>
    <t xml:space="preserve"> الدعامة التحوطية</t>
  </si>
  <si>
    <t xml:space="preserve">الشريحة الأولى متضمنة الدعامة التحوطية </t>
  </si>
  <si>
    <t>1.1.1</t>
  </si>
  <si>
    <t>رأس المال المدفوع</t>
  </si>
  <si>
    <t>1.1.2</t>
  </si>
  <si>
    <t>الاحتياطيات</t>
  </si>
  <si>
    <t>علاوة اصدار الاسهم</t>
  </si>
  <si>
    <t xml:space="preserve">الأرباح المدورة غير الموزعة (الفائض المحتجز - المتراكم) </t>
  </si>
  <si>
    <t>الارباح السنوية التي لم تعرض على الهيئة العامة للمصرف</t>
  </si>
  <si>
    <t>1.1.3</t>
  </si>
  <si>
    <t>اسهم الخزينة (الاسهم المعاد شراؤها من المصرف ذاته)</t>
  </si>
  <si>
    <t>1.1.4</t>
  </si>
  <si>
    <t xml:space="preserve">الأصول غير الملموسة </t>
  </si>
  <si>
    <t>النقص في المخصصات المقررة على التسهيلات الائتمانية</t>
  </si>
  <si>
    <t>الأصول الضريبية المؤجلة</t>
  </si>
  <si>
    <t xml:space="preserve"> </t>
  </si>
  <si>
    <t>مكافأة نهاية الخدمة</t>
  </si>
  <si>
    <t xml:space="preserve">قيمة الزيادة عن 10 % من راس المال المصدر للشركة  لكل استثمار على حده ( اسهم)  </t>
  </si>
  <si>
    <t xml:space="preserve">قيمة الزيادة عن 10 % من اصول الصندوق لكل استثمار على حده ( صناديق الاستثمار) </t>
  </si>
  <si>
    <t xml:space="preserve">رأس المال الأساسى الإضافى  Additional Going Concern </t>
  </si>
  <si>
    <t>1.2.1</t>
  </si>
  <si>
    <t xml:space="preserve">الاسهم الممتازة الدائمة غير المتراكمة </t>
  </si>
  <si>
    <t>1.2.3</t>
  </si>
  <si>
    <t>حقوق الأقلية التي تتوافر فيها المعايير الواجب توافرها في رأس المال الاساسى الاضافى</t>
  </si>
  <si>
    <t xml:space="preserve">الشريحة الثانية  (Gone – Concern Capital) </t>
  </si>
  <si>
    <t xml:space="preserve">القروض( الودائع) المساندة </t>
  </si>
  <si>
    <t xml:space="preserve">اجمالى المخصص العام والمحتسب ضمن المرحلة الأولى والثانية نتيجة تطبيق المعيار المحاسبي الدولي رقم 9 </t>
  </si>
  <si>
    <t>إجمالى  الأصول المرجحة لمقابلة مخاطر الائتمان (تتضمن الطرف المقابل)</t>
  </si>
  <si>
    <t>الأصول والالتزامات العرضية المرجحة بأوزان مخاطر الائتمان</t>
  </si>
  <si>
    <t>اجمالى الأصول المرجحة  لمقابلة مخاطر الطرف المقابل</t>
  </si>
  <si>
    <t xml:space="preserve">اجمالى الأصول المرجحة  لمخاطر السوق  </t>
  </si>
  <si>
    <t xml:space="preserve">اجمالى الأصول المرجحة  لمخاطر التشغيل </t>
  </si>
  <si>
    <t xml:space="preserve">نسبة رأس المال الأساسى المستمر بعد الاستبعادات/ اجمالى الاصول والالتزامات العرضية المرجحة بأوزان المخاطر </t>
  </si>
  <si>
    <t>إجمالى الشريحة الاولى / اجمالى الاصول والالتزامات العرضية المرجحة بأوزان المخاطر الأئتمان ،السوق والتشغيل</t>
  </si>
  <si>
    <t xml:space="preserve">اجمالى القاعدة الرأسمالية / إجمالى الاصول والالتزامات العرضية المرجحة بأوزان المخاطر الأئتمان ،السوق والتشغيل </t>
  </si>
  <si>
    <t>أســـــــــــــــم الشركــــــــــة</t>
  </si>
  <si>
    <t>رأس المال المصدر للشركة
(1)</t>
  </si>
  <si>
    <t>10% من رأس المال المصدر للشركة
(2)</t>
  </si>
  <si>
    <t>القيمة الاسمية للاستثمارات التى يملكها المصرف فى الشركة 
(3)</t>
  </si>
  <si>
    <t xml:space="preserve">نسبة استثمارات المصرف فى رأس المال المصدرللشركة
(4) = (3) /(1) </t>
  </si>
  <si>
    <t>نسبة الزيادة عن 10 % من راس المال المصدر للشركة
(5)=(4)-(10%)</t>
  </si>
  <si>
    <t xml:space="preserve">قيمة الزيادة عن 10 % من راس المال المصدر للشركة  لكل استثمار على حده </t>
  </si>
  <si>
    <t>الغرض من الاستثمار  (الاستحواذ - اعادة البيع - مساهمة في تأسيس شركة ... الخ)</t>
  </si>
  <si>
    <t>تاريخ التقييم</t>
  </si>
  <si>
    <t>الاجمالى</t>
  </si>
  <si>
    <t>رأس المال الأساسى المستمر بعد الاستبعادات</t>
  </si>
  <si>
    <t>10% من رأس المال الأساسى المستمر بعد الاستبعادات</t>
  </si>
  <si>
    <t>اســـــــم الصندوق</t>
  </si>
  <si>
    <t>القيمة السوقية لأصول الصندوق (1)</t>
  </si>
  <si>
    <t>الالتزمات الصندوق
(2)</t>
  </si>
  <si>
    <t>صافى قيمه اصول الصندوق 3= (1-2)</t>
  </si>
  <si>
    <t>10% من صافى اصول الصندوق</t>
  </si>
  <si>
    <t>عدد الوثائق القائمه
(4)</t>
  </si>
  <si>
    <t xml:space="preserve">قيمة الوثيقة 5= 3/4 
 </t>
  </si>
  <si>
    <t>قيمه الوثائق المستثمر فيها بالصندوق 
7=6*5</t>
  </si>
  <si>
    <t>الغرض من الاقتناء</t>
  </si>
  <si>
    <t>صناديق الاستثمار</t>
  </si>
  <si>
    <t>محافط تدار بمعرفة الغير</t>
  </si>
  <si>
    <t>الاجمالى محافظ تدار بمعرفة الغير</t>
  </si>
  <si>
    <t>مخاطر الائتمان - الأسلوب المعياري (The Standardized Approach)</t>
  </si>
  <si>
    <t>#</t>
  </si>
  <si>
    <t>قيمة بنود داخل الميزانية</t>
  </si>
  <si>
    <t xml:space="preserve">قيمة بنود خارج الميزانية
بعد استخدام معامل التحويل </t>
  </si>
  <si>
    <t xml:space="preserve">إجمالى المطالبات قبل استخدام اساليب تخفيف مخاطر الائتمان  (وقبل استخدام اوزان المخاطر)
</t>
  </si>
  <si>
    <t xml:space="preserve">الأصول والالتزامات العرضية والارتباطات المرجحة باوزان المخاطر المقترحة قبل استخدام اساليب تخفيف مخاطر الائتمان </t>
  </si>
  <si>
    <t xml:space="preserve"> قيمة الضمانات النقدية
</t>
  </si>
  <si>
    <t xml:space="preserve">إجمالى الأصول والالتزامات العرضية والارتباطات المرجحة باوزان المخاطر المقترحة بعد استخدام اساليب تخفيف مخاطر الائتمان 
</t>
  </si>
  <si>
    <t xml:space="preserve">الالتزامات العرضية
</t>
  </si>
  <si>
    <t xml:space="preserve">الارتباطات 
</t>
  </si>
  <si>
    <t xml:space="preserve">الأصول المرجحة </t>
  </si>
  <si>
    <t xml:space="preserve">الالتزامات العرضية المرجحة </t>
  </si>
  <si>
    <t xml:space="preserve">الارتباطات المرجحة
</t>
  </si>
  <si>
    <t xml:space="preserve">الإجمالى  </t>
  </si>
  <si>
    <t>الأجمــالى</t>
  </si>
  <si>
    <t xml:space="preserve">المطالبات على الجهات السيادية والبنوك المركزية  </t>
  </si>
  <si>
    <t xml:space="preserve">المطالبات على المؤسسات الدولية </t>
  </si>
  <si>
    <t>المطالبات على بنوك التنمية متعددة الأطراف</t>
  </si>
  <si>
    <t>المطالبات على الشركات</t>
  </si>
  <si>
    <t xml:space="preserve">المطالبات المصنفة ضمن محافظ التجزئة  </t>
  </si>
  <si>
    <t>المطالبات على المنشأت الصغيرة</t>
  </si>
  <si>
    <t>المطالبات المضمونة بعقارات سكنية</t>
  </si>
  <si>
    <t xml:space="preserve">المطالبات المضمونة بعقارات تجارية </t>
  </si>
  <si>
    <t xml:space="preserve">القروض والتسهيلات غير المنتظمة  </t>
  </si>
  <si>
    <t>مساهمات المصرف في الشركات غير المالية (التابعة /  الشقيقة)</t>
  </si>
  <si>
    <t xml:space="preserve">الأصول الأخرى  </t>
  </si>
  <si>
    <t xml:space="preserve"> ارتباطات (رأسمالية / مطالبات قضائية / تأجير تشغيلى)</t>
  </si>
  <si>
    <t>إجمالى المطالبات قبل استخدام اساليب تخفيف مخاطر الائتمان 
(7) =
(4+5+6)</t>
  </si>
  <si>
    <t xml:space="preserve"> الأصول والالتزامات العرضية والارتباطات المرجحة باوزان المخاطر المقترحة قبل استخدام اساليب تخفيف مخاطر الائتمان   </t>
  </si>
  <si>
    <t xml:space="preserve">أساليب تخفيف مخاطر الائتمان  </t>
  </si>
  <si>
    <t>إجمالى الأصول والالتزامات العرضية والارتباطات المرجحة باوزان المخاطر المقترحة بعد استخدام اساليب تخفيف مخاطر الائتمان 
(12*7)</t>
  </si>
  <si>
    <t>الضمانات النقدية</t>
  </si>
  <si>
    <t>الفروع المحلية (1)</t>
  </si>
  <si>
    <t>الفروع الخارجية (2)</t>
  </si>
  <si>
    <t>المؤسسات المالية التابعة (3)</t>
  </si>
  <si>
    <t>الأجمالى 
(4) = (1+2+3)</t>
  </si>
  <si>
    <t>الالتزامات العرضية
(5)</t>
  </si>
  <si>
    <t>الارتباطات 
(6)</t>
  </si>
  <si>
    <t>وزن المخاطر
(8)</t>
  </si>
  <si>
    <t xml:space="preserve">الأجمالى 
</t>
  </si>
  <si>
    <t>مطالبات ذات وزن مخاطر 0%</t>
  </si>
  <si>
    <t>مطالبات ذات وزن مخاطر 20%</t>
  </si>
  <si>
    <t>مطالبات ذات وزن مخاطر 50%</t>
  </si>
  <si>
    <t>مطالبات ذات وزن مخاطر 100%</t>
  </si>
  <si>
    <t>مطالبات ذات وزن مخاطر 150%</t>
  </si>
  <si>
    <t xml:space="preserve">بنوك التنمية متعددة الأطراف المؤهلة لوزن مخاطر صفر% </t>
  </si>
  <si>
    <t xml:space="preserve">بنوك التنمية متعددة الأطراف الأخرى </t>
  </si>
  <si>
    <t>3.2.1</t>
  </si>
  <si>
    <t>3.2.2</t>
  </si>
  <si>
    <t>3.2.3</t>
  </si>
  <si>
    <t>3.2.4</t>
  </si>
  <si>
    <t>المطالبات على الكيانات الاقتصادية الاخرى</t>
  </si>
  <si>
    <t>الكيانات الاقتصادية  العراقية بالعملات الأجنبية</t>
  </si>
  <si>
    <t>4.2.1</t>
  </si>
  <si>
    <t>4.2.2</t>
  </si>
  <si>
    <t>4.2.3</t>
  </si>
  <si>
    <t>4.2.4</t>
  </si>
  <si>
    <t>الكيانات الاقتصادية الاجنبية</t>
  </si>
  <si>
    <t>4.3.1</t>
  </si>
  <si>
    <t>4.3.2</t>
  </si>
  <si>
    <t>4.3.3</t>
  </si>
  <si>
    <t>4.3.4</t>
  </si>
  <si>
    <t>المطالبات على المصارف</t>
  </si>
  <si>
    <t>المطالبات ذات فترة استحقاق ثلاثة شهور أو اقل بالدينار العراقي</t>
  </si>
  <si>
    <t>المطالبات على الشركات (بدون مساهمات المصرف في الشركات الغير ماليىة التابعة والشقيقة)</t>
  </si>
  <si>
    <t>المطالبات المصنفة ضمن محافظ التجزئة</t>
  </si>
  <si>
    <t>مطالبات ذات وزن مخاطر 75%</t>
  </si>
  <si>
    <t>وزن مخاطر 100%</t>
  </si>
  <si>
    <t>وزن مخاطر 150%</t>
  </si>
  <si>
    <t>التسهيلات الممنوحة لأعضاء مجلس الإدارة وذوي الصلة</t>
  </si>
  <si>
    <t>النقد في الصندوق</t>
  </si>
  <si>
    <t>الذهب</t>
  </si>
  <si>
    <t>النقدية بالطريق</t>
  </si>
  <si>
    <t xml:space="preserve">الشيكات والحوالات مشتراه  </t>
  </si>
  <si>
    <t>شيكات سياحية مشتراه</t>
  </si>
  <si>
    <t>الاستثمارات المالية  فى أدوات حقوق الملكية (ضمن المحفظة لغير أغراض المتاجرة Banking Book)</t>
  </si>
  <si>
    <t>أى أصول أخرى</t>
  </si>
  <si>
    <t>مخاطر الائتمان - بنود خارج الميزانية (الالتزامات العرضية)</t>
  </si>
  <si>
    <t>بنود الالتزامات العرضية</t>
  </si>
  <si>
    <t>خطابات الضمان</t>
  </si>
  <si>
    <t>التزامات عرضية عن ضمانات عامة للتسهيلات الائتمانية وضمانات مثيلة     (متضمنة الالتزامات المحتملة الأخرى)</t>
  </si>
  <si>
    <t>كمبيالات مقبولة ومظهرة</t>
  </si>
  <si>
    <t>أوراق تجارية معاد خصمها</t>
  </si>
  <si>
    <t>إجمالى الالتزامات العرضية بعد استخدام معامل التحويل CCF</t>
  </si>
  <si>
    <t>الشركات التابعة (3)</t>
  </si>
  <si>
    <t>الأجمالى 
(1+2+3)</t>
  </si>
  <si>
    <t>معامل التحويل CCF</t>
  </si>
  <si>
    <t>القيمة بعد استخدام معامل التحويل</t>
  </si>
  <si>
    <t>أجمــالى الالتزامات العرضية</t>
  </si>
  <si>
    <t>الهيئات العامة الاجنبية</t>
  </si>
  <si>
    <t xml:space="preserve"> الشركات غير المالية (التابعة /  الشقيقة للمصرف)</t>
  </si>
  <si>
    <t>أخرى</t>
  </si>
  <si>
    <t>مخاطر الائتمان - بنود خارج الميزانية (الارتباطات)</t>
  </si>
  <si>
    <t xml:space="preserve"> ارتباطات رأسمالية </t>
  </si>
  <si>
    <t xml:space="preserve">إرتباطات مطالبات قضائية </t>
  </si>
  <si>
    <t>ارتباطات عن عقود التأجير التشغيلى</t>
  </si>
  <si>
    <t xml:space="preserve"> ارتباطات عن قروض وتسهيلات للبنوك/عملاء (الجزء غير المستخدم ) </t>
  </si>
  <si>
    <t>إجمالى االارتباطات بعد استخدام معامل التحويل CCF</t>
  </si>
  <si>
    <t xml:space="preserve"> غير قابلة للإلغاء - تزيد عن سنة</t>
  </si>
  <si>
    <t xml:space="preserve"> غير قابلة للإلغاء - سنة أو أقل</t>
  </si>
  <si>
    <t xml:space="preserve"> قابل للإلغاء </t>
  </si>
  <si>
    <t>أجمــالى الارتباطات</t>
  </si>
  <si>
    <t>وزن مخاطر 0%</t>
  </si>
  <si>
    <t>وزن مخاطر 20%</t>
  </si>
  <si>
    <t>وزن مخاطر 50%</t>
  </si>
  <si>
    <t xml:space="preserve">الارتباطات  للمؤسسات الدولية </t>
  </si>
  <si>
    <t>االارتباطات  لبنوك التنمية متعددة الأطراف</t>
  </si>
  <si>
    <t>الارتباطات  للهيئات العامة الاقتصادية</t>
  </si>
  <si>
    <t xml:space="preserve">الهيئات العامة الاقتصادية   بالعملات الأجنبية </t>
  </si>
  <si>
    <t>الارتباطات  للمصارف</t>
  </si>
  <si>
    <t>الارتباطات للشركات</t>
  </si>
  <si>
    <t>ارتباطات ذات وزن مخاطر 75%</t>
  </si>
  <si>
    <t>ارتباطات ذات وزن مخاطر 100%</t>
  </si>
  <si>
    <t>ارتباطات خاصة بالمنشأت الصغيرة</t>
  </si>
  <si>
    <t>ذات وزن مخاطر 75%</t>
  </si>
  <si>
    <t xml:space="preserve"> ذات وزن مخاطر 100%</t>
  </si>
  <si>
    <t>ارتباطات خاصة  بعقارات سكنية</t>
  </si>
  <si>
    <t xml:space="preserve">ارتباطات خاصة بعقارات تجارية </t>
  </si>
  <si>
    <t xml:space="preserve"> إجمالى متطلبات رأس المال لمقابلة مخاطر الطرف المقابل</t>
  </si>
  <si>
    <t>اجمالى الأصول المرجحة بالمخاطر لمقابلة مخاطر الطرف المقابل</t>
  </si>
  <si>
    <t>رأس المال المطلوب لمقابلة مخاطر الطرف المقابل  - طريقة القيمة السوقية السائدة  Mark to Market *</t>
  </si>
  <si>
    <t>الفترة المتبقية حتى تاريخ الاستحقاق</t>
  </si>
  <si>
    <t>وزن مخاطر الطرف المقابل**</t>
  </si>
  <si>
    <t>القيمة الاسمية (التعاقدية)</t>
  </si>
  <si>
    <t xml:space="preserve">الأوزان الترجيحية للقيمة المستقبلية المتوقعة للمديونية </t>
  </si>
  <si>
    <t>القيمة المستقبلية المتوقعة للمديونية (ب)</t>
  </si>
  <si>
    <t>اجمالى قيمة التعرض  (أ+ب)</t>
  </si>
  <si>
    <t>اجمالى قيمة التعرض مرجحة بأوزان المخاطر</t>
  </si>
  <si>
    <t>[ 1 ]</t>
  </si>
  <si>
    <t>[ 2 ]</t>
  </si>
  <si>
    <t>[ 3 ]</t>
  </si>
  <si>
    <t>[ 4 ]</t>
  </si>
  <si>
    <t xml:space="preserve"> [3] Χ [4]=[5] </t>
  </si>
  <si>
    <t>[6] = [2] + [5]</t>
  </si>
  <si>
    <t xml:space="preserve">  [1] Χ [6]=[7]</t>
  </si>
  <si>
    <t>أ- عقود أسعار الفائدة</t>
  </si>
  <si>
    <t>-</t>
  </si>
  <si>
    <t>سنة فأقل</t>
  </si>
  <si>
    <t>أكبر من سنة حتى خمس سنوات</t>
  </si>
  <si>
    <t>أكبر من خمس سنوات</t>
  </si>
  <si>
    <t>اكبر من خمس سنوات</t>
  </si>
  <si>
    <t>ب- عقود  الصرف الاجنبى والذهب</t>
  </si>
  <si>
    <t>ج - عقود الأسهم</t>
  </si>
  <si>
    <t>الاجمالى الكلى</t>
  </si>
  <si>
    <t>متطلب رأس المال (8%)</t>
  </si>
  <si>
    <t xml:space="preserve"> * رأس المال المطلوب لمقابلة مخاطر الطرف المقابل - عمليات البيع مع الالتزام باعادة الشراء وعمليات إقراض الأوراق المالية  </t>
  </si>
  <si>
    <t>عمليات البيع مع الإلتزام بإعادة الشراء وعمليات إقراض الأوراق المالية</t>
  </si>
  <si>
    <t xml:space="preserve">اسم الطرف المقابل فى عمليات البيع مع الالتزام باعادة الشراء repos /عمليات اقراض الأوراق المالية (وفقا لوزن مخاطر الطرف المقابل) </t>
  </si>
  <si>
    <t xml:space="preserve">الفرق الموجب </t>
  </si>
  <si>
    <t>نسبة  رأس المال المطلوب</t>
  </si>
  <si>
    <t xml:space="preserve"> رأس المال المطلوب</t>
  </si>
  <si>
    <t>[ 4 ]=[ 3 ] - [2 ]</t>
  </si>
  <si>
    <t>[ 5 ]</t>
  </si>
  <si>
    <t>[1] Χ [4] Χ [5]=[ 6 ]</t>
  </si>
  <si>
    <t xml:space="preserve">  </t>
  </si>
  <si>
    <t xml:space="preserve"> عمليات الشراء مع الإلتزام بإعادة البيع وعمليات إقتراض الأوراق المالية</t>
  </si>
  <si>
    <t xml:space="preserve">الطرف المقابل فى عمليات الشراء مع الالتزام باعادة البيع reverse repos/عمليات اقتراض الأوراق المالية /عمليات الإقراض بالهامش (وفقا لوزن مخاطر الطرف المقابل) </t>
  </si>
  <si>
    <t>مديونية المصرف أو المقابل النقدي / القيمة السوقية  للورقة المالية المقدمة كضمان من الطرف المقابل</t>
  </si>
  <si>
    <t>القيمة السوقية للورقة المالية الخاصة بالـrepo   / الخاصة بعمليات اقراض الأوراق المالية (الورقة المالية المقدمة من المصرف للطرف المقابل)</t>
  </si>
  <si>
    <t>[ 4 ]=[ 3] - [ 2 ]</t>
  </si>
  <si>
    <t>إجمالى  رأس المال المطلوب</t>
  </si>
  <si>
    <t>مخاطر السوق - اجمالى متطلبات رأس المال</t>
  </si>
  <si>
    <t xml:space="preserve"> إجمالى متطلبات رأس المال لمقابلة مخاطر السوق</t>
  </si>
  <si>
    <t xml:space="preserve">مخاطر السوق -رأس المال المطلوب لمقابلة المخاطر العامة لأدوات الدين ، طريقة الاستحقاق </t>
  </si>
  <si>
    <t>المناطق الزمنية</t>
  </si>
  <si>
    <t>الفترات الزمنية</t>
  </si>
  <si>
    <t xml:space="preserve">الوزن الترجيحى للمخاطر </t>
  </si>
  <si>
    <t>دولار امريكى</t>
  </si>
  <si>
    <t>جنية استرلينى</t>
  </si>
  <si>
    <t>يورو</t>
  </si>
  <si>
    <t>ين يابانى</t>
  </si>
  <si>
    <t>فرنك سويسرى</t>
  </si>
  <si>
    <t>يوان صينى</t>
  </si>
  <si>
    <t>عملات اخرى</t>
  </si>
  <si>
    <t xml:space="preserve">مراكز طويلة </t>
  </si>
  <si>
    <t>مراكز قصيرة *</t>
  </si>
  <si>
    <t xml:space="preserve">مراكز قصيرة </t>
  </si>
  <si>
    <t>1</t>
  </si>
  <si>
    <t>شهر أو أقل</t>
  </si>
  <si>
    <t xml:space="preserve"> توزيع الأدوات على الفترات الزمنية على أساس  الفترة المتبقية حتى تاريخ الاستحقاق بالنسبة للأدوات ذات أسعار الفائدة الثابتة وعلى أساس الفترة المتبقية حتى تاريخ اعادة التسعير بالنسبة للأدوات ذات أسعار الفائدة المتغيرة </t>
  </si>
  <si>
    <t>أكبر من  شهر إلى 3 أشهر</t>
  </si>
  <si>
    <t>أكبر من 3 أشهر إلى 6 أشهر</t>
  </si>
  <si>
    <t>أكبر من 6 أشهر إلى  سنة</t>
  </si>
  <si>
    <t>2</t>
  </si>
  <si>
    <t>أكبر من  سنة إلى سنتين</t>
  </si>
  <si>
    <t>أكبر من  سنة الى1.9 سنة</t>
  </si>
  <si>
    <t>أكبر من سنتين إلى 3 سنوات</t>
  </si>
  <si>
    <t>أكبر من 1.9 سنة إلى 2.8 سنة</t>
  </si>
  <si>
    <t>أكبر من 3 سنوات إلى 4 سنوات</t>
  </si>
  <si>
    <t>أكبر من 2.8 سنة إلى 3.6 سنة</t>
  </si>
  <si>
    <t>أكبر من 4 سنوات إلى 5 سنوات</t>
  </si>
  <si>
    <t>أكبر من 3.6 سنة إلى 4.3 سنة</t>
  </si>
  <si>
    <t>أكبر من 5 سنوات إلى 7 سنوات</t>
  </si>
  <si>
    <t>أكبر من 4.3 سنة إلى 5.7 سنة</t>
  </si>
  <si>
    <t>أكبر من 7 سنوات إلى 10 سنوات</t>
  </si>
  <si>
    <t>أكبر من 5.7 سنة إلى 7.3 سنة</t>
  </si>
  <si>
    <t>أكبر من 10 سنوات إلى 15 سنة</t>
  </si>
  <si>
    <t>أكبر من 7.3 سنة إلى 9.3 سنة</t>
  </si>
  <si>
    <t>أكبر من 15 سنة إلى 20 سنة</t>
  </si>
  <si>
    <t>أكبر من 9.3 سنة إلى 10.6 سنة</t>
  </si>
  <si>
    <t>أكبر من 20 سنة</t>
  </si>
  <si>
    <t>أكبر من 10.6 سنة إلى 12 سنة</t>
  </si>
  <si>
    <t>أكبر من 12سنة إلى 20 سنة</t>
  </si>
  <si>
    <t>إجمالى قيم  صافى المراكز الطويلة أو القصيرة لكل إصدار من السندات ، أذون الخزانة ، عقود مشتقات أسعار العائد وأية أدوات مالية أخرى ذات صلة باسعار الفائدة</t>
  </si>
  <si>
    <t>إجمالى المراكز الطويلة/ القصيرة لكل عملة</t>
  </si>
  <si>
    <t>متطلب رأس المال</t>
  </si>
  <si>
    <t>للمراكز المتقابلة المرجحة باوزان المخاطر لكل الفترات الزمنية (أ) =</t>
  </si>
  <si>
    <t xml:space="preserve"> (أ) χ 10%</t>
  </si>
  <si>
    <t>لاجمالى المراكز المتقابلة المرجحة بأوزان المخاطر داخل المنطقة الزمنية الأولى (ب) =</t>
  </si>
  <si>
    <t>(ب)  χ 40%</t>
  </si>
  <si>
    <t>لاجمالى المراكز المتقابلة المرجحة بأوزان المخاطر داخل المنطقة الزمنية الثانية (ج) =</t>
  </si>
  <si>
    <t xml:space="preserve"> (ج) χ 30%</t>
  </si>
  <si>
    <t>لاجمالى المراكز المتقابلة المرجحة بأوزان المخاطر داخل المنطقة الزمنية الثالثة (د) =</t>
  </si>
  <si>
    <t xml:space="preserve"> (د) χ 30%</t>
  </si>
  <si>
    <t>للمركز المتقابل المرجح بوزن المخاطر بين المنطقة الزمنية الأولى والثانية (هـ) =</t>
  </si>
  <si>
    <t xml:space="preserve"> (هـ) χ 40%</t>
  </si>
  <si>
    <t>للمركز المتقابل المرجح بوزن المخاطر بين المنطقة الزمنية الثانية والثالثة (و) =</t>
  </si>
  <si>
    <t>(و) χ 40%</t>
  </si>
  <si>
    <t>للمركز المتقابل المرجح بوزن المخاطر بين المنطقة الزمنية الأولى والثالثة (ز) =</t>
  </si>
  <si>
    <t xml:space="preserve"> (ز) χ 100%</t>
  </si>
  <si>
    <t>للمركز النهائي غير المتقابل (ح)</t>
  </si>
  <si>
    <t xml:space="preserve"> (ح) χ 100%</t>
  </si>
  <si>
    <t>اجمالى متطلب رأس المال</t>
  </si>
  <si>
    <t>ريال سعودى</t>
  </si>
  <si>
    <t>اخرى</t>
  </si>
  <si>
    <t>المراكز المرجحة بأوزان المخاطر</t>
  </si>
  <si>
    <t>المراكز</t>
  </si>
  <si>
    <t>المتقابلة</t>
  </si>
  <si>
    <t>المراكز غير المتقابلة</t>
  </si>
  <si>
    <t>الفائض</t>
  </si>
  <si>
    <t>أرصدة المراكز غير المتقابلة منطقة 1</t>
  </si>
  <si>
    <t>أرصدة المراكز غير المتقابلة منطقة 2</t>
  </si>
  <si>
    <t>أرصدة المراكز غير المتقابلة منطقة 3</t>
  </si>
  <si>
    <t>مجموع أرصدة المراكز غير المتقابلة</t>
  </si>
  <si>
    <t>الأرصدة غير المتقابلة بين المنطقة 2/1 (عندما تكون الأرصدة غير المتقابلة لمنطقة 2 فى جانب الفائض)</t>
  </si>
  <si>
    <t>الأرصدة غير المتقابلة بين المنطقة 2/1 (عندما تكون الأرصدة غير المتقابلة لمنطقة 2 فى جانب العجز)</t>
  </si>
  <si>
    <t xml:space="preserve">مخاطر السوق -  رأس المال المطلوب لمقابلة المخاطر المحددة لأدوات الدين </t>
  </si>
  <si>
    <t>الفئة</t>
  </si>
  <si>
    <t>التصنيف الائتمانى من قبل مؤسسات تصنيف الائتمان الخارجية (وفقا للتعليمات الرقابية الخاصة بمخاطر الائتمان) *</t>
  </si>
  <si>
    <t>الإجمالى</t>
  </si>
  <si>
    <t>مراكز طويلة</t>
  </si>
  <si>
    <t>مراكز قصيرة ***</t>
  </si>
  <si>
    <t>أدوات الدين الحكومية **</t>
  </si>
  <si>
    <t>AAA to AA-</t>
  </si>
  <si>
    <t>A+ to BBB-</t>
  </si>
  <si>
    <t>6 شهور أو أقل</t>
  </si>
  <si>
    <t>أكبر من 6 شهور وحتى 24 شهر</t>
  </si>
  <si>
    <t>أكبر من 24 شهر</t>
  </si>
  <si>
    <t>BB+ to B-</t>
  </si>
  <si>
    <t>أقل من -B</t>
  </si>
  <si>
    <t>ليس لها تقييم ائتماني</t>
  </si>
  <si>
    <t>أدوات الدين ذات المخاطر المنخفضة qualifying</t>
  </si>
  <si>
    <t>أكبر من 6 أشهر وحتى 24 شهر</t>
  </si>
  <si>
    <t xml:space="preserve">أدوات الدين ذات المخاطر العالية Non-qualifying
</t>
  </si>
  <si>
    <t>BB+ to BB-</t>
  </si>
  <si>
    <t>أقل من -BB</t>
  </si>
  <si>
    <t>إجمالى قيم  صافى مراكز الفائض أو العجز لكل إصدار من السندات ، أذون الخزانة ، عقود مشتقات أسعار العائد وأية أدوات مالية أخرى ذات صلة باسعار الفائدة</t>
  </si>
  <si>
    <t>مراكز الفائض / العجز لكل عملة</t>
  </si>
  <si>
    <t>متطلب رأس المال لكل عملة</t>
  </si>
  <si>
    <t>إجمالى متطلب رأس المال</t>
  </si>
  <si>
    <t>* يتم الرجوع للتعليمات الرقابية الخاصة بمخاطر الائتمان فيما يتعلق بمواءمة التصنيفات الائتمانية الصادرة عن مؤسسات تصنيف الائتمان الخارجية مع ما يقابلها من هذه التصنيفات .</t>
  </si>
  <si>
    <t>*** يتم ادخال مراكز العجز بالقيمة المطلقة .</t>
  </si>
  <si>
    <t xml:space="preserve">مخاطر السوق - إجمالى متطلبات رأس المال لمقابلة مخاطر أدوات الدين </t>
  </si>
  <si>
    <t xml:space="preserve">متطلب رأس المال لمقابلة المخاطر العامة </t>
  </si>
  <si>
    <t xml:space="preserve">متطلب رأس المال لمقابلة المخاطر المحددة </t>
  </si>
  <si>
    <t xml:space="preserve">  رأس المال المطلوب للأسهم فى حالة أن تكون المحفظة غير متنوعة بشكل كافى و/أو الأسهم غير عالية السيولة</t>
  </si>
  <si>
    <t>مركز</t>
  </si>
  <si>
    <t>صافى المركز (Ιمراكز طويلة  - مراكز قصيرةΙ)</t>
  </si>
  <si>
    <t xml:space="preserve"> رأس المال المطلوب للمخاطر العامة (صافى  المركز مضروب فى 8%)</t>
  </si>
  <si>
    <t>إجمالى المركز (Ιمركز طويلΙ+ Ιمركز قصيرΙ)</t>
  </si>
  <si>
    <t xml:space="preserve"> رأس المال المطلوب لمقابلة المخاطر المحدده  (إجمالى المركز مضروب فى 8%)</t>
  </si>
  <si>
    <t xml:space="preserve">إجمالى  رأس المال المطلوب للمخاطر العامة والمحدده </t>
  </si>
  <si>
    <t xml:space="preserve">مراكز طويل </t>
  </si>
  <si>
    <t xml:space="preserve">      [ 1 ]</t>
  </si>
  <si>
    <t xml:space="preserve">     [ 2 ]</t>
  </si>
  <si>
    <t xml:space="preserve"> [ 3 ]=I2-1I</t>
  </si>
  <si>
    <t>8%Χ [3]  = [4]</t>
  </si>
  <si>
    <t>[5] = I2I + I1I</t>
  </si>
  <si>
    <t>8%Χ[5] = [6]</t>
  </si>
  <si>
    <t xml:space="preserve"> [ 7 ] = [4] +[6]</t>
  </si>
  <si>
    <t>السوق الأجنبى 1</t>
  </si>
  <si>
    <t>السوق الأجنبى 2</t>
  </si>
  <si>
    <t>السوق الأجنبى 3</t>
  </si>
  <si>
    <t>السوق الأجنبى 4</t>
  </si>
  <si>
    <t>السوق الأجنبى 5</t>
  </si>
  <si>
    <t>السوق الأجنبى 6</t>
  </si>
  <si>
    <t>رأس المال المطلوب</t>
  </si>
  <si>
    <t xml:space="preserve"> رأس المال المطلوب للأسهم فى حالة أن تكون المحفظة متنوعة بشكل كافى وذات أسهم عالية السيولة</t>
  </si>
  <si>
    <t>سوق الأسهم</t>
  </si>
  <si>
    <t>صافى المركز (Ιمراكز طويلة - مراكز قصيرةΙ)</t>
  </si>
  <si>
    <t>متطلب رأس المال للمخاطر العامة (صافى  المركز مضروب فى 8%)</t>
  </si>
  <si>
    <t>إجمالى المركز (Ιمراكز طويلةΙ+ Ιمراكز قصيرةΙ)</t>
  </si>
  <si>
    <t>متطلب رأس المال للمخاطر المحدده  (إجمالى المركز مضروب فى 4%)</t>
  </si>
  <si>
    <t>طويلة</t>
  </si>
  <si>
    <t>قصيرة</t>
  </si>
  <si>
    <t>4%Χ[5] = [6]</t>
  </si>
  <si>
    <t xml:space="preserve">إجمالى قيم  صافى المراكز الطويلة والقصيرة للأسهم وكذا لعقود مشتقات الأسهم ومشتقات مؤشرات الأسهم </t>
  </si>
  <si>
    <t>إجمالى  رأس المال المطلوب لمقابلة مخاطر الاسهم</t>
  </si>
  <si>
    <t>مخاطر السوق - متطلب رأس المال لمقابلة مخاطر أسعار الصرف</t>
  </si>
  <si>
    <t>إجمالى صافى المراكز بالعملات الأجنبية</t>
  </si>
  <si>
    <t>القاعدة الرأسمالية</t>
  </si>
  <si>
    <t>الدولار الأمريكى</t>
  </si>
  <si>
    <t>الجنيه الاسترلينى</t>
  </si>
  <si>
    <t>اليورو</t>
  </si>
  <si>
    <t>الين اليابانى</t>
  </si>
  <si>
    <t>الفرنك السويسرى</t>
  </si>
  <si>
    <t>اليوان الصينى</t>
  </si>
  <si>
    <t>العملات الأخرى</t>
  </si>
  <si>
    <t>CAR</t>
  </si>
  <si>
    <t>صافى المركز بعد الاستبعادات</t>
  </si>
  <si>
    <t>مراكز الفائض</t>
  </si>
  <si>
    <t>مراكز العجز</t>
  </si>
  <si>
    <t xml:space="preserve">مخاطر السوق - مخاطر أسعار الصرف - تفاصيل الميزانية </t>
  </si>
  <si>
    <t>البيان</t>
  </si>
  <si>
    <t>الدولار أمريكى</t>
  </si>
  <si>
    <t xml:space="preserve">اليوان الصينى </t>
  </si>
  <si>
    <t xml:space="preserve"> الأصول </t>
  </si>
  <si>
    <t>أذون خزانة وأوراق حكومية أخرى</t>
  </si>
  <si>
    <t>أوراق تجارية مخصومة</t>
  </si>
  <si>
    <t>أصول مالية بغرض المتاجرة</t>
  </si>
  <si>
    <t>استثمارات مالية متاحة للبيع</t>
  </si>
  <si>
    <t>استثمارات مالية محتفظ بها حتى تاريخ الاستحقاق</t>
  </si>
  <si>
    <t>أصول مالية مبوية عند نشأتها بالقيمة العادلة من خلال الأرباح والخسائر</t>
  </si>
  <si>
    <t>أرصدة لدى المصارف:</t>
  </si>
  <si>
    <t>ب- مصارف محلية</t>
  </si>
  <si>
    <t>ج - مصارف خارجية</t>
  </si>
  <si>
    <t>قروض وتسهيلات:</t>
  </si>
  <si>
    <t>مشتقات مالية</t>
  </si>
  <si>
    <t>أرصدة مدينة واصول أخرى</t>
  </si>
  <si>
    <t>اجمالى الأصول</t>
  </si>
  <si>
    <t>يستبعد من  اجمالى الأصول والمشتقات المالية مايلى :</t>
  </si>
  <si>
    <t>أ-مراكز عقود المشتقات المستخدمة للتحوط ضد الآثار السلبية لتغيرات أسعار الصرف</t>
  </si>
  <si>
    <t xml:space="preserve">ب-البنود التى يتم خصمها من القاعدة الرأسمالية والتى لم يتم دمجها فى ميزانية المصرف على أساس مجمع </t>
  </si>
  <si>
    <t xml:space="preserve">اجمالى الاستبعادات </t>
  </si>
  <si>
    <t>اجمالى الأصول بعد الاستبعادات  (1)</t>
  </si>
  <si>
    <t>الخصوم والالتزامات</t>
  </si>
  <si>
    <t>شيكات وحوالات وخطابات اعتماد دورية مستحقة الدفع</t>
  </si>
  <si>
    <t>التزامات مالية بغرض المتاجرة</t>
  </si>
  <si>
    <t>أرصدة مستحقة للمصارف</t>
  </si>
  <si>
    <t>ج- مصارف  خارجية</t>
  </si>
  <si>
    <t xml:space="preserve"> قروض أخرى (بخلاف المبوبة ضمن الالتزامات  بغرض المتاجرة وأدوات الدين المصدرة)</t>
  </si>
  <si>
    <t>أدوات دين مصدرة</t>
  </si>
  <si>
    <t>شهادات ايداع مصدرة</t>
  </si>
  <si>
    <t>التزامات مالية مبوية عند نشأتها بالقيمة العادلة من خلال الأرباح والخسائر</t>
  </si>
  <si>
    <t>مخصصات</t>
  </si>
  <si>
    <t>أرصدة دائنة والتزامات أخرى</t>
  </si>
  <si>
    <t>اجمالى الالتزامات  (2)</t>
  </si>
  <si>
    <t>سعر الصرف السائد فى تارخ المركز</t>
  </si>
  <si>
    <t xml:space="preserve">العام الأول </t>
  </si>
  <si>
    <t xml:space="preserve">العام الثانى </t>
  </si>
  <si>
    <t>العام الثالث</t>
  </si>
  <si>
    <t xml:space="preserve">اجمالى الفوائد المدفوعة </t>
  </si>
  <si>
    <t>الأعوام</t>
  </si>
  <si>
    <t>صافى الإيراد من الفوائد</t>
  </si>
  <si>
    <t>العام الأول</t>
  </si>
  <si>
    <t>العام الثانى</t>
  </si>
  <si>
    <t xml:space="preserve"> رأس المال المطلوب لمقابلة مخاطر التشغيل =</t>
  </si>
  <si>
    <t>الجدول رقم (1)</t>
  </si>
  <si>
    <t>أنواع الأحداث</t>
  </si>
  <si>
    <t>اجمالى الاحداث</t>
  </si>
  <si>
    <t>وسائل احتيال داخلي بخلاف وسائل الاحتيال على بطاقات الائتمان</t>
  </si>
  <si>
    <t>وسائل احتيال خارجي بخلاف وسائل الاحتيال على بطاقات الائتمان</t>
  </si>
  <si>
    <t>وسائل الاحتيال على بطاقات الائتمان</t>
  </si>
  <si>
    <t>القصور فى الإنجاز والتنفيذ وإدارة العمليات</t>
  </si>
  <si>
    <t>اجمالى الأنشطة</t>
  </si>
  <si>
    <t>عدد الأحداث</t>
  </si>
  <si>
    <t xml:space="preserve">اجمالى مقدار الخسائر </t>
  </si>
  <si>
    <t>أعلى خسارة</t>
  </si>
  <si>
    <t>الجدول رقم (2)</t>
  </si>
  <si>
    <t>تقسيم الخسائر على الأنشطة</t>
  </si>
  <si>
    <t>2.  أعمال الاستثمارات</t>
  </si>
  <si>
    <t>3.  المدفوعات والتسويات</t>
  </si>
  <si>
    <t>5.  أعمال الوكالة</t>
  </si>
  <si>
    <t>الفوائد المقبوضة</t>
  </si>
  <si>
    <t>المصدر في الضوابط</t>
  </si>
  <si>
    <t>اجمالى الفوائد المقبوضة</t>
  </si>
  <si>
    <t>المكونات</t>
  </si>
  <si>
    <t>الفوائد المدفوعة</t>
  </si>
  <si>
    <t>البنود  (أسم الحساب)</t>
  </si>
  <si>
    <t>الفوائد المقبوضة من التسهيلات الائتمانية</t>
  </si>
  <si>
    <t>الفوائد المقبوضة من الأرصدة لدى البنك المركزي والمصارف</t>
  </si>
  <si>
    <t>الفوائد المقبوضة من الأدوات المالية</t>
  </si>
  <si>
    <t>الفوائد المدفوعة على ودائع الزبائن و الأرصدة المستحقة للمصارف</t>
  </si>
  <si>
    <t xml:space="preserve">الفوائد المدفوعة على عمليات الاقتراض </t>
  </si>
  <si>
    <t>الفوائد المدفوعة على الأدوات المالية المصدرة من المصرف</t>
  </si>
  <si>
    <t>إيرادات الرسوم والعمولات</t>
  </si>
  <si>
    <t xml:space="preserve">مصاريف الرسوم والعمولات </t>
  </si>
  <si>
    <t xml:space="preserve">صافى الدخل من الرسوم والعمولات </t>
  </si>
  <si>
    <t xml:space="preserve">صافى الدخل من الفوائد  </t>
  </si>
  <si>
    <t>(2) - (1)</t>
  </si>
  <si>
    <t>(4) - (3)</t>
  </si>
  <si>
    <t xml:space="preserve"> اسلوب المؤشر الأساسى (Basic Indicator Approach)                    </t>
  </si>
  <si>
    <t>الإيضاحات المهمة في حساب مجمل الدخل</t>
  </si>
  <si>
    <t xml:space="preserve">1- يتم استبعاد أي إيرادات غير الاعتيادية وغير المتكررة وغير متعلقة بالنشاط الاعتيادي للمصرف. </t>
  </si>
  <si>
    <t>2- يتم استبعاد الأرباح المتحققة من بيع الموجودات والأدوات المالية المحتفظ بها لغير أغراض المتاجرة.</t>
  </si>
  <si>
    <t>3- يتم حساب مجمل الدخل لآخر ثلاث سنوات، ويتم أهمال قيمة مجمل الدخل الصفرية والسالبة والاعتماد على القيمة الموجبة له.</t>
  </si>
  <si>
    <t>4- يتوجب الإطلاع على قائمة FAQs للاستفادة من المعلومات المدرجة فيها والتي تتعلق بالمخاطر التشغيلية.</t>
  </si>
  <si>
    <t>مجمل الدخل</t>
  </si>
  <si>
    <t>صافى الإيراد من غير الفوائد</t>
  </si>
  <si>
    <t>ايرادات تشغيلية أخرى متعلقة بالنشاط الاعتيادي للمصرف.
 إيضاح رقم (1) و(2)</t>
  </si>
  <si>
    <t>صافي أرباح /خسائر ناتجة عن عمليات التعامل في العملات الأجنبية، باستثناء المبالغ الناتجة عن عمليات أعادة تقييم العملات الأجنبية.</t>
  </si>
  <si>
    <t>أرباح وايرادات الاستثمار لأغراض المتاجرة والمساهمات الأخرى باستثناء الأرباح الموزعة من الشركات الشقيقة والتابعة.</t>
  </si>
  <si>
    <t>صافى الأرباح )الخسائر( الناتجة من عملية إعادة تقييم الأدوات المالية المحتفظ بها لغرض المتاجرة والمبوبة عند نشأتها بالقيمة العادلة من خلال قائمة الدخل.</t>
  </si>
  <si>
    <t xml:space="preserve">الإيضاحات </t>
  </si>
  <si>
    <t>ممارسات العاملين التى تخل بأمن وسلامة المصرف</t>
  </si>
  <si>
    <t>الإضرار بأصول للمصرف</t>
  </si>
  <si>
    <t>ممارسات غير سليمة ل (زبائن المصرف، تقديم المنتجات المصرفية، الأعمال اليومية)</t>
  </si>
  <si>
    <t>تعطل العمل بالأنظمة الالكترونية</t>
  </si>
  <si>
    <t>1.  تمويل الشركات</t>
  </si>
  <si>
    <t>4.  الأعمال المصرفية التجارية</t>
  </si>
  <si>
    <t xml:space="preserve">8.  إدارة الموجودات والمطلوبات </t>
  </si>
  <si>
    <t xml:space="preserve">7. أعمال التجزئة المصرفية </t>
  </si>
  <si>
    <t>6. أعمال الوساطة المالية</t>
  </si>
  <si>
    <t>2- يتطلب من المصرف الإلتزام بتوزيعات خسائر التشغيل المدرجة في الجدول (2) أعلاه ابتداً من الفصل الأول لعام 2021، وعدم الاكتفاء بالافصاح المثبت في الجدول رقم (1) أعلاه.</t>
  </si>
  <si>
    <t xml:space="preserve">1- يمكن للمصرف الذى لا يستطيع توزيع خسائر التشغيل على الأنشطة المحددة بالجدول رقم (2) أعلاه، القيام بادراج تلك الخسائر على مستوى المصرف ككل وذلك وفقاً  للجدول رقم (1)، ويمكن استخدام هذه الطريقة لغاية 2020/12/31. </t>
  </si>
  <si>
    <t xml:space="preserve"> تجميع بيانات خسائر التشغيل لكافة الأحداث داخل المصرف   Data Collection Matrix (DCM)</t>
  </si>
  <si>
    <t>الاجمالى صناديق الاستثمار</t>
  </si>
  <si>
    <t>1.2.2</t>
  </si>
  <si>
    <t>1.2.4</t>
  </si>
  <si>
    <t>1.2.5</t>
  </si>
  <si>
    <t>5.2.1</t>
  </si>
  <si>
    <t>5.2.2</t>
  </si>
  <si>
    <t>5.2.3</t>
  </si>
  <si>
    <t>5.2.4</t>
  </si>
  <si>
    <t>5.3.1</t>
  </si>
  <si>
    <t>5.3.2</t>
  </si>
  <si>
    <t>5.3.3</t>
  </si>
  <si>
    <t>5.3.4</t>
  </si>
  <si>
    <t>مطالبات ذات وزن مخاطر 35%</t>
  </si>
  <si>
    <t>الإجمــالي</t>
  </si>
  <si>
    <t>التعرضات التي ترجح بوزن مخاطر 1250%</t>
  </si>
  <si>
    <t xml:space="preserve">المطالبات على الشركات </t>
  </si>
  <si>
    <t xml:space="preserve">القروض والتسهيلات غير المنتظمة </t>
  </si>
  <si>
    <t xml:space="preserve"> الاعتمادات المستنديه</t>
  </si>
  <si>
    <t xml:space="preserve"> ذات وزن مخاطر 35%</t>
  </si>
  <si>
    <t xml:space="preserve">       2. متطلب رأس المال لمقابلة مخاطر الطرف المقابل للمشتقات المالية   </t>
  </si>
  <si>
    <t xml:space="preserve">     1.متطلب رأس المال لمقابلة مخاطر الطرف المقابل لعمليات إعادة الشراء وعمليات إعادة الشراء العكسية              </t>
  </si>
  <si>
    <t>مخاطر الطرف المقابل  - إجمالى متطلبات رأس المال</t>
  </si>
  <si>
    <t>تكلفة الاستبدال (أ) ***</t>
  </si>
  <si>
    <t>بشكل مستقل عن الفترة المتبقية حتى تاريخ الاستحقاق****</t>
  </si>
  <si>
    <t>بشكل مستقل عن الفترة المتبقية حتى تاريخ الاستحقاق ****</t>
  </si>
  <si>
    <t xml:space="preserve">قيمة بنود داخل الميزانية (الرصيد الظاهر في المركز المالي)
</t>
  </si>
  <si>
    <t>يرجى الاطلاع على الملاحظة اسفل الجدول</t>
  </si>
  <si>
    <t>سوق العراق للأوراق المالية</t>
  </si>
  <si>
    <t>السوق المحلي</t>
  </si>
  <si>
    <t>الزيادة فى اجمالى اسثمارات المصرف التى تمثل  10%  أو أقل من رأس المال المصدر للشركة  المالية وصافى اصول صندوق الاستثمارعن 10% من رأس المال الأساسى المستمر بعد الاستبعادات</t>
  </si>
  <si>
    <t xml:space="preserve">قيمة الزيادة عن 10 % من اصول الصندوق لكل استثمار على حده
</t>
  </si>
  <si>
    <r>
      <rPr>
        <b/>
        <sz val="12"/>
        <color indexed="60"/>
        <rFont val="Calibri"/>
        <family val="2"/>
        <scheme val="minor"/>
      </rPr>
      <t>القيمة السوقية للورقة المالية الخاصة بالـrepo</t>
    </r>
    <r>
      <rPr>
        <b/>
        <sz val="12"/>
        <rFont val="Calibri"/>
        <family val="2"/>
        <scheme val="minor"/>
      </rPr>
      <t xml:space="preserve">   / الخاصة بعمليات اقراض الأوراق المالية (الورقة المالية المقدمة من المصرف للطرف المقابل)</t>
    </r>
  </si>
  <si>
    <r>
      <rPr>
        <b/>
        <sz val="12"/>
        <color indexed="60"/>
        <rFont val="Calibri"/>
        <family val="2"/>
        <scheme val="minor"/>
      </rPr>
      <t>مديونية المصرف أو المقابل النقدي</t>
    </r>
    <r>
      <rPr>
        <b/>
        <sz val="12"/>
        <rFont val="Calibri"/>
        <family val="2"/>
        <scheme val="minor"/>
      </rPr>
      <t xml:space="preserve"> / القيمة السوقية  للورقة المالية المقدمة كضمان من الطرف المقابل</t>
    </r>
  </si>
  <si>
    <t>التاريخ</t>
  </si>
  <si>
    <t xml:space="preserve">     1.متطلب رأس المال لمقابلة مخاطر أدوات الدين </t>
  </si>
  <si>
    <t xml:space="preserve">     2. متطلب رأس المال لمقابلة مخاطر الأسهم   </t>
  </si>
  <si>
    <t xml:space="preserve">     3. متطلب رأس المال لمقابلة مخاطر أسعار الصرف</t>
  </si>
  <si>
    <t>الارتباطات ذات فترة استحقاق ثلاثة شهور أو أقل بالعملات الأجنبية</t>
  </si>
  <si>
    <t>فائدة 3% أو أكثر</t>
  </si>
  <si>
    <t>فائدة أقل من 3% (أو بدون فائدة)</t>
  </si>
  <si>
    <t>السوق الأجنبى 7</t>
  </si>
  <si>
    <t>السوق الأجنبى 8</t>
  </si>
  <si>
    <t xml:space="preserve">اجمالى قيم  صافى المراكز الطويلة  والقصيرة للأسهم وكذالك لعقود مشتقات الأسهم ومشتقات مؤشرات الاسهم </t>
  </si>
  <si>
    <t xml:space="preserve">الملحق رقم (2)  </t>
  </si>
  <si>
    <t>المصدر في ضوابط إدارة المخاطر للمصارف التجارية</t>
  </si>
  <si>
    <t xml:space="preserve">الملحق رقم (2) </t>
  </si>
  <si>
    <t>اسم مدير القسم</t>
  </si>
  <si>
    <t>رقم الهاتف</t>
  </si>
  <si>
    <t>البريد الالكتروني للمصرف/ القسم</t>
  </si>
  <si>
    <t>بيانات إضافية</t>
  </si>
  <si>
    <t xml:space="preserve">إيضاحات </t>
  </si>
  <si>
    <t xml:space="preserve">البنك المركزي العراقي </t>
  </si>
  <si>
    <t>دائرة مراقبة الصيرفة</t>
  </si>
  <si>
    <t>تحية طيبة...</t>
  </si>
  <si>
    <t>تعد هذه القائمة بمثابة مرجع أساسي ومهم في إيجاد الأجابة التي تتبادر إلى أذهان الأفراد العاملين على اعداد واحتساب نسبة كفاية رأس المال، وتكون القائمة من أربع أقسام هي:</t>
  </si>
  <si>
    <t xml:space="preserve">القسم الرابع/ الأسئلة الأكثر تكراراً الخاصة بالمخاطر التشغيلية، يبلغ عدد الأسئلة الخاصة بهذا القسم (8) سؤأل وجواب مرجعي. </t>
  </si>
  <si>
    <t xml:space="preserve">القسم الأول/ الأسئلة الأكثر تكراراً الخاصة بالقاعدة الرأسمالية، يبلغ عدد الأسئلة الخاصة بهذا القسم (16) سؤأل وجواب مرجعي. </t>
  </si>
  <si>
    <t xml:space="preserve">القسم الثاني/ الأسئلة الأكثر تكراراً الخاصة بمخاطر الائتمان، يبلغ عدد الأسئلة الخاصة بهذا القسم (25) سؤأل وجواب مرجعي. </t>
  </si>
  <si>
    <t xml:space="preserve">القسم الثالث/ الأسئلة الأكثر تكراراً الخاصة بمخاطر السوق، يبلغ عدد الأسئلة الخاصة بهذا القسم (7) سؤأل وجواب مرجعي. </t>
  </si>
  <si>
    <t>القاعدة الرأسمالية  own funds (OF)</t>
  </si>
  <si>
    <t xml:space="preserve">Scope of implementation    نطاق التنفيذ </t>
  </si>
  <si>
    <t>قائمة الأسئلة الأكثر تكراراً   FAQs) frequently asked questions list)</t>
  </si>
  <si>
    <t>يبدأ تنفيذ الضوابط الرقابية الخاصة بمعيار كفاية رأس المال وفق متطلبات بازل III &amp; II، من الفصل الثاني من عام 2020، أي التطبيق الأول يُنفذ على البيانات الفصلية لغاية 30/6/2020</t>
  </si>
  <si>
    <t>تنتهي الفترة الانتقالية إبتداءً من بداية الفصل الرابع من عام/2020، وبذلك يتطلب من المصرف العمل على إعداد معيار رأس المال وفق الضوابط الجديدة فقط وعدم إعدادها وفق الضوابط السابقة.وبالتالي يصبح معيار الالتزام بالحد الأدنى لمعيار كفاية رأس المال وفق الضوابط الجديدة حصراً أي تُطبق على البيانات الفصلية لغاية 31/12/2020.</t>
  </si>
  <si>
    <t>لأقرب ألف دينار عراقي</t>
  </si>
  <si>
    <t>مراعاة المعايير المذكورة في الملحق رقم (1) و (2) من الضوابط الرقابية الخاصة بمعيار كفاية رأس المال وفق متطلبات بازل III &amp; II، عند إدارج البيانات الخاصة بالحسابات التي تستدعى للقاعدة الرأسالمية.</t>
  </si>
  <si>
    <r>
      <rPr>
        <b/>
        <sz val="14"/>
        <color theme="1"/>
        <rFont val="Calibri"/>
        <family val="2"/>
        <scheme val="minor"/>
      </rPr>
      <t>يقصد برأس المال الأساسي المستمر بعد التعديلات الرقابية</t>
    </r>
    <r>
      <rPr>
        <sz val="14"/>
        <color theme="1"/>
        <rFont val="Calibri"/>
        <family val="2"/>
        <scheme val="minor"/>
      </rPr>
      <t>: بأنه رأس المال الأساسي المستمربعد طرح العناصر التي تطرح منه بالأضافة إلى خصم الاستثمارات المالية التي يمتلكها المصرف والمحددة بموجب الضوابط الرقابية.</t>
    </r>
  </si>
  <si>
    <r>
      <rPr>
        <b/>
        <sz val="14"/>
        <color theme="1"/>
        <rFont val="Calibri"/>
        <family val="2"/>
        <scheme val="minor"/>
      </rPr>
      <t>يقصد برأس المال الأساسي المستمر بعد الاستبعادات</t>
    </r>
    <r>
      <rPr>
        <sz val="14"/>
        <color theme="1"/>
        <rFont val="Calibri"/>
        <family val="2"/>
        <scheme val="minor"/>
      </rPr>
      <t>: بأنه رأس المال الأساسي المستمر بعد طرح العناصر التي تطرح منه وقبل خصم الاستثمارات المالية التي يمتلكها المصرف والمحددة بموجب الضوابط الرقابية.</t>
    </r>
  </si>
  <si>
    <t>الشكل الآتي يوضح آلية خصم استثمارات المصرف في المصارف والشركات المالية الأخرى وشركات التامين من عناصر الشريحة الأولى والثانية المكونة للقاعدة الرأسمالية:</t>
  </si>
  <si>
    <t xml:space="preserve"> احتساب معيار كفاية رأس المال وفق الضوابط الرقابية الصادرة عن البنك المركزي العراقي</t>
  </si>
  <si>
    <t>مخاطر الائتمان Credit Risk</t>
  </si>
  <si>
    <t>مخاطر السوق Market Risk</t>
  </si>
  <si>
    <t>المخاطر التشغيلية Operational Risk</t>
  </si>
  <si>
    <t>يتطلب الاعتراف بالتصنيف الائتماني الأكثر تحفظاً والصادر عن المؤسسات الائتمانية المدرجة في الضوابط، وفي كل الأحوال يجب أن لا يتم تجاوز التصنيف الائتماني للبلد.</t>
  </si>
  <si>
    <r>
      <t>من الأسس المهمة التي يتوجب على المصرف اتباعها في احتساب مخاطر الائتمان هي معرفة (</t>
    </r>
    <r>
      <rPr>
        <b/>
        <sz val="14"/>
        <color theme="1"/>
        <rFont val="Calibri"/>
        <family val="2"/>
        <scheme val="minor"/>
      </rPr>
      <t>نوع المطالبة</t>
    </r>
    <r>
      <rPr>
        <sz val="14"/>
        <color theme="1"/>
        <rFont val="Calibri"/>
        <family val="2"/>
        <scheme val="minor"/>
      </rPr>
      <t xml:space="preserve">، </t>
    </r>
    <r>
      <rPr>
        <b/>
        <sz val="14"/>
        <color theme="1"/>
        <rFont val="Calibri"/>
        <family val="2"/>
        <scheme val="minor"/>
      </rPr>
      <t>نوع العملة</t>
    </r>
    <r>
      <rPr>
        <sz val="14"/>
        <color theme="1"/>
        <rFont val="Calibri"/>
        <family val="2"/>
        <scheme val="minor"/>
      </rPr>
      <t xml:space="preserve">، </t>
    </r>
    <r>
      <rPr>
        <b/>
        <sz val="14"/>
        <color theme="1"/>
        <rFont val="Calibri"/>
        <family val="2"/>
        <scheme val="minor"/>
      </rPr>
      <t>تصنيف الزبون</t>
    </r>
    <r>
      <rPr>
        <sz val="14"/>
        <color theme="1"/>
        <rFont val="Calibri"/>
        <family val="2"/>
        <scheme val="minor"/>
      </rPr>
      <t xml:space="preserve">، </t>
    </r>
    <r>
      <rPr>
        <b/>
        <sz val="14"/>
        <color theme="1"/>
        <rFont val="Calibri"/>
        <family val="2"/>
        <scheme val="minor"/>
      </rPr>
      <t>وزن مخاطر الزبون</t>
    </r>
    <r>
      <rPr>
        <sz val="14"/>
        <color theme="1"/>
        <rFont val="Calibri"/>
        <family val="2"/>
        <scheme val="minor"/>
      </rPr>
      <t xml:space="preserve">، </t>
    </r>
    <r>
      <rPr>
        <b/>
        <sz val="14"/>
        <color theme="1"/>
        <rFont val="Calibri"/>
        <family val="2"/>
        <scheme val="minor"/>
      </rPr>
      <t>آجل الاستحقاق</t>
    </r>
    <r>
      <rPr>
        <sz val="14"/>
        <color theme="1"/>
        <rFont val="Calibri"/>
        <family val="2"/>
        <scheme val="minor"/>
      </rPr>
      <t>).</t>
    </r>
  </si>
  <si>
    <t xml:space="preserve">يتم حساب رأس المال المطلوب لمقابلة مخاطر أسعار الصرف لكامل بنود الميزانية على أساس العملات الأجنبية الرئيسة والتي تعني (مركز العملة الأجنبية التي تشكل أقل من (5%) من إجمالي موجودات المصرف. </t>
  </si>
  <si>
    <t xml:space="preserve">اسم مدخل البيانات </t>
  </si>
  <si>
    <t>يتعين على المصارف عند اعداد معيار كفاية رأس المال الالتزام  بهذه الايضاحات</t>
  </si>
  <si>
    <t>يتم ادخال البيانات فيها</t>
  </si>
  <si>
    <t xml:space="preserve">الألوان الأخرى غير المذكورة في أعلاه لايتم الادخال فيها وانما تسخدم لتعزيز عملية تصنيف وعرض المعلومات </t>
  </si>
  <si>
    <t xml:space="preserve">ملخص نسب معيار كفاية رأس المال </t>
  </si>
  <si>
    <t>أسم المصرف</t>
  </si>
  <si>
    <t>ت</t>
  </si>
  <si>
    <t>النسبة المحققة
 للمصرف</t>
  </si>
  <si>
    <t>البنــــــــــــــــــــود</t>
  </si>
  <si>
    <t>معيار كفاية رأس المال وفق متطلبات بازل III &amp; II</t>
  </si>
  <si>
    <t>راس المال الأساسي المستمر</t>
  </si>
  <si>
    <t>1.1.5</t>
  </si>
  <si>
    <t>الشريحة الاولى Tier I Capital</t>
  </si>
  <si>
    <t>1.1.6</t>
  </si>
  <si>
    <t>1.1.7</t>
  </si>
  <si>
    <t>1.1.8</t>
  </si>
  <si>
    <t>العناصر الأخرى التي يتم خصمها  من رأس المال الاساسى المستمر</t>
  </si>
  <si>
    <t>1.2.6</t>
  </si>
  <si>
    <t>1.3.1</t>
  </si>
  <si>
    <t>1.3.2</t>
  </si>
  <si>
    <t>1.3.3</t>
  </si>
  <si>
    <t>1.4.1</t>
  </si>
  <si>
    <t>1.4.2</t>
  </si>
  <si>
    <t>3.1.1</t>
  </si>
  <si>
    <t>3.1.2</t>
  </si>
  <si>
    <t>اجمالى الاصول والالتزامات العرضية المرجحة بأوزان مخاطر الأئتمان ،السوق والتشغيل (مقام النسبة)</t>
  </si>
  <si>
    <t>1+2</t>
  </si>
  <si>
    <t xml:space="preserve">الإيضاحات المهمة في معيار كفاية رأس المال </t>
  </si>
  <si>
    <t xml:space="preserve"> الارباح  المرحلية ربع السنوية (1)</t>
  </si>
  <si>
    <t>الحد الأقصى للمخصص العام المسموح به (1,25%) (2)</t>
  </si>
  <si>
    <t>نتائج احتساب المعيار الدولي المحاسبي رقم 9</t>
  </si>
  <si>
    <t>قيمة استثمارات المصرف فى الشركة من واقع المركز المالى (القيمة السوقية)
(6)</t>
  </si>
  <si>
    <t>كامل قيمة اسثمارات المصرف التى تمثل  10%  أو أقل من رأس المال المصدر للشركة</t>
  </si>
  <si>
    <t>استثمارات(1) المصرف فى الشركـات الماليـة (مصارف وشركات مالية أخرى) وشركات التأمين</t>
  </si>
  <si>
    <t>اساس تحديد السعر العادل للورقة المالية غيرالمدرجة بسوق الاوراق المالية أو المدرجة بالسوق ولا يوجد عليها تعامل نشط</t>
  </si>
  <si>
    <t>الإيضاحات المهمة في حساب استثمارات المصرف في الشركات المالية وشركات التأمين</t>
  </si>
  <si>
    <t>1-  يقصد بهذه الاستثمارات المشاركات في الحصص والأسهم، أي الاستثمار في أدوات حقوق ملكية التي تكون في شكل أسهم فقط.</t>
  </si>
  <si>
    <t>استثمارات المصرف فى صناديق الاستثمار ومحافظ تدار بمعرفه الغير</t>
  </si>
  <si>
    <t>عدد الوثائق المستثمر فيها بالصندوق (6)</t>
  </si>
  <si>
    <t>إجمالي قيمة اسثمارات المصرف التى تمثل  10%  أو أقل من رأس المال المصدر للشركة (أسهم)</t>
  </si>
  <si>
    <t>إجمالي قيمة اسثمارات المصرف التى تمثل  10%  أو أقل من أصول صناديق الاستثمار والمحافظ التي تدار بمعرفة الغير</t>
  </si>
  <si>
    <t xml:space="preserve">إجمالي قيمة اسثمارات المصرف التى تمثل  10%  أو أقل من أصول صنادق الاستثمار والمحافظ التي تدار بمعرفة الغير </t>
  </si>
  <si>
    <t xml:space="preserve">إجمالي قيمة اسثمارات المصرف ( اسهم وصناديق استثمار ومحافظ تدار بمعرفة الغير) </t>
  </si>
  <si>
    <t>2- يقصد برأس المال الأساسي المستمر بعد الاستبعادات: بأنه رأس المال الأساسي المستمر بعد طرح العناصر التي تطرح منه وقبل خصم الاستثمارات المالية التي يمتلكها المصرف (الأسهم أو صناديق الاستثمار أو المحافظ التي تدار بمعرفة الغير).</t>
  </si>
  <si>
    <t>الزيادة فى اجمالى اسثمارات المصرف التى تمثل  10%  أو أقل من صافى اصول صناديق الاستثمار والمحافظ التي تدار بمعرفة الغير عن 10% من رأس المال الأساسى المستمر بعد الاستبعادات</t>
  </si>
  <si>
    <t>إجمالى صناديق الاستثمار والمحافظ التي تدار بمعرفة الغير</t>
  </si>
  <si>
    <t xml:space="preserve">الاستثمارات المالية الأخرى كصناديق الاستثمار و المحافظ التى تدار بمعرفة الغير  (ضمن المحفظة لغير أغراض المتاجرة Banking Book) </t>
  </si>
  <si>
    <t xml:space="preserve">المطالبات على الكيانات الاقتصادية ( بأستثناء المصارف والشركات غير المالية) </t>
  </si>
  <si>
    <t xml:space="preserve">بنود الموجودات </t>
  </si>
  <si>
    <t>بنود الموجودات</t>
  </si>
  <si>
    <t xml:space="preserve">المصدر في الضوابط الرقابية </t>
  </si>
  <si>
    <t>صافي الموجودات الثابتة (2)</t>
  </si>
  <si>
    <t>القروض والتسهيلات غير المنتظمة (1)</t>
  </si>
  <si>
    <t>الإيضاحات المهمة  في حساب مخاطر الائتمان</t>
  </si>
  <si>
    <t>1-  يتم تثبيت مبلغ الديون غير المنتظمة (غير المنتجة) بعد طرح الفوائد المعلقة ومخصص الديون غير المنتظمة المكون في المرحلة الثالثة بعد تطبيق المعيار المحاسبي الدولي رقم 9</t>
  </si>
  <si>
    <t>2- يتم تثبيت الموجودات الثابتة بعد طرح مخصص الاندثار المكون خلال الفترة.</t>
  </si>
  <si>
    <t>حكومي</t>
  </si>
  <si>
    <t>خاص</t>
  </si>
  <si>
    <t xml:space="preserve">فرع مصرف أجنبى </t>
  </si>
  <si>
    <t>فرع مصرف اجنبى</t>
  </si>
  <si>
    <t>مخصص الديون غير المنتظمة المكون في المرحلة الثالثة بعد تطبيق المعيار المحاسبي الدولي رقم 9</t>
  </si>
  <si>
    <t>الفوائد المعلقة</t>
  </si>
  <si>
    <t>المطالبات المصنفة ضمن محافظ التجزئة1</t>
  </si>
  <si>
    <t>المطالبات على المنشآت الصغيرة</t>
  </si>
  <si>
    <t>مخاطر الائتمان / ثانياً / 
الفقرة أ / 5-2 (ص 15)</t>
  </si>
  <si>
    <t>مخاطر الائتمان / ثانياً / 
الفقرة أ-6 ( ص 15)</t>
  </si>
  <si>
    <r>
      <t xml:space="preserve">الارتباطات المصنفة ضمن محافظ التجزئة </t>
    </r>
    <r>
      <rPr>
        <b/>
        <vertAlign val="superscript"/>
        <sz val="18"/>
        <rFont val="Calibri"/>
        <family val="2"/>
        <scheme val="minor"/>
      </rPr>
      <t>1)</t>
    </r>
  </si>
  <si>
    <t>الإيضاحات المهمة في جانب الارتباطات الرأسمالية</t>
  </si>
  <si>
    <t xml:space="preserve">أن سبب عدم الأخذ بنظر الاعتبار نوعية الطرف المقابل في النموذج اعلاه بالنسبة (للأرتباطات الرأسمالية، مطالبات قضائية، التاجير التشغيلي) يرجع بالأساس إلى تشابه معامل التحويل الائتماني الخاصة بهذه الأنواع الثلاثة والذ ييبلغ (100%)، بالإضافة إلى تبسيط علمية ادخال البيانات في الجدول أعلاه. </t>
  </si>
  <si>
    <t xml:space="preserve">المحور الأول </t>
  </si>
  <si>
    <t xml:space="preserve">المحور الثاني </t>
  </si>
  <si>
    <t xml:space="preserve">المحور الثالث </t>
  </si>
  <si>
    <t>المحور الرابع</t>
  </si>
  <si>
    <t>المحور الخامس</t>
  </si>
  <si>
    <t>المحور السادس</t>
  </si>
  <si>
    <t xml:space="preserve"> .</t>
  </si>
  <si>
    <t>* يتم ادخال مراكز العجز بالقيمة المطلقة</t>
  </si>
  <si>
    <t>الإيضاحات المهمة  في حساب مخاطر السوق - أدوات الدين العامة</t>
  </si>
  <si>
    <t>الإيضاحات المهمة  في حساب مخاطر السوق - أدوات الدين المحددة</t>
  </si>
  <si>
    <t>الإيضاحات المهمة  في حساب مخاطر السوق - مخاطر الأسهم</t>
  </si>
  <si>
    <t>الإيضاحات المهمة في حساب رأس المال المطلوب لمقابلة مخاطر الطرف المقابل</t>
  </si>
  <si>
    <t>*  تشمل عقود المشتقات المالية التي تتم خارج الأسواق المنظمة والعمليات التي يتم تسويتها في الآجل الطويل .</t>
  </si>
  <si>
    <t>** يتم الرجوع للضوابط الرقابية الخاصة بمخاطر الائتمان فيما يتعلق بتحديد نوع الطرف المقابل بهدف تحديد وزن المخاطر المتوافق مع التصنيفات الائتمانية.</t>
  </si>
  <si>
    <t xml:space="preserve">*** يتم تحديد تكلفة الاستبدال عن طريق الآتي: </t>
  </si>
  <si>
    <t>في حالة الشراء</t>
  </si>
  <si>
    <t xml:space="preserve">تمثل الفرق الموجب بين القيمة السوقية والقيمة التعاقدية </t>
  </si>
  <si>
    <t>أي تكون ( القيمة السوقية - القيمة التعاقدية)</t>
  </si>
  <si>
    <t>في حالة البيع</t>
  </si>
  <si>
    <t>تمثل الفرق بين القيمة التعاقدية والقيمة السوقية</t>
  </si>
  <si>
    <t>أي تكون ( القيمة التعاقدية - القيمة السوقية)</t>
  </si>
  <si>
    <t>****  تشير الى المراكز مع الأطراف المقابلة التى ُتعطى وزن مخاطر "صفر" وفقاً للضوابط الرقابية الخاصة بمخاطر الائتمان.</t>
  </si>
  <si>
    <t>*  تشمل عمليات الشراء مع الالتزام باعادة البيع، وعمليات اقتراض الأوراق المالية،  وعمليات البيع مع الالتزام بإعادة الشراء، وعمليات الإقراض بالهامش</t>
  </si>
  <si>
    <t>المطالبات ذات فترة استحقاق ثلاثة شهور أو أقل بالعملات الأجنبية</t>
  </si>
  <si>
    <t>ودائع الزبائن</t>
  </si>
  <si>
    <t>يرجى ادخال اسم الدولة للمصرف الأم</t>
  </si>
  <si>
    <t>يرجى اختيار "نعم" فى حالة قيام الجهة الرقابية للمصرف الأم بتطبيق مقررات بازل 2</t>
  </si>
  <si>
    <t xml:space="preserve">الزيادة فى اجمالى استثمارات المصرف التى تمثل  10%  أو أقل من رأس المال المصدر للشركة  المالية وصافى اصول صندوق الاستثمارعن 10% من رأس المال الأساسى المستمر   </t>
  </si>
  <si>
    <t>استثمارات المصرف فى الشركات المالية (مصارف أوشركات) وشركات التأمين (اسهم وصناديق استثمار)</t>
  </si>
  <si>
    <t>كامل قيمة اسثمارات المصرف التى تمثل  10%  أو أقل من اصول الصندوق</t>
  </si>
  <si>
    <t>يتم تثبيت البيانات الظاهرة في المركز المالي للمصرف (أصل الرصيد) قبل طرح الضمانات النقدية المعترف بها عند أعداد واحتساب معيار كفاية رأس المال هذا الامر ينطبق على جميع البنود المدرجة داخل الميزانية باستثناء الديون غير العاملة (غير المنتجة) التي يتطلب طرح المخصصات المكونة في المرحلة الثالثة بعد تطبيق المعيار المحاسبي الدولي رقم 9 وبعد ذلك تطرح الضمانات النقدية.</t>
  </si>
  <si>
    <t>على المصرف الالتزام بتثبيت البيانات الكمية الخاصة بمخاطر التشغيل في sheet تجميع الخسائر التشغيلية</t>
  </si>
  <si>
    <r>
      <t xml:space="preserve">يقصد بالفروع المحلية: الحسابات التي تخص فروع المصرف العاملة في العراق، </t>
    </r>
    <r>
      <rPr>
        <b/>
        <sz val="14"/>
        <color theme="1"/>
        <rFont val="Calibri"/>
        <family val="2"/>
        <scheme val="minor"/>
      </rPr>
      <t xml:space="preserve">العمود (D) </t>
    </r>
    <r>
      <rPr>
        <sz val="14"/>
        <color theme="1"/>
        <rFont val="Calibri"/>
        <family val="2"/>
        <scheme val="minor"/>
      </rPr>
      <t>ضمن sheet إجمالي مخاطر الائتمان.</t>
    </r>
  </si>
  <si>
    <r>
      <t xml:space="preserve">يقصد بالفروع الخارجية: الحسابات التي تخص فروع المصرف العاملة في الخارج، </t>
    </r>
    <r>
      <rPr>
        <b/>
        <sz val="14"/>
        <color theme="1"/>
        <rFont val="Calibri"/>
        <family val="2"/>
        <scheme val="minor"/>
      </rPr>
      <t>العمود (E)</t>
    </r>
    <r>
      <rPr>
        <sz val="14"/>
        <color theme="1"/>
        <rFont val="Calibri"/>
        <family val="2"/>
        <scheme val="minor"/>
      </rPr>
      <t xml:space="preserve"> ضمن sheet إجمالي مخاطر الائتمان.</t>
    </r>
  </si>
  <si>
    <r>
      <t xml:space="preserve">يتم تثبيت مبلغ الضمانات النقدية (المعترف بها فقط) والتي تستخدم لتخفيف مخاطر الائتمان، في </t>
    </r>
    <r>
      <rPr>
        <b/>
        <sz val="14"/>
        <color theme="1"/>
        <rFont val="Calibri"/>
        <family val="2"/>
        <scheme val="minor"/>
      </rPr>
      <t>العمود (T)</t>
    </r>
    <r>
      <rPr>
        <sz val="14"/>
        <color theme="1"/>
        <rFont val="Calibri"/>
        <family val="2"/>
        <scheme val="minor"/>
      </rPr>
      <t xml:space="preserve"> ضمن sheet إجمالي مخاطر الائتمان.</t>
    </r>
  </si>
  <si>
    <r>
      <t xml:space="preserve">يقصد بالمؤسسات المالية التابعة: الحسابات التي تخص الشركات التي يساهم بها المصرف بنسبة (50%) أو أكثر من رأس مالها، وله تأثير وتحكم كبير في إدارة هذه الشركات وفى حقوق التصويت، أي الشركات الخاضعة لسيطرة المصرف من (مصارف، شركات صرافة، شركات تمويل عقاري، شركات تأجير تمويلي، شركات تعمل في نشاط الأوراق المالية، </t>
    </r>
    <r>
      <rPr>
        <b/>
        <sz val="14"/>
        <color theme="1"/>
        <rFont val="Calibri"/>
        <family val="2"/>
        <scheme val="minor"/>
      </rPr>
      <t xml:space="preserve">العمود (F) </t>
    </r>
    <r>
      <rPr>
        <sz val="14"/>
        <color theme="1"/>
        <rFont val="Calibri"/>
        <family val="2"/>
        <scheme val="minor"/>
      </rPr>
      <t>ضمن sheet إجمالي مخاطر الائتمان.</t>
    </r>
  </si>
  <si>
    <t>تم تحديدها ضمن الجداول وsheets الخاصة بكل من مخاطر (الائتمان، السوق، التشغيل)</t>
  </si>
  <si>
    <r>
      <t xml:space="preserve">يتم تثبيت المبالغ </t>
    </r>
    <r>
      <rPr>
        <b/>
        <sz val="14"/>
        <color theme="1"/>
        <rFont val="Calibri"/>
        <family val="2"/>
        <scheme val="minor"/>
      </rPr>
      <t>لأقرب ألف دينار عراقي</t>
    </r>
    <r>
      <rPr>
        <sz val="14"/>
        <color theme="1"/>
        <rFont val="Calibri"/>
        <family val="2"/>
        <scheme val="minor"/>
      </rPr>
      <t xml:space="preserve">، باستثناء sheet مخاطر أسعار الصرف - ميزانية تثبت فيه </t>
    </r>
    <r>
      <rPr>
        <b/>
        <sz val="14"/>
        <color theme="1"/>
        <rFont val="Calibri"/>
        <family val="2"/>
        <scheme val="minor"/>
      </rPr>
      <t>القيم بالعملة ذاتها ولأقرب ألف (حسب نوع العملة)</t>
    </r>
    <r>
      <rPr>
        <sz val="14"/>
        <color theme="1"/>
        <rFont val="Calibri"/>
        <family val="2"/>
        <scheme val="minor"/>
      </rPr>
      <t xml:space="preserve"> على أن يتم إدراج سعر التقييم المعتمد في تاريخ اعداد وحساب معيار كفاية رأس المال. </t>
    </r>
  </si>
  <si>
    <t>يرجى ادخال اسم الموظف المسؤول عن أعداد معيار كفاية رأس المال</t>
  </si>
  <si>
    <t>يرجى ادخال الفترة المالية لمعيار كفاية رأس المال</t>
  </si>
  <si>
    <t>يرجى ادخال رقم الهاتف لغرض التواصل مع  البنك المركزي العراقي</t>
  </si>
  <si>
    <t>يرجى ادخال البريد الالكتروني المعتمد من قبلكم لغرض اعتماده في المراسلة الالكترونية مع البنك المركزي العراقي</t>
  </si>
  <si>
    <t>يرجى ادخال اسم مدير القسم المسؤول عن أعداد معيار كفاية رأس المال</t>
  </si>
  <si>
    <r>
      <t>يُعتبر الفصل الثاني والثالث/2020، فترة انتقالية للضوابط الجديدة يلتزم المصرف بموجبها بما يلي:
1. إعداد نسبة كفاية رأس المال وفق الضوابط الجديدة والسابقة، بهدف التعرف على حجم التغيرات التي ستطرأ على معيار كفاية رأس المال.
2. في حال اخفاق المصرف في تلبية الحد الأدنى لنسبة كفاية رأس المال وفق الضوابط الجديدة عليه تقديم خطة عمل محددة التواريخ للبنك المركزي العراقي للالتزام بالحد الأدنى لهذة النسبة،</t>
    </r>
    <r>
      <rPr>
        <sz val="14"/>
        <rFont val="Calibri"/>
        <family val="2"/>
        <scheme val="minor"/>
      </rPr>
      <t xml:space="preserve"> باستثناء فروع المصارف الأجنبية التي سيتخذ معها معايير وإجراءات عمل خاصة بها.</t>
    </r>
  </si>
  <si>
    <t>القيمة بالالف وحسب نوع العملة</t>
  </si>
  <si>
    <t>** في حالة اختلاف التصنيف الممنوح لأدوات الدين الحكومية من قبل أكثر من مؤسسة تصنيف الائتمان الخارجية معترف بها وفقاً للتعليمات الرقابية الخاصة بمخاطر الائتمان، يتعين على المصرف أخذ التقييم الأقل فى الاعتبار ، أي التصنيف الأكثر تحفظاً.</t>
  </si>
  <si>
    <t xml:space="preserve"> مخاطر السوق -  رأس المال المطلوب  لمقابلة المخاطر العامة والمحدده للأسهم ، مشتقات الأسهم ومشتقات مؤشرات الأسهم    </t>
  </si>
  <si>
    <t>مراكز قصير **</t>
  </si>
  <si>
    <t>** يتم ادخال المراكز القصيرة بالقيمة المطلقة .</t>
  </si>
  <si>
    <t>صافى المركز (3) = 1-2</t>
  </si>
  <si>
    <t>* يقوم المصرف بالعمل على أعداد جدول خاص لكل سوق على حده وفقاً لإستيفاء معياري التنوع والسيولة  كما هو مذكور في الضوابط الرقابية، ويتم تزويدنا بتفاصيل هذا الجدول بشكل مرفق مع نتائج معيار كفاية رأس المال.</t>
  </si>
  <si>
    <r>
      <t>اتباع القواعد العامة الخاصة باحتساب رأس المال المطلوب لمقابلة مخاطر الائتمان، ا</t>
    </r>
    <r>
      <rPr>
        <sz val="14"/>
        <rFont val="Calibri"/>
        <family val="2"/>
        <scheme val="minor"/>
      </rPr>
      <t xml:space="preserve">لمدرجة في ص 13 </t>
    </r>
    <r>
      <rPr>
        <sz val="14"/>
        <color theme="1"/>
        <rFont val="Calibri"/>
        <family val="2"/>
        <scheme val="minor"/>
      </rPr>
      <t>من الضوابط الرقابية الخاصة بمعيار كفاية رأس المال.</t>
    </r>
  </si>
  <si>
    <t>القاعدة الرأسمالية / (الفقرة أولاً - أ) 2-4 (ص 10)</t>
  </si>
  <si>
    <t>القاعدة الرأسمالية / (الفقرة أولاً - أ) 2-3 (ص 9)</t>
  </si>
  <si>
    <t>القاعدة الرأسمالية / (الفقرة أولاً - أ) 2-2 (ص 9)</t>
  </si>
  <si>
    <t>القاعدة الرأسمالية / (الفقرة أولاً - أ) 2-1 (ص 9)</t>
  </si>
  <si>
    <t>القاعدة الرأسمالية / (الفقرة أولاً - أ) 2 (ص 9)</t>
  </si>
  <si>
    <t>القاعدة الرأسمالية / (الفقرة أولاً - أ)1-8 (ص 9)</t>
  </si>
  <si>
    <t>القاعدة الرأسمالية / (الفقرة أولاً - أ) 1-7 (ص 9)</t>
  </si>
  <si>
    <t>القاعدة الرأسمالية /  (الفقرة أولاً - أ) 1-6 (ص 9)</t>
  </si>
  <si>
    <t>القاعدة الرأسمالية /  (الفقرة أولاً - أ) 1-5 (ص 9)</t>
  </si>
  <si>
    <t>القاعدة الرأسمالية / (الفقرة أولاً - أ) 1-4 (ص 9)</t>
  </si>
  <si>
    <t>القاعدة الرأسمالية / (الفقرة أولاً - أ) 1-3 (ص 9)</t>
  </si>
  <si>
    <t>القاعدة الرأسمالية / (الفقرة أولاً - أ) 1-2 (ص 9)</t>
  </si>
  <si>
    <t>القاعدة الرأسمالية / (الفقرة أولاً - أ) 1-1 (ص 9)</t>
  </si>
  <si>
    <t>القاعدة الرأسمالية / (الفقرة أولاً - أ) 1 (ص 9)</t>
  </si>
  <si>
    <t>القاعدة الرأسمالية /  (الفقرة أولاً - أ) (ص 9)</t>
  </si>
  <si>
    <t>القاعدة الرأسمالية / (الفقرة أولاً - أ) 2-5 (ص 10)</t>
  </si>
  <si>
    <t>القاعدة الرأسمالية / (الفقرة أولاً - أ) 2-6 (ص 10)</t>
  </si>
  <si>
    <t>القاعدة الرأسمالية / (ثانياً)  (ص 11)</t>
  </si>
  <si>
    <t>القاعدة الرأسمالية / (ثانياً - أ)  (ص 11)</t>
  </si>
  <si>
    <t>القاعدة الرأسمالية / (ثانياً - ب)  (ص 11)</t>
  </si>
  <si>
    <t>القاعدة الرأسمالية / (الفقرة أولاً - أ) 3 (ص 10)</t>
  </si>
  <si>
    <t>القاعدة الرأسمالية / (الفقرة أولاً - أ) 3 - 1 (ص 10)</t>
  </si>
  <si>
    <t>القاعدة الرأسمالية / (الفقرة أولاً - أ) 3 - 2 (ص 10)</t>
  </si>
  <si>
    <t>القاعدة الرأسمالية / (الفقرة أولاً - ب)  (ص 10)</t>
  </si>
  <si>
    <t>القاعدة الرأسمالية / (الفقرة أولاً - ب) 1 (ص 10)</t>
  </si>
  <si>
    <t>القاعدة الرأسمالية / (الفقرة أولاً - ب) 2 (ص 10)</t>
  </si>
  <si>
    <t>القاعدة الرأسمالية / ثانياً / الفقرة أ  و  الفقرة ب ( ص 11)</t>
  </si>
  <si>
    <t>مخاطر الائتمان / ثانياً / 
الفقرة أ-1 (ص 14)</t>
  </si>
  <si>
    <t>مخاطر الائتمان / ثانياً / 
الفقرة أ-2 ( ص 14)</t>
  </si>
  <si>
    <t>مخاطر الائتمان / ثانياً / 
الفقرة أ-3 ( ص 14)</t>
  </si>
  <si>
    <t>مخاطر الائتمان / ثانياً / 
الفقرة أ-4 ( ص 14، 15)</t>
  </si>
  <si>
    <t>مخاطر الائتمان / ثانياً / 
الفقرة أ-6 ( ص 16)</t>
  </si>
  <si>
    <t xml:space="preserve">مخاطر الائتمان / ثانياً / الفقرة أ /  5-1 ( ص 15) </t>
  </si>
  <si>
    <t xml:space="preserve">مخاطر الائتمان / ثانياً / 
الفقرة أ /  5-1 و 5-2 
( ص 15 و 16) </t>
  </si>
  <si>
    <t>مخاطر الائتمان / ثانياً / 
الفقرة أ / 7-1 ( ص 17)</t>
  </si>
  <si>
    <t>مخاطر الائتمان / ثانياً / 
الفقرة أ / 7-2 ( ص 17)</t>
  </si>
  <si>
    <t>مخاطر الائتمان / ثانياً / 
الفقرة أ-8 ( ص 18)</t>
  </si>
  <si>
    <t>مخاطر الائتمان / ثانياً / 
الفقرة أ-9 ( ص 18)</t>
  </si>
  <si>
    <t>مخاطر الائتمان / ثانياً / 
الفقرة أ-10 ( ص 18)</t>
  </si>
  <si>
    <t>مخاطر الائتمان / ثانياً / 
الفقرة أ-11 ( ص 19)</t>
  </si>
  <si>
    <r>
      <t xml:space="preserve">مخاطر الائتمان / ثانياً / الفقرة أ-12 ( ص 19) 
 </t>
    </r>
    <r>
      <rPr>
        <b/>
        <sz val="24"/>
        <rFont val="Arial"/>
        <family val="2"/>
      </rPr>
      <t>،</t>
    </r>
    <r>
      <rPr>
        <b/>
        <sz val="18"/>
        <rFont val="Arial"/>
        <family val="2"/>
      </rPr>
      <t xml:space="preserve"> 
مخاطر الائتمان / ثانياً / الفقرة أ / 11-3 ( ص 19) </t>
    </r>
    <r>
      <rPr>
        <b/>
        <sz val="28"/>
        <rFont val="Arial"/>
        <family val="2"/>
      </rPr>
      <t>،</t>
    </r>
    <r>
      <rPr>
        <b/>
        <sz val="18"/>
        <rFont val="Arial"/>
        <family val="2"/>
      </rPr>
      <t xml:space="preserve"> 
القاعدة الرأسمالية /  (الفقرة ثانياً) ج (ص 11)</t>
    </r>
  </si>
  <si>
    <t>يتم استخدام معامل التحويل الائتماني المحدد (CCF) في الضوابط، مخاطر الائتمان / ثانياً / الفقرة ب (ص 20)، 
بعد ذلك يتم استخدام نفس الأسلوب المعتمد مع البنود داخل الميزانية في تحديد وزن مخاطر الطرف المقابل</t>
  </si>
  <si>
    <t>مخاطر الائتمان / ثانياً / 
الفقرة أ-1 ( ص 14)</t>
  </si>
  <si>
    <t xml:space="preserve">مخاطر الائتمان / ثانياً / 
الفقرة أ / 5-1 ( ص 15) </t>
  </si>
  <si>
    <t>مخاطر الائتمان / ثانياً / 
الفقرة أ / 5-2 (ص 16)</t>
  </si>
  <si>
    <t>مخاطر الائتمان / ثانياً / 
الفقرة أ/ 7-1 ( ص 17)</t>
  </si>
  <si>
    <t>مخاطر الائتمان / ثانياً / 
الفقرة أ/ 7-2 ( ص 17)</t>
  </si>
  <si>
    <t>مخاطر الائتمان / ثانياً / 
الفقرة أ - 12 (ص 19)</t>
  </si>
  <si>
    <t>مخاطر الائتمان / ثانياً / 
الفقرة أ-4 ( ص 14 - 15)</t>
  </si>
  <si>
    <t>مخاطر الائتمان / ثانياً / 
الفقرة أ-7-1 ( ص 17)</t>
  </si>
  <si>
    <t>مخاطر الائتمان / ثانياً / 
الفقرة أ-7-2 ( ص 17)</t>
  </si>
  <si>
    <t>مخاطر الائتمان/ثانياً / الفقرة ج-1 وج-2 (ص21 و22)</t>
  </si>
  <si>
    <t>مخاطر الائتمان
/ثانياً / 
الفقرة ج/ 2-2 (ص22)</t>
  </si>
  <si>
    <t>مخاطر الائتمان
/ثانياً / 
الفقرة ج/ 2-3 (ص22)</t>
  </si>
  <si>
    <t>مخاطر السوق /رابعاً/  (أ-1) من صفحة 24 إلى 27</t>
  </si>
  <si>
    <t>مخاطر السوق /رابعاً/ الفقرة (أ-2) من صفحة 28 إلى 29</t>
  </si>
  <si>
    <t>مخاطر السوق /رابعاً/ الفقرة (ب) من صفحة 29 إلى 30</t>
  </si>
  <si>
    <t xml:space="preserve">مخاطر السوق /رابعاً/ الفقرة (ج) من صفحة 30 </t>
  </si>
  <si>
    <t>مخاطر التشغيل / ثانياً / الفقرة أ   (ص 31)</t>
  </si>
  <si>
    <t>مخاطر التشغيل / ثانياً / الفقرة أ  (ص 31)</t>
  </si>
  <si>
    <t>مخاطر التشغيل / ثانياً / الفقرة ب  (ص 31)</t>
  </si>
  <si>
    <t>مخاطر التشغيل / ثانياً / الفقرة ج (ص 31)</t>
  </si>
  <si>
    <t>مخاطر التشغيل / ثانياً / الفقرة ب (ص 31)</t>
  </si>
  <si>
    <t>مخاطر التشغيل / ثانياً / الفقرة د (ص 31)</t>
  </si>
  <si>
    <t>مخاطر التشغيل / ثانياً / الفقرة و (ص 31)</t>
  </si>
  <si>
    <t>مخاطر التشغيل / ثانياً / الفقرة ه (ص 31)</t>
  </si>
  <si>
    <t>نعم</t>
  </si>
  <si>
    <t>كلا</t>
  </si>
  <si>
    <t>اجمالى مجمل الدخل الموجب</t>
  </si>
  <si>
    <t>ندرج أدناه الإيضاحات المهمة التي تعزيز الجوانب الخاصة بعملية الاحتساب، والتي سيتم استعراضها على النحو الآتي:</t>
  </si>
  <si>
    <t>أ- البنك المركزي العراقي بخلاف ايداعات الاحتياطى الالزامى</t>
  </si>
  <si>
    <t xml:space="preserve"> الهيئات العامة الاقتصادية  بالدينار العراقي</t>
  </si>
  <si>
    <t>الارتباطات  ذات فترة استحقاق ثلاثة شهور أو اقل بالدينار العراقي</t>
  </si>
  <si>
    <t>الارتباطات للجهات السيادية والبنك المركزي العراقي</t>
  </si>
  <si>
    <t xml:space="preserve">الارتباطات بالدينار العراقي  للحكومة العراقية والبنك المركزي العراقي </t>
  </si>
  <si>
    <t>الارتباطات  بالعملات الاجنبية  للبنك المركزي العراقي</t>
  </si>
  <si>
    <t>ا- البنك المركزي العراقي</t>
  </si>
  <si>
    <t xml:space="preserve">صافى المركز مقيم بالدينار العراقي </t>
  </si>
  <si>
    <t>نقدية وأرصدة احتياطية لدى البنك المركزي العراقي</t>
  </si>
  <si>
    <t xml:space="preserve">1- الأرباح / (الخسائر) المرحلية: لا يتم إدراج صافى الأرباح المرحلية ضمن القاعدة الرأسمالية إلا بعد مراجعتها من قبل مراقب الحسابات واعتماد مجلس إدارة المصرف لها، واما نسب الاستقطاع من الارباح المرحلية فيجب ان يكون (معدل نسب التوزيعات) معتمدة من قبل الهيئة العامة وموافقة البنك المركزي العراقي على توزيع الارباح للسنوات السابقة، أو وفقاً لسياسة توزيع الأرباح الداخلية للمصرف.  أما الخسائر المرحلية فيتم طرحها بدون أي شروط. </t>
  </si>
  <si>
    <t xml:space="preserve"> الكيانات الاقتصادية العراقية  بالدينار العراقي</t>
  </si>
  <si>
    <t>المطالبات  على الحكومة العراقية  والبنك المركزي العراقي بالدينار العراقي</t>
  </si>
  <si>
    <t xml:space="preserve">المطالبات بالعملات الاجنبية لدى البنك المركزي العراقي </t>
  </si>
  <si>
    <t xml:space="preserve"> المخاطر التشغيلية / حساب مجمل الدخل ( Gross Income) - إيضاح رقم (3) و(4)</t>
  </si>
  <si>
    <t xml:space="preserve">رأس المال الأساسي المستمر بعد الاستبعادات </t>
  </si>
  <si>
    <t xml:space="preserve">اجمالي القاعدة الرأسمالية متضمنة الدعامة التحوطية </t>
  </si>
  <si>
    <t xml:space="preserve">2- يجب إلا يزيد عن 1.25% من إجمالي المخاطر الائتمانية للأصول والألتزمات العرضيه المرجحة باوزان المخاطر، كما يتعين أن يكون مخصص القروض غير المنتجة والالتزمات العرضية غير المنتظمة كاف لمواجهة الالتزامات المكون من أجلها المخصص . </t>
  </si>
  <si>
    <t>(القيمة لأقرب ألف / دينار عراقي)</t>
  </si>
  <si>
    <t>الاجمــــــالي</t>
  </si>
  <si>
    <t>إجمالي القاعدة الرأسمالية (بسط النسبة)</t>
  </si>
  <si>
    <t xml:space="preserve">رأس المال الأساسي المستمر بعد التعديلات الرقابية Common Equity </t>
  </si>
  <si>
    <t xml:space="preserve">رأس المال الأساسي المستمر بعد الاستبعادات Common Equity </t>
  </si>
  <si>
    <t>صافي الدخل الشامل الاخر (المتراكم) الناتج من تطبيق المعيار المحاسبى الدولي رقم 9</t>
  </si>
  <si>
    <t>حقوق الأقلية التي تتوافر فيها المعايير الواجب توافرها في رأس المال الاساسي المستمر</t>
  </si>
  <si>
    <t>العناصر التي يتم طرحها  من رأس المال الاساسي المستمر</t>
  </si>
  <si>
    <t>صافي الخسائر الدفترية  (خسائر مرحلة ، خسائر متراكمة عن سنوات سابقة)  (1)</t>
  </si>
  <si>
    <t>(القيمة لأقرب ألف / دينار عراقي )</t>
  </si>
  <si>
    <t>المطالبات ذات فترة استحقاق أكثر من ثلاثة شهور ( دينار عراقي / عملات أجنبية)</t>
  </si>
  <si>
    <t>(القيمة بالألف دينار عراقي)</t>
  </si>
  <si>
    <t>الارتباطات  ذات فترة استحقاق أكثر من ثلاثة شهور ( دينار عراقي / عملات أجنبية)</t>
  </si>
  <si>
    <t>دينار عراقي</t>
  </si>
  <si>
    <t>(القيمة بالألف دينار عراقي )</t>
  </si>
  <si>
    <t>الذهب (لأقرب ألف دينار عراقي)</t>
  </si>
  <si>
    <t>3- يتطلب من المصرف الإفصاح عن الخسائر المتعلقة بمخاطر التشغيل التى تزيد قيمتها عن مليون دينار عراقي (كحد أدنى لتجميع بيانات الخسائر) ، أما بالنسبة لوسائل الاحتيال على بطاقات الائتمان فيجب الإفصاح عن جميع الحالات الخاصة بها بغض النظر عن قيمتها .</t>
  </si>
  <si>
    <t xml:space="preserve">(القيمة لأقرب ألف / دينار عراقي) </t>
  </si>
  <si>
    <r>
      <t xml:space="preserve">عند قيام المصرف بتثبيت مبلغ </t>
    </r>
    <r>
      <rPr>
        <b/>
        <sz val="14"/>
        <color theme="1"/>
        <rFont val="Calibri"/>
        <family val="2"/>
        <scheme val="minor"/>
      </rPr>
      <t>صافي بنود الدخل الشامل الأخر (المتراكم)</t>
    </r>
    <r>
      <rPr>
        <sz val="14"/>
        <color theme="1"/>
        <rFont val="Calibri"/>
        <family val="2"/>
        <scheme val="minor"/>
      </rPr>
      <t xml:space="preserve"> </t>
    </r>
    <r>
      <rPr>
        <u/>
        <sz val="14"/>
        <color theme="1"/>
        <rFont val="Calibri"/>
        <family val="2"/>
        <scheme val="minor"/>
      </rPr>
      <t>أو / و</t>
    </r>
    <r>
      <rPr>
        <sz val="14"/>
        <color theme="1"/>
        <rFont val="Calibri"/>
        <family val="2"/>
        <scheme val="minor"/>
      </rPr>
      <t xml:space="preserve"> </t>
    </r>
    <r>
      <rPr>
        <b/>
        <sz val="14"/>
        <color theme="1"/>
        <rFont val="Calibri"/>
        <family val="2"/>
        <scheme val="minor"/>
      </rPr>
      <t>المخصص العام للقروض والتسهيلات الائتمانية المنتظمة بحد أقصى يبلغ (1.25%) من إجمالي الأصول الائتمانية المرجحة بأوزان المخاطر عند تطبيق الأسلوب المعياري</t>
    </r>
    <r>
      <rPr>
        <sz val="14"/>
        <color theme="1"/>
        <rFont val="Calibri"/>
        <family val="2"/>
        <scheme val="minor"/>
      </rPr>
      <t xml:space="preserve"> </t>
    </r>
    <r>
      <rPr>
        <u/>
        <sz val="14"/>
        <color theme="1"/>
        <rFont val="Calibri"/>
        <family val="2"/>
        <scheme val="minor"/>
      </rPr>
      <t>أو/ و</t>
    </r>
    <r>
      <rPr>
        <sz val="14"/>
        <color theme="1"/>
        <rFont val="Calibri"/>
        <family val="2"/>
        <scheme val="minor"/>
      </rPr>
      <t xml:space="preserve"> </t>
    </r>
    <r>
      <rPr>
        <b/>
        <sz val="14"/>
        <color theme="1"/>
        <rFont val="Calibri"/>
        <family val="2"/>
        <scheme val="minor"/>
      </rPr>
      <t>المبلغ الخاص بحساب النقص في المخصصات المقررة على التسهيلات الائتمانية</t>
    </r>
    <r>
      <rPr>
        <sz val="14"/>
        <color theme="1"/>
        <rFont val="Calibri"/>
        <family val="2"/>
        <scheme val="minor"/>
      </rPr>
      <t xml:space="preserve">، يتوجب عليه تزويدنا بالنتائج الخاصة </t>
    </r>
    <r>
      <rPr>
        <b/>
        <sz val="14"/>
        <color theme="1"/>
        <rFont val="Calibri"/>
        <family val="2"/>
        <scheme val="minor"/>
      </rPr>
      <t>بحساب المخاطر الائتمانية المتوقعة (ECL) الناتجة عن تطبيق</t>
    </r>
    <r>
      <rPr>
        <sz val="14"/>
        <color theme="1"/>
        <rFont val="Calibri"/>
        <family val="2"/>
        <scheme val="minor"/>
      </rPr>
      <t xml:space="preserve"> </t>
    </r>
    <r>
      <rPr>
        <b/>
        <sz val="14"/>
        <color theme="1"/>
        <rFont val="Calibri"/>
        <family val="2"/>
        <scheme val="minor"/>
      </rPr>
      <t>المعيار الدولي المحاسبي رقم  IFRS 9</t>
    </r>
    <r>
      <rPr>
        <sz val="14"/>
        <color theme="1"/>
        <rFont val="Calibri"/>
        <family val="2"/>
        <scheme val="minor"/>
      </rPr>
      <t>، ليتسنى لنا أتخاذ ما يلزم خلال عملية تدقيق معيار كفاية رأس المال.</t>
    </r>
  </si>
  <si>
    <t>يسمح للمصرف تخفيض رأس المال المطلوب لمقابلة المخاطر المحددة (الخاصة) للأسهم المحتفظ بها لأغراض المتاجرة من (8%) إلى (4%) في حال تحقيق شروط ومعايير التنوع والسيولة المدرجة في الضوابط الرقابية ص 29 وص30، وفي حال تحقيق شروط ومعايير التنوع وعدم تلبية معايير السيولة أو العكس صحيح، لا يحق للمصرف إجراء هذا التخفيض في رأس المال المطلوب.</t>
  </si>
  <si>
    <t>يتطلب من المصرف تزويد البنك المركزي العراقي بالكشوفات الخاصة باحتساب مكونات المخاطر التشغيلية في الفصل الأول من بداية كل عام، وبعد ذلك تستوفى هذه الملاحظة لان المصرف سيعمل على تثبيت قيم مخاطر التشغيل على مدار الفصول الأربعة خلال السنة.</t>
  </si>
  <si>
    <t>أ- قروض وتسهيلات للزبائن</t>
  </si>
  <si>
    <t>ب- قروض وتسهيلات للمصارف</t>
  </si>
  <si>
    <t>بيانات عامة عن معيار كفاية رأس المال وفق متطلبات بازل II وIII</t>
  </si>
  <si>
    <r>
      <t xml:space="preserve">عند قيام المصرف بتثبيت </t>
    </r>
    <r>
      <rPr>
        <b/>
        <sz val="14"/>
        <color theme="1"/>
        <rFont val="Calibri"/>
        <family val="2"/>
        <scheme val="minor"/>
      </rPr>
      <t xml:space="preserve">مبلغ الأرباح المرحلية </t>
    </r>
    <r>
      <rPr>
        <sz val="14"/>
        <color theme="1"/>
        <rFont val="Calibri"/>
        <family val="2"/>
        <scheme val="minor"/>
      </rPr>
      <t>يتوجب عليه تزويدنا بنموذج البيانات المرحلية الخاص به، ليتسنى لنا أتخاذ ما يلزم خلال عملية تدقيق معيار كفاية رأس المال.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</si>
</sst>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_-* #,##0.00_-;_-* #,##0.00\-;_-* &quot;-&quot;??_-;_-@_-"/>
    <numFmt numFmtId="165" formatCode="0.000%"/>
    <numFmt numFmtId="166" formatCode="0.000000%"/>
    <numFmt numFmtId="167" formatCode="_-* #,##0_-;_-* #,##0\-;_-* &quot;-&quot;??_-;_-@_-"/>
    <numFmt numFmtId="168" formatCode="_-* #,##0_-;\-* #,##0_-;_-* &quot;-&quot;??_-;_-@_-"/>
    <numFmt numFmtId="169" formatCode="_-* #,##0.000_-;_-* #,##0.000\-;_-* &quot;-&quot;??_-;_-@_-"/>
    <numFmt numFmtId="170" formatCode="0.0%"/>
    <numFmt numFmtId="171" formatCode="0.000"/>
    <numFmt numFmtId="172" formatCode="000000000"/>
    <numFmt numFmtId="173" formatCode="00"/>
    <numFmt numFmtId="174" formatCode="0.0000"/>
    <numFmt numFmtId="175" formatCode="#,##0.0"/>
    <numFmt numFmtId="176" formatCode="_(* #,##0_);_(* \(#,##0\);_(* &quot;-&quot;??_);_(@_)"/>
    <numFmt numFmtId="177" formatCode="00000000000"/>
  </numFmts>
  <fonts count="215">
    <font>
      <sz val="11"/>
      <color theme="1"/>
      <name val="Calibri"/>
      <family val="2"/>
      <scheme val="minor"/>
    </font>
    <font>
      <sz val="11"/>
      <color theme="1"/>
      <name val="Calibri"/>
      <family val="2"/>
      <scheme val="minor"/>
    </font>
    <font>
      <sz val="10"/>
      <name val="Arial"/>
      <family val="2"/>
    </font>
    <font>
      <b/>
      <sz val="14"/>
      <name val="Arial"/>
      <family val="2"/>
    </font>
    <font>
      <b/>
      <u/>
      <sz val="14"/>
      <name val="Arial"/>
      <family val="2"/>
    </font>
    <font>
      <sz val="8"/>
      <name val="Arial"/>
      <family val="2"/>
    </font>
    <font>
      <b/>
      <sz val="26"/>
      <name val="Arial"/>
      <family val="2"/>
    </font>
    <font>
      <sz val="14"/>
      <name val="Arial"/>
      <family val="2"/>
    </font>
    <font>
      <b/>
      <sz val="14"/>
      <color theme="0"/>
      <name val="Arial"/>
      <family val="2"/>
    </font>
    <font>
      <b/>
      <sz val="10"/>
      <color rgb="FF002060"/>
      <name val="Arial"/>
      <family val="2"/>
    </font>
    <font>
      <b/>
      <sz val="12"/>
      <name val="Arial"/>
      <family val="2"/>
    </font>
    <font>
      <b/>
      <u/>
      <sz val="14"/>
      <color indexed="10"/>
      <name val="Arial"/>
      <family val="2"/>
    </font>
    <font>
      <b/>
      <u/>
      <sz val="14"/>
      <color indexed="12"/>
      <name val="Arial"/>
      <family val="2"/>
    </font>
    <font>
      <b/>
      <u/>
      <sz val="14"/>
      <color indexed="17"/>
      <name val="Arial"/>
      <family val="2"/>
    </font>
    <font>
      <b/>
      <u/>
      <sz val="14"/>
      <color indexed="57"/>
      <name val="Arial"/>
      <family val="2"/>
    </font>
    <font>
      <b/>
      <i/>
      <u/>
      <sz val="14"/>
      <name val="Arial"/>
      <family val="2"/>
    </font>
    <font>
      <b/>
      <i/>
      <sz val="14"/>
      <name val="Arial"/>
      <family val="2"/>
    </font>
    <font>
      <b/>
      <u/>
      <sz val="14"/>
      <color indexed="48"/>
      <name val="Arial"/>
      <family val="2"/>
    </font>
    <font>
      <sz val="14"/>
      <color indexed="48"/>
      <name val="Arial"/>
      <family val="2"/>
    </font>
    <font>
      <b/>
      <sz val="14"/>
      <color rgb="FFFF0000"/>
      <name val="Arial"/>
      <family val="2"/>
    </font>
    <font>
      <b/>
      <sz val="14"/>
      <color indexed="10"/>
      <name val="Arial"/>
      <family val="2"/>
    </font>
    <font>
      <b/>
      <sz val="14"/>
      <color indexed="48"/>
      <name val="Arial"/>
      <family val="2"/>
    </font>
    <font>
      <u/>
      <sz val="10"/>
      <color indexed="12"/>
      <name val="Arial"/>
      <family val="2"/>
    </font>
    <font>
      <b/>
      <sz val="11"/>
      <name val="Arial"/>
      <family val="2"/>
    </font>
    <font>
      <b/>
      <u/>
      <sz val="12"/>
      <name val="Arial"/>
      <family val="2"/>
    </font>
    <font>
      <b/>
      <u/>
      <sz val="20"/>
      <name val="Arial"/>
      <family val="2"/>
    </font>
    <font>
      <b/>
      <sz val="18"/>
      <color rgb="FFFF0000"/>
      <name val="Arial"/>
      <family val="2"/>
    </font>
    <font>
      <sz val="11"/>
      <name val="Arial"/>
      <family val="2"/>
    </font>
    <font>
      <sz val="12"/>
      <name val="Arial"/>
      <family val="2"/>
    </font>
    <font>
      <u/>
      <sz val="12"/>
      <name val="Arabic Transparent"/>
      <charset val="178"/>
    </font>
    <font>
      <sz val="12"/>
      <name val="Arial"/>
      <family val="2"/>
      <charset val="204"/>
    </font>
    <font>
      <b/>
      <sz val="16"/>
      <name val="Arial"/>
      <family val="2"/>
    </font>
    <font>
      <b/>
      <sz val="22"/>
      <name val="Arial"/>
      <family val="2"/>
      <charset val="204"/>
    </font>
    <font>
      <sz val="18"/>
      <name val="Arial"/>
      <family val="2"/>
      <charset val="204"/>
    </font>
    <font>
      <b/>
      <sz val="14"/>
      <name val="Arial"/>
      <family val="2"/>
      <charset val="204"/>
    </font>
    <font>
      <b/>
      <u/>
      <sz val="13"/>
      <color indexed="12"/>
      <name val="Times New Roman"/>
      <family val="1"/>
    </font>
    <font>
      <b/>
      <sz val="13"/>
      <color indexed="12"/>
      <name val="Arial"/>
      <family val="2"/>
    </font>
    <font>
      <b/>
      <sz val="12"/>
      <name val="Arial"/>
      <family val="2"/>
      <charset val="204"/>
    </font>
    <font>
      <b/>
      <sz val="14"/>
      <color indexed="12"/>
      <name val="Arial"/>
      <family val="2"/>
    </font>
    <font>
      <b/>
      <sz val="12"/>
      <color indexed="9"/>
      <name val="Arial"/>
      <family val="2"/>
      <charset val="204"/>
    </font>
    <font>
      <b/>
      <sz val="13"/>
      <color indexed="12"/>
      <name val="Arial"/>
      <family val="2"/>
      <charset val="204"/>
    </font>
    <font>
      <sz val="13"/>
      <name val="Arial"/>
      <family val="2"/>
      <charset val="204"/>
    </font>
    <font>
      <sz val="13"/>
      <name val="Arial"/>
      <family val="2"/>
    </font>
    <font>
      <b/>
      <sz val="13"/>
      <color indexed="57"/>
      <name val="Arial"/>
      <family val="2"/>
    </font>
    <font>
      <b/>
      <sz val="12"/>
      <color indexed="57"/>
      <name val="Arial"/>
      <family val="2"/>
      <charset val="204"/>
    </font>
    <font>
      <sz val="12"/>
      <color indexed="57"/>
      <name val="Arial"/>
      <family val="2"/>
      <charset val="204"/>
    </font>
    <font>
      <b/>
      <sz val="13"/>
      <name val="Arial"/>
      <family val="2"/>
      <charset val="204"/>
    </font>
    <font>
      <b/>
      <sz val="18"/>
      <name val="Simplified Arabic"/>
      <family val="1"/>
    </font>
    <font>
      <sz val="18"/>
      <name val="Simplified Arabic"/>
      <family val="1"/>
    </font>
    <font>
      <sz val="11.5"/>
      <name val="Arial"/>
      <family val="2"/>
      <charset val="204"/>
    </font>
    <font>
      <b/>
      <sz val="16"/>
      <name val="Times New Roman"/>
      <family val="1"/>
    </font>
    <font>
      <b/>
      <sz val="22"/>
      <name val="Arial"/>
      <family val="2"/>
    </font>
    <font>
      <b/>
      <sz val="13"/>
      <name val="Arial"/>
      <family val="2"/>
    </font>
    <font>
      <b/>
      <sz val="12"/>
      <color indexed="12"/>
      <name val="Arial"/>
      <family val="2"/>
      <charset val="204"/>
    </font>
    <font>
      <b/>
      <sz val="13"/>
      <color indexed="17"/>
      <name val="Arial"/>
      <family val="2"/>
    </font>
    <font>
      <sz val="13"/>
      <color indexed="12"/>
      <name val="Arial"/>
      <family val="2"/>
    </font>
    <font>
      <b/>
      <sz val="13"/>
      <color indexed="21"/>
      <name val="Arial"/>
      <family val="2"/>
    </font>
    <font>
      <b/>
      <sz val="12"/>
      <color indexed="17"/>
      <name val="Arial"/>
      <family val="2"/>
      <charset val="204"/>
    </font>
    <font>
      <sz val="12"/>
      <color indexed="12"/>
      <name val="Arial"/>
      <family val="2"/>
      <charset val="204"/>
    </font>
    <font>
      <b/>
      <u/>
      <sz val="18"/>
      <name val="Simplified Arabic"/>
      <family val="1"/>
    </font>
    <font>
      <b/>
      <sz val="18"/>
      <name val="Arial"/>
      <family val="2"/>
      <charset val="204"/>
    </font>
    <font>
      <b/>
      <sz val="13"/>
      <color indexed="10"/>
      <name val="Arial"/>
      <family val="2"/>
      <charset val="204"/>
    </font>
    <font>
      <b/>
      <sz val="12"/>
      <color indexed="12"/>
      <name val="Arial"/>
      <family val="2"/>
    </font>
    <font>
      <sz val="10"/>
      <name val="HellasArial"/>
      <charset val="161"/>
    </font>
    <font>
      <b/>
      <sz val="18"/>
      <name val="Arial"/>
      <family val="2"/>
      <charset val="161"/>
    </font>
    <font>
      <b/>
      <sz val="11"/>
      <name val="Arial"/>
      <family val="2"/>
      <charset val="161"/>
    </font>
    <font>
      <b/>
      <sz val="11"/>
      <name val="HellasArial"/>
      <charset val="161"/>
    </font>
    <font>
      <sz val="12"/>
      <name val="HellasArial"/>
      <charset val="161"/>
    </font>
    <font>
      <sz val="10"/>
      <name val="Arial Greek"/>
      <charset val="161"/>
    </font>
    <font>
      <b/>
      <sz val="12"/>
      <name val="Arial"/>
      <family val="2"/>
      <charset val="161"/>
    </font>
    <font>
      <b/>
      <sz val="18"/>
      <name val="Arial"/>
      <family val="2"/>
    </font>
    <font>
      <sz val="12"/>
      <name val="Arial"/>
      <family val="2"/>
      <charset val="161"/>
    </font>
    <font>
      <sz val="11"/>
      <name val="Arial"/>
      <family val="2"/>
      <charset val="161"/>
    </font>
    <font>
      <b/>
      <sz val="12"/>
      <name val="HellasArial"/>
      <charset val="161"/>
    </font>
    <font>
      <b/>
      <sz val="14"/>
      <name val="Arial"/>
      <family val="2"/>
      <charset val="161"/>
    </font>
    <font>
      <b/>
      <sz val="10"/>
      <name val="Arial"/>
      <family val="2"/>
      <charset val="161"/>
    </font>
    <font>
      <b/>
      <sz val="8"/>
      <name val="Arial"/>
      <family val="2"/>
    </font>
    <font>
      <b/>
      <sz val="10"/>
      <name val="Arial"/>
      <family val="2"/>
    </font>
    <font>
      <sz val="11"/>
      <name val="HellasArial"/>
      <charset val="161"/>
    </font>
    <font>
      <sz val="11"/>
      <name val="Arial Greek"/>
      <charset val="161"/>
    </font>
    <font>
      <b/>
      <sz val="12"/>
      <color indexed="10"/>
      <name val="Arial"/>
      <family val="2"/>
    </font>
    <font>
      <sz val="10"/>
      <color indexed="18"/>
      <name val="Arial"/>
      <family val="2"/>
    </font>
    <font>
      <sz val="10"/>
      <name val="Arial"/>
      <family val="2"/>
      <charset val="161"/>
    </font>
    <font>
      <b/>
      <sz val="9"/>
      <name val="Arial"/>
      <family val="2"/>
      <charset val="161"/>
    </font>
    <font>
      <b/>
      <sz val="10"/>
      <name val="HellasArial"/>
      <charset val="161"/>
    </font>
    <font>
      <sz val="10"/>
      <color indexed="8"/>
      <name val="Arial"/>
      <family val="2"/>
      <charset val="161"/>
    </font>
    <font>
      <i/>
      <sz val="11"/>
      <name val="Arial"/>
      <family val="2"/>
    </font>
    <font>
      <sz val="11"/>
      <name val="Times New Roman"/>
      <family val="1"/>
    </font>
    <font>
      <b/>
      <u/>
      <sz val="12"/>
      <name val="Arial"/>
      <family val="2"/>
      <charset val="161"/>
    </font>
    <font>
      <sz val="8"/>
      <name val="Arial"/>
      <family val="2"/>
      <charset val="161"/>
    </font>
    <font>
      <b/>
      <sz val="8"/>
      <name val="Arial"/>
      <family val="2"/>
      <charset val="161"/>
    </font>
    <font>
      <b/>
      <sz val="10"/>
      <color indexed="18"/>
      <name val="Arial"/>
      <family val="2"/>
      <charset val="161"/>
    </font>
    <font>
      <b/>
      <sz val="10"/>
      <color indexed="18"/>
      <name val="Arial"/>
      <family val="2"/>
    </font>
    <font>
      <sz val="11"/>
      <color indexed="18"/>
      <name val="Arial"/>
      <family val="2"/>
    </font>
    <font>
      <b/>
      <sz val="11"/>
      <color indexed="18"/>
      <name val="Arial"/>
      <family val="2"/>
    </font>
    <font>
      <sz val="10"/>
      <name val="Arial"/>
      <family val="2"/>
      <charset val="204"/>
    </font>
    <font>
      <b/>
      <u/>
      <sz val="20"/>
      <name val="Times New Roman"/>
      <family val="1"/>
    </font>
    <font>
      <b/>
      <u/>
      <sz val="20"/>
      <name val="Arial"/>
      <family val="2"/>
      <charset val="204"/>
    </font>
    <font>
      <sz val="14"/>
      <name val="Arial"/>
      <family val="2"/>
      <charset val="204"/>
    </font>
    <font>
      <sz val="12"/>
      <name val="Simplified Arabic"/>
      <family val="1"/>
    </font>
    <font>
      <sz val="30"/>
      <name val="Arial"/>
      <family val="2"/>
      <charset val="204"/>
    </font>
    <font>
      <b/>
      <sz val="12"/>
      <name val="Simplified Arabic"/>
      <family val="1"/>
    </font>
    <font>
      <sz val="12"/>
      <color indexed="63"/>
      <name val="Arial"/>
      <family val="2"/>
      <charset val="204"/>
    </font>
    <font>
      <b/>
      <sz val="16"/>
      <name val="Simplified Arabic"/>
      <family val="1"/>
    </font>
    <font>
      <b/>
      <u/>
      <sz val="14"/>
      <name val="Arial"/>
      <family val="2"/>
      <charset val="204"/>
    </font>
    <font>
      <sz val="14"/>
      <name val="Times New Roman"/>
      <family val="1"/>
    </font>
    <font>
      <sz val="16"/>
      <name val="Simplified Arabic"/>
      <family val="1"/>
    </font>
    <font>
      <b/>
      <sz val="16"/>
      <color theme="9" tint="-0.249977111117893"/>
      <name val="Simplified Arabic"/>
      <family val="1"/>
    </font>
    <font>
      <b/>
      <sz val="16"/>
      <color theme="4"/>
      <name val="Simplified Arabic"/>
      <family val="1"/>
    </font>
    <font>
      <b/>
      <sz val="20"/>
      <name val="Simplified Arabic"/>
      <family val="1"/>
    </font>
    <font>
      <b/>
      <u/>
      <sz val="20"/>
      <name val="Simplified Arabic"/>
      <family val="1"/>
    </font>
    <font>
      <b/>
      <sz val="18"/>
      <name val="Calibri"/>
      <family val="2"/>
      <scheme val="minor"/>
    </font>
    <font>
      <b/>
      <sz val="16"/>
      <name val="Arial"/>
      <family val="2"/>
      <charset val="204"/>
    </font>
    <font>
      <sz val="14"/>
      <name val="Simplified Arabic"/>
      <family val="1"/>
    </font>
    <font>
      <b/>
      <sz val="14"/>
      <name val="Simplified Arabic"/>
      <family val="1"/>
    </font>
    <font>
      <b/>
      <u/>
      <sz val="16"/>
      <name val="Simplified Arabic"/>
      <family val="1"/>
    </font>
    <font>
      <b/>
      <u/>
      <sz val="16"/>
      <name val="Times New Roman"/>
      <family val="1"/>
    </font>
    <font>
      <sz val="36"/>
      <name val="Simplified Arabic"/>
      <family val="1"/>
    </font>
    <font>
      <b/>
      <sz val="18"/>
      <color indexed="9"/>
      <name val="Arial"/>
      <family val="2"/>
      <charset val="204"/>
    </font>
    <font>
      <b/>
      <sz val="16"/>
      <color theme="0"/>
      <name val="Times New Roman"/>
      <family val="1"/>
    </font>
    <font>
      <b/>
      <sz val="20"/>
      <color theme="0"/>
      <name val="Times New Roman"/>
      <family val="1"/>
    </font>
    <font>
      <b/>
      <sz val="14"/>
      <color theme="0"/>
      <name val="Times New Roman"/>
      <family val="1"/>
    </font>
    <font>
      <sz val="16"/>
      <name val="Arial"/>
      <family val="2"/>
      <charset val="204"/>
    </font>
    <font>
      <b/>
      <sz val="16"/>
      <color theme="0"/>
      <name val="HellasArial"/>
      <charset val="161"/>
    </font>
    <font>
      <b/>
      <sz val="12"/>
      <color theme="0"/>
      <name val="Arial"/>
      <family val="2"/>
    </font>
    <font>
      <b/>
      <sz val="12"/>
      <color theme="8" tint="-0.249977111117893"/>
      <name val="Arial"/>
      <family val="2"/>
    </font>
    <font>
      <b/>
      <u/>
      <sz val="12"/>
      <color theme="8" tint="-0.249977111117893"/>
      <name val="Arial"/>
      <family val="2"/>
    </font>
    <font>
      <b/>
      <sz val="22"/>
      <color theme="0"/>
      <name val="Arial"/>
      <family val="2"/>
      <charset val="204"/>
    </font>
    <font>
      <b/>
      <sz val="22"/>
      <color theme="0"/>
      <name val="Times New Roman"/>
      <family val="1"/>
    </font>
    <font>
      <sz val="12"/>
      <color theme="8" tint="-0.249977111117893"/>
      <name val="Arial"/>
      <family val="2"/>
      <charset val="204"/>
    </font>
    <font>
      <sz val="18"/>
      <color theme="8" tint="-0.249977111117893"/>
      <name val="Arial"/>
      <family val="2"/>
      <charset val="204"/>
    </font>
    <font>
      <b/>
      <sz val="22"/>
      <color theme="8" tint="-0.249977111117893"/>
      <name val="Times New Roman"/>
      <family val="1"/>
    </font>
    <font>
      <b/>
      <sz val="14"/>
      <color theme="8" tint="-0.249977111117893"/>
      <name val="Arial"/>
      <family val="2"/>
    </font>
    <font>
      <b/>
      <sz val="13"/>
      <color theme="8" tint="-0.249977111117893"/>
      <name val="Arial"/>
      <family val="2"/>
    </font>
    <font>
      <b/>
      <sz val="12"/>
      <color theme="8" tint="-0.249977111117893"/>
      <name val="Arial"/>
      <family val="2"/>
      <charset val="204"/>
    </font>
    <font>
      <b/>
      <sz val="26"/>
      <color theme="8" tint="-0.249977111117893"/>
      <name val="Arial"/>
      <family val="2"/>
    </font>
    <font>
      <b/>
      <sz val="18"/>
      <color theme="0"/>
      <name val="Arial"/>
      <family val="2"/>
      <charset val="204"/>
    </font>
    <font>
      <b/>
      <sz val="18"/>
      <color theme="0"/>
      <name val="Calibri"/>
      <family val="2"/>
      <scheme val="minor"/>
    </font>
    <font>
      <sz val="18"/>
      <name val="Calibri"/>
      <family val="2"/>
      <scheme val="minor"/>
    </font>
    <font>
      <b/>
      <sz val="11"/>
      <color theme="0"/>
      <name val="Arial"/>
      <family val="2"/>
    </font>
    <font>
      <u/>
      <sz val="14"/>
      <name val="Arabic Transparent"/>
      <charset val="178"/>
    </font>
    <font>
      <b/>
      <sz val="10"/>
      <name val="Calibri"/>
      <family val="2"/>
      <scheme val="minor"/>
    </font>
    <font>
      <sz val="10"/>
      <name val="Calibri"/>
      <family val="2"/>
      <scheme val="minor"/>
    </font>
    <font>
      <b/>
      <sz val="22"/>
      <name val="Calibri"/>
      <family val="2"/>
      <scheme val="minor"/>
    </font>
    <font>
      <b/>
      <sz val="11"/>
      <name val="Calibri"/>
      <family val="2"/>
      <scheme val="minor"/>
    </font>
    <font>
      <b/>
      <sz val="14"/>
      <name val="Calibri"/>
      <family val="2"/>
      <scheme val="minor"/>
    </font>
    <font>
      <b/>
      <sz val="12"/>
      <name val="Calibri"/>
      <family val="2"/>
      <scheme val="minor"/>
    </font>
    <font>
      <b/>
      <sz val="12"/>
      <color indexed="60"/>
      <name val="Calibri"/>
      <family val="2"/>
      <scheme val="minor"/>
    </font>
    <font>
      <b/>
      <sz val="8"/>
      <name val="Calibri"/>
      <family val="2"/>
      <scheme val="minor"/>
    </font>
    <font>
      <sz val="12"/>
      <name val="Calibri"/>
      <family val="2"/>
      <scheme val="minor"/>
    </font>
    <font>
      <sz val="11"/>
      <name val="Calibri"/>
      <family val="2"/>
      <scheme val="minor"/>
    </font>
    <font>
      <b/>
      <sz val="20"/>
      <name val="Arial"/>
      <family val="2"/>
    </font>
    <font>
      <b/>
      <sz val="11"/>
      <color theme="0"/>
      <name val="HellasArial"/>
      <charset val="161"/>
    </font>
    <font>
      <sz val="14"/>
      <name val="Arial"/>
      <family val="2"/>
      <charset val="161"/>
    </font>
    <font>
      <sz val="14"/>
      <color theme="0"/>
      <name val="HellasArial"/>
      <charset val="161"/>
    </font>
    <font>
      <sz val="12"/>
      <color theme="0"/>
      <name val="Arial"/>
      <family val="2"/>
    </font>
    <font>
      <sz val="12"/>
      <color theme="0"/>
      <name val="Arial"/>
      <family val="2"/>
      <charset val="161"/>
    </font>
    <font>
      <b/>
      <u/>
      <sz val="14"/>
      <color theme="5" tint="-0.499984740745262"/>
      <name val="Arial"/>
      <family val="2"/>
    </font>
    <font>
      <sz val="14"/>
      <color indexed="18"/>
      <name val="Arial"/>
      <family val="2"/>
    </font>
    <font>
      <sz val="16"/>
      <name val="Calibri"/>
      <family val="2"/>
      <scheme val="minor"/>
    </font>
    <font>
      <b/>
      <sz val="16"/>
      <name val="Calibri"/>
      <family val="2"/>
      <scheme val="minor"/>
    </font>
    <font>
      <sz val="14"/>
      <name val="Calibri"/>
      <family val="2"/>
      <scheme val="minor"/>
    </font>
    <font>
      <b/>
      <sz val="14"/>
      <color theme="0"/>
      <name val="Calibri"/>
      <family val="2"/>
      <scheme val="minor"/>
    </font>
    <font>
      <b/>
      <sz val="18"/>
      <color theme="0"/>
      <name val="Simplified Arabic"/>
      <family val="1"/>
    </font>
    <font>
      <b/>
      <sz val="20"/>
      <color theme="0"/>
      <name val="Simplified Arabic"/>
      <family val="1"/>
    </font>
    <font>
      <b/>
      <u/>
      <sz val="20"/>
      <color theme="0"/>
      <name val="Simplified Arabic"/>
      <family val="1"/>
    </font>
    <font>
      <b/>
      <sz val="16"/>
      <color theme="0"/>
      <name val="Simplified Arabic"/>
      <family val="1"/>
    </font>
    <font>
      <b/>
      <sz val="12"/>
      <color theme="0"/>
      <name val="Simplified Arabic"/>
      <family val="1"/>
    </font>
    <font>
      <sz val="10"/>
      <color theme="0"/>
      <name val="Simplified Arabic"/>
      <family val="1"/>
    </font>
    <font>
      <b/>
      <u/>
      <sz val="14"/>
      <color theme="0"/>
      <name val="Simplified Arabic"/>
      <family val="1"/>
    </font>
    <font>
      <b/>
      <sz val="14"/>
      <color theme="0"/>
      <name val="Simplified Arabic"/>
      <family val="1"/>
    </font>
    <font>
      <sz val="14"/>
      <color theme="0"/>
      <name val="Simplified Arabic"/>
      <family val="1"/>
    </font>
    <font>
      <b/>
      <u/>
      <sz val="18"/>
      <color theme="0"/>
      <name val="Simplified Arabic"/>
      <family val="1"/>
    </font>
    <font>
      <b/>
      <sz val="14"/>
      <color indexed="18"/>
      <name val="Arial"/>
      <family val="2"/>
    </font>
    <font>
      <sz val="14"/>
      <color indexed="22"/>
      <name val="Arial"/>
      <family val="2"/>
    </font>
    <font>
      <sz val="14"/>
      <color indexed="10"/>
      <name val="Arial"/>
      <family val="2"/>
    </font>
    <font>
      <sz val="14"/>
      <color indexed="9"/>
      <name val="Arial"/>
      <family val="2"/>
    </font>
    <font>
      <sz val="22"/>
      <name val="Arial"/>
      <family val="2"/>
    </font>
    <font>
      <b/>
      <u/>
      <sz val="16"/>
      <color theme="3" tint="-0.249977111117893"/>
      <name val="Arial"/>
      <family val="2"/>
    </font>
    <font>
      <sz val="14"/>
      <color theme="1"/>
      <name val="Calibri"/>
      <family val="2"/>
      <scheme val="minor"/>
    </font>
    <font>
      <sz val="16"/>
      <color theme="1"/>
      <name val="Calibri"/>
      <family val="2"/>
      <scheme val="minor"/>
    </font>
    <font>
      <b/>
      <sz val="16"/>
      <color theme="1"/>
      <name val="Calibri"/>
      <family val="2"/>
      <scheme val="minor"/>
    </font>
    <font>
      <u/>
      <sz val="16"/>
      <color theme="1"/>
      <name val="Calibri"/>
      <family val="2"/>
      <scheme val="minor"/>
    </font>
    <font>
      <b/>
      <sz val="16"/>
      <color theme="0"/>
      <name val="Calibri"/>
      <family val="2"/>
      <scheme val="minor"/>
    </font>
    <font>
      <b/>
      <sz val="14"/>
      <color theme="1"/>
      <name val="Calibri"/>
      <family val="2"/>
      <scheme val="minor"/>
    </font>
    <font>
      <b/>
      <sz val="16"/>
      <color theme="0"/>
      <name val="Arial"/>
      <family val="2"/>
    </font>
    <font>
      <b/>
      <sz val="18"/>
      <color theme="0"/>
      <name val="Arial"/>
      <family val="2"/>
    </font>
    <font>
      <b/>
      <sz val="20"/>
      <color theme="0"/>
      <name val="Arial"/>
      <family val="2"/>
    </font>
    <font>
      <b/>
      <sz val="16"/>
      <color rgb="FFFF0000"/>
      <name val="Arial"/>
      <family val="2"/>
    </font>
    <font>
      <b/>
      <sz val="14"/>
      <color rgb="FFFF0000"/>
      <name val="Calibri"/>
      <family val="2"/>
      <scheme val="minor"/>
    </font>
    <font>
      <b/>
      <sz val="20"/>
      <name val="Calibri"/>
      <family val="2"/>
      <scheme val="minor"/>
    </font>
    <font>
      <b/>
      <sz val="14"/>
      <color indexed="57"/>
      <name val="Arial"/>
      <family val="2"/>
    </font>
    <font>
      <sz val="14"/>
      <color indexed="12"/>
      <name val="Arial"/>
      <family val="2"/>
    </font>
    <font>
      <b/>
      <sz val="20"/>
      <color theme="0"/>
      <name val="Calibri"/>
      <family val="2"/>
      <scheme val="minor"/>
    </font>
    <font>
      <b/>
      <sz val="24"/>
      <color theme="0"/>
      <name val="Calibri"/>
      <family val="2"/>
      <scheme val="minor"/>
    </font>
    <font>
      <b/>
      <u/>
      <sz val="14"/>
      <name val="Calibri"/>
      <family val="2"/>
      <scheme val="minor"/>
    </font>
    <font>
      <b/>
      <u/>
      <sz val="18"/>
      <name val="Calibri"/>
      <family val="2"/>
      <scheme val="minor"/>
    </font>
    <font>
      <b/>
      <sz val="18"/>
      <color indexed="10"/>
      <name val="Arial"/>
      <family val="2"/>
    </font>
    <font>
      <sz val="18"/>
      <name val="Arial Greek"/>
      <charset val="161"/>
    </font>
    <font>
      <sz val="18"/>
      <name val="Arial"/>
      <family val="2"/>
    </font>
    <font>
      <b/>
      <sz val="24"/>
      <name val="Arial"/>
      <family val="2"/>
    </font>
    <font>
      <b/>
      <sz val="28"/>
      <name val="Arial"/>
      <family val="2"/>
    </font>
    <font>
      <b/>
      <sz val="20"/>
      <color theme="0"/>
      <name val="Arial"/>
      <family val="2"/>
      <charset val="204"/>
    </font>
    <font>
      <b/>
      <vertAlign val="superscript"/>
      <sz val="18"/>
      <name val="Calibri"/>
      <family val="2"/>
      <scheme val="minor"/>
    </font>
    <font>
      <u/>
      <sz val="24"/>
      <name val="Arial"/>
      <family val="2"/>
    </font>
    <font>
      <b/>
      <u/>
      <sz val="14"/>
      <color rgb="FFC00000"/>
      <name val="Arial"/>
      <family val="2"/>
    </font>
    <font>
      <b/>
      <sz val="22"/>
      <color theme="0"/>
      <name val="Arial"/>
      <family val="2"/>
    </font>
    <font>
      <b/>
      <sz val="16"/>
      <color theme="0"/>
      <name val="Arial"/>
      <family val="2"/>
      <charset val="161"/>
    </font>
    <font>
      <b/>
      <u/>
      <sz val="16"/>
      <color theme="0"/>
      <name val="Arial"/>
      <family val="2"/>
      <charset val="161"/>
    </font>
    <font>
      <b/>
      <sz val="18"/>
      <color theme="0"/>
      <name val="Arial"/>
      <family val="2"/>
      <charset val="161"/>
    </font>
    <font>
      <sz val="18"/>
      <color theme="0"/>
      <name val="Calibri"/>
      <family val="2"/>
      <charset val="161"/>
      <scheme val="minor"/>
    </font>
    <font>
      <b/>
      <sz val="16"/>
      <name val="Arial"/>
      <family val="2"/>
      <charset val="161"/>
    </font>
    <font>
      <b/>
      <sz val="13"/>
      <name val="Simplified Arabic"/>
      <family val="1"/>
    </font>
    <font>
      <b/>
      <sz val="18"/>
      <color theme="0" tint="-0.14999847407452621"/>
      <name val="Arial"/>
      <family val="2"/>
    </font>
    <font>
      <u/>
      <sz val="14"/>
      <color theme="1"/>
      <name val="Calibri"/>
      <family val="2"/>
      <scheme val="minor"/>
    </font>
  </fonts>
  <fills count="43">
    <fill>
      <patternFill patternType="none"/>
    </fill>
    <fill>
      <patternFill patternType="gray125"/>
    </fill>
    <fill>
      <patternFill patternType="solid">
        <fgColor indexed="4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59999389629810485"/>
        <bgColor indexed="64"/>
      </patternFill>
    </fill>
    <fill>
      <patternFill patternType="darkTrellis">
        <bgColor indexed="22"/>
      </patternFill>
    </fill>
    <fill>
      <patternFill patternType="solid">
        <fgColor rgb="FF92D05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7" tint="-0.49998474074526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2"/>
        <bgColor indexed="64"/>
      </patternFill>
    </fill>
  </fills>
  <borders count="4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theme="3"/>
      </top>
      <bottom/>
      <diagonal/>
    </border>
    <border>
      <left style="medium">
        <color indexed="64"/>
      </left>
      <right style="medium">
        <color indexed="64"/>
      </right>
      <top style="double">
        <color theme="3"/>
      </top>
      <bottom/>
      <diagonal/>
    </border>
    <border>
      <left style="medium">
        <color indexed="64"/>
      </left>
      <right style="thin">
        <color indexed="64"/>
      </right>
      <top style="double">
        <color theme="3"/>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double">
        <color theme="3"/>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double">
        <color rgb="FFFF0000"/>
      </left>
      <right style="double">
        <color rgb="FFFF0000"/>
      </right>
      <top style="double">
        <color rgb="FFFF0000"/>
      </top>
      <bottom style="double">
        <color rgb="FFFF0000"/>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ck">
        <color indexed="64"/>
      </right>
      <top/>
      <bottom/>
      <diagonal/>
    </border>
    <border>
      <left style="medium">
        <color indexed="64"/>
      </left>
      <right/>
      <top style="thick">
        <color indexed="64"/>
      </top>
      <bottom style="medium">
        <color indexed="64"/>
      </bottom>
      <diagonal/>
    </border>
    <border>
      <left style="thin">
        <color indexed="64"/>
      </left>
      <right style="thin">
        <color indexed="64"/>
      </right>
      <top style="thin">
        <color indexed="64"/>
      </top>
      <bottom style="thick">
        <color indexed="64"/>
      </bottom>
      <diagonal/>
    </border>
    <border>
      <left/>
      <right/>
      <top style="thin">
        <color auto="1"/>
      </top>
      <bottom style="thin">
        <color auto="1"/>
      </bottom>
      <diagonal/>
    </border>
    <border>
      <left style="medium">
        <color indexed="64"/>
      </left>
      <right style="medium">
        <color indexed="64"/>
      </right>
      <top style="thin">
        <color auto="1"/>
      </top>
      <bottom style="thin">
        <color auto="1"/>
      </bottom>
      <diagonal/>
    </border>
    <border>
      <left/>
      <right style="thick">
        <color theme="5"/>
      </right>
      <top style="thin">
        <color auto="1"/>
      </top>
      <bottom style="thick">
        <color theme="5"/>
      </bottom>
      <diagonal/>
    </border>
    <border>
      <left style="thick">
        <color theme="4"/>
      </left>
      <right/>
      <top style="thick">
        <color theme="4"/>
      </top>
      <bottom/>
      <diagonal/>
    </border>
    <border>
      <left style="thick">
        <color theme="5"/>
      </left>
      <right/>
      <top style="thick">
        <color theme="5"/>
      </top>
      <bottom style="thin">
        <color auto="1"/>
      </bottom>
      <diagonal/>
    </border>
    <border>
      <left/>
      <right/>
      <top style="thick">
        <color theme="5"/>
      </top>
      <bottom style="thin">
        <color auto="1"/>
      </bottom>
      <diagonal/>
    </border>
    <border>
      <left/>
      <right style="thick">
        <color theme="5"/>
      </right>
      <top style="thick">
        <color theme="5"/>
      </top>
      <bottom style="thin">
        <color auto="1"/>
      </bottom>
      <diagonal/>
    </border>
    <border>
      <left style="thick">
        <color theme="5"/>
      </left>
      <right/>
      <top style="thin">
        <color auto="1"/>
      </top>
      <bottom style="thin">
        <color auto="1"/>
      </bottom>
      <diagonal/>
    </border>
    <border>
      <left/>
      <right style="thick">
        <color theme="5"/>
      </right>
      <top style="thin">
        <color auto="1"/>
      </top>
      <bottom style="thin">
        <color auto="1"/>
      </bottom>
      <diagonal/>
    </border>
    <border>
      <left style="thick">
        <color theme="5"/>
      </left>
      <right/>
      <top style="thin">
        <color auto="1"/>
      </top>
      <bottom style="thick">
        <color theme="5"/>
      </bottom>
      <diagonal/>
    </border>
    <border>
      <left/>
      <right/>
      <top style="thin">
        <color auto="1"/>
      </top>
      <bottom style="thick">
        <color theme="5"/>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theme="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Dashed">
        <color indexed="64"/>
      </top>
      <bottom/>
      <diagonal/>
    </border>
    <border>
      <left/>
      <right/>
      <top style="mediumDashed">
        <color indexed="64"/>
      </top>
      <bottom style="medium">
        <color indexed="64"/>
      </bottom>
      <diagonal/>
    </border>
    <border>
      <left/>
      <right style="thin">
        <color indexed="8"/>
      </right>
      <top style="medium">
        <color indexed="64"/>
      </top>
      <bottom/>
      <diagonal/>
    </border>
    <border>
      <left style="slantDashDot">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style="thin">
        <color indexed="64"/>
      </left>
      <right style="slantDashDot">
        <color indexed="64"/>
      </right>
      <top style="slantDashDot">
        <color indexed="64"/>
      </top>
      <bottom style="slantDashDot">
        <color indexed="64"/>
      </bottom>
      <diagonal/>
    </border>
    <border>
      <left/>
      <right style="medium">
        <color indexed="64"/>
      </right>
      <top style="mediumDashed">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double">
        <color indexed="64"/>
      </bottom>
      <diagonal/>
    </border>
    <border>
      <left style="medium">
        <color indexed="64"/>
      </left>
      <right style="medium">
        <color indexed="64"/>
      </right>
      <top/>
      <bottom style="thick">
        <color indexed="64"/>
      </bottom>
      <diagonal/>
    </border>
    <border>
      <left style="double">
        <color theme="1"/>
      </left>
      <right/>
      <top style="double">
        <color theme="1"/>
      </top>
      <bottom style="double">
        <color theme="1"/>
      </bottom>
      <diagonal/>
    </border>
    <border>
      <left style="medium">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medium">
        <color indexed="64"/>
      </left>
      <right style="thin">
        <color indexed="64"/>
      </right>
      <top style="medium">
        <color indexed="64"/>
      </top>
      <bottom style="double">
        <color auto="1"/>
      </bottom>
      <diagonal/>
    </border>
    <border>
      <left/>
      <right style="medium">
        <color indexed="64"/>
      </right>
      <top style="double">
        <color theme="1"/>
      </top>
      <bottom style="double">
        <color theme="1"/>
      </bottom>
      <diagonal/>
    </border>
    <border>
      <left style="thick">
        <color auto="1"/>
      </left>
      <right style="thin">
        <color indexed="64"/>
      </right>
      <top style="double">
        <color auto="1"/>
      </top>
      <bottom style="thin">
        <color indexed="64"/>
      </bottom>
      <diagonal/>
    </border>
    <border>
      <left style="thin">
        <color indexed="64"/>
      </left>
      <right style="thick">
        <color auto="1"/>
      </right>
      <top style="double">
        <color auto="1"/>
      </top>
      <bottom style="thin">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medium">
        <color indexed="64"/>
      </left>
      <right/>
      <top style="thin">
        <color indexed="64"/>
      </top>
      <bottom style="thin">
        <color indexed="64"/>
      </bottom>
      <diagonal/>
    </border>
    <border>
      <left style="medium">
        <color indexed="64"/>
      </left>
      <right style="thin">
        <color indexed="64"/>
      </right>
      <top style="double">
        <color theme="1"/>
      </top>
      <bottom style="thin">
        <color indexed="64"/>
      </bottom>
      <diagonal/>
    </border>
    <border>
      <left style="thin">
        <color indexed="64"/>
      </left>
      <right style="medium">
        <color indexed="64"/>
      </right>
      <top style="double">
        <color theme="1"/>
      </top>
      <bottom style="thin">
        <color indexed="64"/>
      </bottom>
      <diagonal/>
    </border>
    <border>
      <left style="medium">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style="thick">
        <color auto="1"/>
      </left>
      <right style="thin">
        <color indexed="64"/>
      </right>
      <top/>
      <bottom/>
      <diagonal/>
    </border>
    <border>
      <left style="thin">
        <color indexed="64"/>
      </left>
      <right style="thick">
        <color auto="1"/>
      </right>
      <top/>
      <bottom/>
      <diagonal/>
    </border>
    <border>
      <left style="thick">
        <color auto="1"/>
      </left>
      <right style="thin">
        <color indexed="64"/>
      </right>
      <top style="mediumDashDot">
        <color auto="1"/>
      </top>
      <bottom style="medium">
        <color auto="1"/>
      </bottom>
      <diagonal/>
    </border>
    <border>
      <left style="thin">
        <color indexed="64"/>
      </left>
      <right style="thin">
        <color indexed="64"/>
      </right>
      <top style="mediumDashDot">
        <color auto="1"/>
      </top>
      <bottom style="medium">
        <color auto="1"/>
      </bottom>
      <diagonal/>
    </border>
    <border>
      <left style="thin">
        <color indexed="64"/>
      </left>
      <right style="thick">
        <color auto="1"/>
      </right>
      <top style="mediumDashDot">
        <color auto="1"/>
      </top>
      <bottom style="medium">
        <color auto="1"/>
      </bottom>
      <diagonal/>
    </border>
    <border>
      <left style="medium">
        <color auto="1"/>
      </left>
      <right style="thick">
        <color indexed="64"/>
      </right>
      <top style="thin">
        <color auto="1"/>
      </top>
      <bottom style="thin">
        <color auto="1"/>
      </bottom>
      <diagonal/>
    </border>
    <border>
      <left style="slantDashDot">
        <color theme="1"/>
      </left>
      <right/>
      <top style="slantDashDot">
        <color theme="1"/>
      </top>
      <bottom style="slantDashDot">
        <color theme="1"/>
      </bottom>
      <diagonal/>
    </border>
    <border>
      <left/>
      <right/>
      <top style="slantDashDot">
        <color theme="1"/>
      </top>
      <bottom style="slantDashDot">
        <color theme="1"/>
      </bottom>
      <diagonal/>
    </border>
    <border>
      <left/>
      <right style="thick">
        <color indexed="64"/>
      </right>
      <top style="slantDashDot">
        <color theme="1"/>
      </top>
      <bottom style="slantDashDot">
        <color theme="1"/>
      </bottom>
      <diagonal/>
    </border>
    <border>
      <left style="medium">
        <color auto="1"/>
      </left>
      <right style="slantDashDot">
        <color theme="1"/>
      </right>
      <top style="slantDashDot">
        <color theme="1"/>
      </top>
      <bottom style="slantDashDot">
        <color theme="1"/>
      </bottom>
      <diagonal/>
    </border>
    <border>
      <left style="medium">
        <color theme="5" tint="0.39994506668294322"/>
      </left>
      <right style="thin">
        <color indexed="64"/>
      </right>
      <top style="medium">
        <color theme="5" tint="0.39994506668294322"/>
      </top>
      <bottom style="thin">
        <color indexed="64"/>
      </bottom>
      <diagonal/>
    </border>
    <border>
      <left style="thin">
        <color indexed="64"/>
      </left>
      <right style="thin">
        <color indexed="64"/>
      </right>
      <top style="medium">
        <color theme="5" tint="0.39994506668294322"/>
      </top>
      <bottom style="thin">
        <color indexed="64"/>
      </bottom>
      <diagonal/>
    </border>
    <border>
      <left style="thin">
        <color indexed="64"/>
      </left>
      <right style="medium">
        <color theme="5" tint="0.39994506668294322"/>
      </right>
      <top style="medium">
        <color theme="5" tint="0.39994506668294322"/>
      </top>
      <bottom style="thin">
        <color indexed="64"/>
      </bottom>
      <diagonal/>
    </border>
    <border>
      <left style="medium">
        <color theme="5" tint="0.39994506668294322"/>
      </left>
      <right style="thin">
        <color indexed="64"/>
      </right>
      <top style="thin">
        <color indexed="64"/>
      </top>
      <bottom style="thin">
        <color indexed="64"/>
      </bottom>
      <diagonal/>
    </border>
    <border>
      <left style="thin">
        <color indexed="64"/>
      </left>
      <right style="medium">
        <color theme="5" tint="0.39994506668294322"/>
      </right>
      <top style="thin">
        <color indexed="64"/>
      </top>
      <bottom style="thin">
        <color indexed="64"/>
      </bottom>
      <diagonal/>
    </border>
    <border>
      <left style="medium">
        <color theme="5" tint="0.39994506668294322"/>
      </left>
      <right style="thin">
        <color indexed="64"/>
      </right>
      <top style="thin">
        <color indexed="64"/>
      </top>
      <bottom style="medium">
        <color theme="5" tint="0.39994506668294322"/>
      </bottom>
      <diagonal/>
    </border>
    <border>
      <left style="thin">
        <color indexed="64"/>
      </left>
      <right style="thin">
        <color indexed="64"/>
      </right>
      <top style="thin">
        <color indexed="64"/>
      </top>
      <bottom style="medium">
        <color theme="5" tint="0.39994506668294322"/>
      </bottom>
      <diagonal/>
    </border>
    <border>
      <left style="thin">
        <color indexed="64"/>
      </left>
      <right style="medium">
        <color theme="5" tint="0.39994506668294322"/>
      </right>
      <top style="thin">
        <color indexed="64"/>
      </top>
      <bottom style="medium">
        <color theme="5" tint="0.39994506668294322"/>
      </bottom>
      <diagonal/>
    </border>
    <border>
      <left style="medium">
        <color indexed="64"/>
      </left>
      <right style="slantDashDot">
        <color indexed="64"/>
      </right>
      <top style="slantDashDot">
        <color indexed="64"/>
      </top>
      <bottom style="slantDashDot">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mediumDashed">
        <color indexed="64"/>
      </top>
      <bottom style="mediumDashed">
        <color indexed="64"/>
      </bottom>
      <diagonal/>
    </border>
    <border>
      <left/>
      <right/>
      <top style="slantDashDot">
        <color indexed="64"/>
      </top>
      <bottom style="slantDashDot">
        <color indexed="64"/>
      </bottom>
      <diagonal/>
    </border>
    <border>
      <left/>
      <right style="medium">
        <color indexed="64"/>
      </right>
      <top style="slantDashDot">
        <color indexed="64"/>
      </top>
      <bottom style="slantDashDot">
        <color indexed="64"/>
      </bottom>
      <diagonal/>
    </border>
    <border>
      <left style="medium">
        <color indexed="64"/>
      </left>
      <right/>
      <top style="thin">
        <color indexed="64"/>
      </top>
      <bottom/>
      <diagonal/>
    </border>
    <border>
      <left/>
      <right/>
      <top style="thin">
        <color indexed="64"/>
      </top>
      <bottom/>
      <diagonal/>
    </border>
    <border>
      <left style="slantDashDot">
        <color indexed="64"/>
      </left>
      <right style="thin">
        <color indexed="64"/>
      </right>
      <top style="slantDashDot">
        <color indexed="64"/>
      </top>
      <bottom style="slantDashDot">
        <color indexed="64"/>
      </bottom>
      <diagonal/>
    </border>
    <border>
      <left style="thin">
        <color indexed="64"/>
      </left>
      <right/>
      <top style="slantDashDot">
        <color indexed="64"/>
      </top>
      <bottom style="slantDashDot">
        <color indexed="64"/>
      </bottom>
      <diagonal/>
    </border>
    <border>
      <left style="medium">
        <color indexed="64"/>
      </left>
      <right style="medium">
        <color indexed="64"/>
      </right>
      <top style="mediumDashed">
        <color indexed="64"/>
      </top>
      <bottom style="mediumDashed">
        <color indexed="64"/>
      </bottom>
      <diagonal/>
    </border>
    <border>
      <left style="slantDashDot">
        <color indexed="64"/>
      </left>
      <right/>
      <top style="slantDashDot">
        <color indexed="64"/>
      </top>
      <bottom/>
      <diagonal/>
    </border>
    <border>
      <left/>
      <right/>
      <top style="slantDashDot">
        <color indexed="64"/>
      </top>
      <bottom/>
      <diagonal/>
    </border>
    <border>
      <left/>
      <right style="medium">
        <color indexed="64"/>
      </right>
      <top style="slantDashDot">
        <color indexed="64"/>
      </top>
      <bottom/>
      <diagonal/>
    </border>
    <border>
      <left style="medium">
        <color indexed="64"/>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medium">
        <color indexed="64"/>
      </right>
      <top/>
      <bottom style="slantDashDot">
        <color indexed="64"/>
      </bottom>
      <diagonal/>
    </border>
    <border>
      <left style="medium">
        <color indexed="64"/>
      </left>
      <right style="slantDashDot">
        <color indexed="64"/>
      </right>
      <top/>
      <bottom style="slantDashDot">
        <color indexed="64"/>
      </bottom>
      <diagonal/>
    </border>
    <border>
      <left style="medium">
        <color indexed="64"/>
      </left>
      <right/>
      <top style="mediumDashed">
        <color indexed="64"/>
      </top>
      <bottom style="mediumDashed">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
      <left style="thick">
        <color rgb="FFC00000"/>
      </left>
      <right style="thick">
        <color rgb="FFC00000"/>
      </right>
      <top style="thin">
        <color rgb="FFC00000"/>
      </top>
      <bottom style="thin">
        <color rgb="FFC00000"/>
      </bottom>
      <diagonal/>
    </border>
    <border>
      <left style="thick">
        <color rgb="FFC00000"/>
      </left>
      <right style="thick">
        <color rgb="FFC00000"/>
      </right>
      <top style="thin">
        <color rgb="FFC00000"/>
      </top>
      <bottom style="thick">
        <color rgb="FFC00000"/>
      </bottom>
      <diagonal/>
    </border>
    <border>
      <left style="thick">
        <color rgb="FFC00000"/>
      </left>
      <right style="thick">
        <color rgb="FFC00000"/>
      </right>
      <top style="thick">
        <color rgb="FFC00000"/>
      </top>
      <bottom style="double">
        <color rgb="FFC00000"/>
      </bottom>
      <diagonal/>
    </border>
    <border>
      <left style="thick">
        <color rgb="FFC00000"/>
      </left>
      <right style="thick">
        <color rgb="FFC00000"/>
      </right>
      <top/>
      <bottom style="thin">
        <color rgb="FFC0000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thick">
        <color rgb="FFC00000"/>
      </left>
      <right style="thick">
        <color rgb="FFC00000"/>
      </right>
      <top style="thin">
        <color rgb="FFC00000"/>
      </top>
      <bottom/>
      <diagonal/>
    </border>
    <border>
      <left style="thick">
        <color rgb="FFC00000"/>
      </left>
      <right style="thick">
        <color rgb="FFC00000"/>
      </right>
      <top style="double">
        <color rgb="FFC00000"/>
      </top>
      <bottom style="thin">
        <color rgb="FFC00000"/>
      </bottom>
      <diagonal/>
    </border>
    <border>
      <left/>
      <right/>
      <top style="double">
        <color theme="0"/>
      </top>
      <bottom/>
      <diagonal/>
    </border>
    <border>
      <left style="medium">
        <color indexed="64"/>
      </left>
      <right style="medium">
        <color indexed="64"/>
      </right>
      <top style="medium">
        <color indexed="64"/>
      </top>
      <bottom style="double">
        <color theme="1"/>
      </bottom>
      <diagonal/>
    </border>
    <border>
      <left style="thick">
        <color rgb="FFC00000"/>
      </left>
      <right style="thick">
        <color rgb="FFC00000"/>
      </right>
      <top style="double">
        <color rgb="FFC00000"/>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style="thin">
        <color indexed="64"/>
      </left>
      <right style="thick">
        <color rgb="FFC00000"/>
      </right>
      <top style="slantDashDot">
        <color indexed="64"/>
      </top>
      <bottom style="thin">
        <color indexed="64"/>
      </bottom>
      <diagonal/>
    </border>
    <border>
      <left style="thin">
        <color indexed="64"/>
      </left>
      <right style="thick">
        <color rgb="FFC00000"/>
      </right>
      <top style="thin">
        <color indexed="64"/>
      </top>
      <bottom style="thin">
        <color indexed="64"/>
      </bottom>
      <diagonal/>
    </border>
    <border>
      <left style="thick">
        <color rgb="FFC00000"/>
      </left>
      <right style="slantDashDot">
        <color indexed="64"/>
      </right>
      <top/>
      <bottom style="thick">
        <color rgb="FFC00000"/>
      </bottom>
      <diagonal/>
    </border>
    <border>
      <left style="slantDashDot">
        <color indexed="64"/>
      </left>
      <right/>
      <top style="thin">
        <color indexed="64"/>
      </top>
      <bottom style="thick">
        <color rgb="FFC00000"/>
      </bottom>
      <diagonal/>
    </border>
    <border>
      <left/>
      <right/>
      <top style="thin">
        <color indexed="64"/>
      </top>
      <bottom style="thick">
        <color rgb="FFC00000"/>
      </bottom>
      <diagonal/>
    </border>
    <border>
      <left/>
      <right style="thick">
        <color rgb="FFC00000"/>
      </right>
      <top style="thin">
        <color indexed="64"/>
      </top>
      <bottom style="thick">
        <color rgb="FFC00000"/>
      </bottom>
      <diagonal/>
    </border>
    <border>
      <left style="slantDashDot">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style="slantDashDot">
        <color indexed="64"/>
      </left>
      <right/>
      <top style="thin">
        <color indexed="64"/>
      </top>
      <bottom style="thin">
        <color auto="1"/>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bottom/>
      <diagonal/>
    </border>
    <border>
      <left style="thick">
        <color rgb="FF00B050"/>
      </left>
      <right/>
      <top style="thick">
        <color rgb="FF00B050"/>
      </top>
      <bottom style="medium">
        <color indexed="64"/>
      </bottom>
      <diagonal/>
    </border>
    <border>
      <left/>
      <right/>
      <top style="thick">
        <color rgb="FF00B050"/>
      </top>
      <bottom style="medium">
        <color indexed="64"/>
      </bottom>
      <diagonal/>
    </border>
    <border>
      <left/>
      <right style="thick">
        <color rgb="FF00B050"/>
      </right>
      <top style="thick">
        <color rgb="FF00B050"/>
      </top>
      <bottom style="medium">
        <color indexed="64"/>
      </bottom>
      <diagonal/>
    </border>
    <border>
      <left style="thick">
        <color rgb="FF00B050"/>
      </left>
      <right/>
      <top style="medium">
        <color indexed="64"/>
      </top>
      <bottom style="double">
        <color theme="3"/>
      </bottom>
      <diagonal/>
    </border>
    <border>
      <left/>
      <right style="thick">
        <color rgb="FF00B050"/>
      </right>
      <top/>
      <bottom/>
      <diagonal/>
    </border>
    <border>
      <left style="thick">
        <color rgb="FF00B050"/>
      </left>
      <right style="medium">
        <color indexed="64"/>
      </right>
      <top style="double">
        <color theme="3"/>
      </top>
      <bottom/>
      <diagonal/>
    </border>
    <border>
      <left style="thin">
        <color indexed="64"/>
      </left>
      <right style="thick">
        <color rgb="FF00B050"/>
      </right>
      <top style="double">
        <color theme="3"/>
      </top>
      <bottom style="medium">
        <color indexed="64"/>
      </bottom>
      <diagonal/>
    </border>
    <border>
      <left style="thick">
        <color rgb="FF00B050"/>
      </left>
      <right style="medium">
        <color indexed="64"/>
      </right>
      <top/>
      <bottom style="medium">
        <color indexed="64"/>
      </bottom>
      <diagonal/>
    </border>
    <border>
      <left style="thin">
        <color indexed="64"/>
      </left>
      <right style="thick">
        <color rgb="FF00B050"/>
      </right>
      <top/>
      <bottom/>
      <diagonal/>
    </border>
    <border>
      <left style="thin">
        <color indexed="64"/>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double">
        <color theme="0"/>
      </left>
      <right/>
      <top/>
      <bottom style="double">
        <color theme="0"/>
      </bottom>
      <diagonal/>
    </border>
    <border>
      <left style="double">
        <color theme="0"/>
      </left>
      <right/>
      <top style="double">
        <color theme="0"/>
      </top>
      <bottom style="thick">
        <color rgb="FF00B050"/>
      </bottom>
      <diagonal/>
    </border>
    <border>
      <left/>
      <right/>
      <top/>
      <bottom style="double">
        <color theme="0"/>
      </bottom>
      <diagonal/>
    </border>
    <border>
      <left/>
      <right/>
      <top style="double">
        <color theme="0"/>
      </top>
      <bottom style="thick">
        <color rgb="FF00B050"/>
      </bottom>
      <diagonal/>
    </border>
    <border>
      <left style="double">
        <color rgb="FF00B050"/>
      </left>
      <right/>
      <top style="double">
        <color rgb="FF00B050"/>
      </top>
      <bottom style="double">
        <color rgb="FF00B050"/>
      </bottom>
      <diagonal/>
    </border>
    <border>
      <left/>
      <right style="double">
        <color rgb="FF00B050"/>
      </right>
      <top style="double">
        <color rgb="FF00B050"/>
      </top>
      <bottom style="double">
        <color rgb="FF00B050"/>
      </bottom>
      <diagonal/>
    </border>
    <border>
      <left style="double">
        <color rgb="FF00B050"/>
      </left>
      <right/>
      <top style="double">
        <color rgb="FF00B050"/>
      </top>
      <bottom style="thick">
        <color rgb="FF00B050"/>
      </bottom>
      <diagonal/>
    </border>
    <border>
      <left/>
      <right style="double">
        <color rgb="FF00B050"/>
      </right>
      <top style="double">
        <color rgb="FF00B050"/>
      </top>
      <bottom style="thick">
        <color rgb="FF00B050"/>
      </bottom>
      <diagonal/>
    </border>
    <border>
      <left style="thick">
        <color rgb="FF00B050"/>
      </left>
      <right style="thin">
        <color auto="1"/>
      </right>
      <top style="medium">
        <color indexed="64"/>
      </top>
      <bottom style="thin">
        <color auto="1"/>
      </bottom>
      <diagonal/>
    </border>
    <border>
      <left style="thin">
        <color auto="1"/>
      </left>
      <right style="thick">
        <color rgb="FF00B050"/>
      </right>
      <top style="medium">
        <color indexed="64"/>
      </top>
      <bottom style="thin">
        <color auto="1"/>
      </bottom>
      <diagonal/>
    </border>
    <border>
      <left style="thick">
        <color rgb="FF00B050"/>
      </left>
      <right style="thin">
        <color auto="1"/>
      </right>
      <top style="thin">
        <color auto="1"/>
      </top>
      <bottom style="thin">
        <color auto="1"/>
      </bottom>
      <diagonal/>
    </border>
    <border>
      <left style="thin">
        <color auto="1"/>
      </left>
      <right style="thick">
        <color rgb="FF00B050"/>
      </right>
      <top style="thin">
        <color auto="1"/>
      </top>
      <bottom style="thin">
        <color auto="1"/>
      </bottom>
      <diagonal/>
    </border>
    <border>
      <left style="thick">
        <color rgb="FF00B050"/>
      </left>
      <right style="thin">
        <color auto="1"/>
      </right>
      <top style="thin">
        <color auto="1"/>
      </top>
      <bottom style="thick">
        <color rgb="FF00B050"/>
      </bottom>
      <diagonal/>
    </border>
    <border>
      <left style="double">
        <color rgb="FF00B050"/>
      </left>
      <right style="double">
        <color rgb="FF00B050"/>
      </right>
      <top style="double">
        <color rgb="FF00B050"/>
      </top>
      <bottom style="double">
        <color rgb="FF00B050"/>
      </bottom>
      <diagonal/>
    </border>
    <border>
      <left/>
      <right style="double">
        <color rgb="FF00B050"/>
      </right>
      <top style="double">
        <color theme="0"/>
      </top>
      <bottom style="double">
        <color theme="0"/>
      </bottom>
      <diagonal/>
    </border>
    <border>
      <left style="thick">
        <color theme="5"/>
      </left>
      <right/>
      <top style="thin">
        <color auto="1"/>
      </top>
      <bottom/>
      <diagonal/>
    </border>
    <border>
      <left/>
      <right style="thick">
        <color theme="5"/>
      </right>
      <top style="thin">
        <color auto="1"/>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
      <left style="thick">
        <color theme="5"/>
      </left>
      <right/>
      <top/>
      <bottom style="thin">
        <color auto="1"/>
      </bottom>
      <diagonal/>
    </border>
    <border>
      <left/>
      <right style="thick">
        <color theme="5"/>
      </right>
      <top/>
      <bottom style="thin">
        <color auto="1"/>
      </bottom>
      <diagonal/>
    </border>
    <border>
      <left style="thick">
        <color rgb="FF00B050"/>
      </left>
      <right style="medium">
        <color indexed="64"/>
      </right>
      <top style="thick">
        <color rgb="FF00B050"/>
      </top>
      <bottom/>
      <diagonal/>
    </border>
    <border>
      <left style="medium">
        <color indexed="64"/>
      </left>
      <right/>
      <top style="thick">
        <color rgb="FF00B050"/>
      </top>
      <bottom style="medium">
        <color indexed="64"/>
      </bottom>
      <diagonal/>
    </border>
    <border>
      <left style="thick">
        <color rgb="FF00B050"/>
      </left>
      <right style="medium">
        <color indexed="64"/>
      </right>
      <top/>
      <bottom style="thick">
        <color indexed="64"/>
      </bottom>
      <diagonal/>
    </border>
    <border>
      <left style="thin">
        <color indexed="64"/>
      </left>
      <right style="thick">
        <color rgb="FF00B050"/>
      </right>
      <top style="medium">
        <color indexed="64"/>
      </top>
      <bottom/>
      <diagonal/>
    </border>
    <border>
      <left style="thick">
        <color rgb="FF00B050"/>
      </left>
      <right style="medium">
        <color indexed="64"/>
      </right>
      <top/>
      <bottom style="thin">
        <color indexed="64"/>
      </bottom>
      <diagonal/>
    </border>
    <border>
      <left style="double">
        <color rgb="FFFF0000"/>
      </left>
      <right style="thick">
        <color rgb="FF00B050"/>
      </right>
      <top style="double">
        <color rgb="FFFF0000"/>
      </top>
      <bottom style="double">
        <color rgb="FFFF0000"/>
      </bottom>
      <diagonal/>
    </border>
    <border>
      <left style="thick">
        <color rgb="FF00B050"/>
      </left>
      <right style="medium">
        <color indexed="64"/>
      </right>
      <top style="thin">
        <color indexed="64"/>
      </top>
      <bottom style="thin">
        <color indexed="64"/>
      </bottom>
      <diagonal/>
    </border>
    <border>
      <left style="thin">
        <color indexed="64"/>
      </left>
      <right style="thick">
        <color rgb="FF00B050"/>
      </right>
      <top/>
      <bottom style="thin">
        <color indexed="64"/>
      </bottom>
      <diagonal/>
    </border>
    <border>
      <left style="thin">
        <color indexed="64"/>
      </left>
      <right style="thick">
        <color rgb="FF00B050"/>
      </right>
      <top style="thin">
        <color indexed="64"/>
      </top>
      <bottom/>
      <diagonal/>
    </border>
    <border>
      <left style="double">
        <color theme="3"/>
      </left>
      <right style="double">
        <color theme="3"/>
      </right>
      <top style="double">
        <color theme="3"/>
      </top>
      <bottom style="thick">
        <color rgb="FF00B050"/>
      </bottom>
      <diagonal/>
    </border>
    <border>
      <left style="double">
        <color theme="3"/>
      </left>
      <right style="thick">
        <color rgb="FF00B050"/>
      </right>
      <top style="double">
        <color theme="3"/>
      </top>
      <bottom style="thick">
        <color rgb="FF00B050"/>
      </bottom>
      <diagonal/>
    </border>
    <border>
      <left style="thick">
        <color rgb="FF00B050"/>
      </left>
      <right style="medium">
        <color indexed="64"/>
      </right>
      <top style="thin">
        <color indexed="64"/>
      </top>
      <bottom/>
      <diagonal/>
    </border>
    <border>
      <left style="thick">
        <color rgb="FF00B050"/>
      </left>
      <right style="medium">
        <color indexed="64"/>
      </right>
      <top/>
      <bottom/>
      <diagonal/>
    </border>
    <border>
      <left style="thick">
        <color rgb="FFC00000"/>
      </left>
      <right/>
      <top style="thick">
        <color rgb="FFC00000"/>
      </top>
      <bottom style="thin">
        <color indexed="64"/>
      </bottom>
      <diagonal/>
    </border>
    <border>
      <left/>
      <right style="thin">
        <color indexed="64"/>
      </right>
      <top style="thick">
        <color rgb="FFC00000"/>
      </top>
      <bottom style="thin">
        <color indexed="64"/>
      </bottom>
      <diagonal/>
    </border>
    <border>
      <left style="thin">
        <color indexed="64"/>
      </left>
      <right style="thick">
        <color rgb="FFC00000"/>
      </right>
      <top style="thick">
        <color rgb="FFC00000"/>
      </top>
      <bottom style="thin">
        <color indexed="64"/>
      </bottom>
      <diagonal/>
    </border>
    <border>
      <left style="thick">
        <color rgb="FFC00000"/>
      </left>
      <right/>
      <top style="thin">
        <color indexed="64"/>
      </top>
      <bottom style="thin">
        <color indexed="64"/>
      </bottom>
      <diagonal/>
    </border>
    <border>
      <left style="thick">
        <color rgb="FFC00000"/>
      </left>
      <right/>
      <top style="thin">
        <color indexed="64"/>
      </top>
      <bottom/>
      <diagonal/>
    </border>
    <border>
      <left style="thin">
        <color indexed="64"/>
      </left>
      <right style="thick">
        <color rgb="FFC00000"/>
      </right>
      <top style="thin">
        <color indexed="64"/>
      </top>
      <bottom/>
      <diagonal/>
    </border>
    <border>
      <left style="thick">
        <color rgb="FFC00000"/>
      </left>
      <right/>
      <top style="double">
        <color indexed="64"/>
      </top>
      <bottom style="thick">
        <color rgb="FFC00000"/>
      </bottom>
      <diagonal/>
    </border>
    <border>
      <left/>
      <right style="thin">
        <color indexed="64"/>
      </right>
      <top style="double">
        <color indexed="64"/>
      </top>
      <bottom style="thick">
        <color rgb="FFC00000"/>
      </bottom>
      <diagonal/>
    </border>
    <border>
      <left style="thin">
        <color indexed="64"/>
      </left>
      <right style="thick">
        <color rgb="FFC00000"/>
      </right>
      <top style="double">
        <color auto="1"/>
      </top>
      <bottom style="thick">
        <color rgb="FFC00000"/>
      </bottom>
      <diagonal/>
    </border>
    <border>
      <left style="thick">
        <color theme="5"/>
      </left>
      <right/>
      <top style="thin">
        <color auto="1"/>
      </top>
      <bottom style="thin">
        <color auto="1"/>
      </bottom>
      <diagonal/>
    </border>
    <border>
      <left/>
      <right/>
      <top style="thin">
        <color auto="1"/>
      </top>
      <bottom style="thin">
        <color auto="1"/>
      </bottom>
      <diagonal/>
    </border>
    <border>
      <left/>
      <right style="thick">
        <color theme="5"/>
      </right>
      <top style="thin">
        <color auto="1"/>
      </top>
      <bottom style="thin">
        <color auto="1"/>
      </bottom>
      <diagonal/>
    </border>
    <border>
      <left/>
      <right/>
      <top style="thick">
        <color rgb="FFC00000"/>
      </top>
      <bottom style="thin">
        <color indexed="64"/>
      </bottom>
      <diagonal/>
    </border>
    <border>
      <left/>
      <right/>
      <top style="double">
        <color indexed="64"/>
      </top>
      <bottom style="thick">
        <color rgb="FFC0000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theme="0"/>
      </top>
      <bottom style="double">
        <color theme="0"/>
      </bottom>
      <diagonal/>
    </border>
    <border>
      <left style="double">
        <color theme="0"/>
      </left>
      <right/>
      <top style="double">
        <color theme="0"/>
      </top>
      <bottom style="medium">
        <color indexed="64"/>
      </bottom>
      <diagonal/>
    </border>
    <border>
      <left/>
      <right/>
      <top style="double">
        <color theme="0"/>
      </top>
      <bottom style="medium">
        <color indexed="64"/>
      </bottom>
      <diagonal/>
    </border>
    <border>
      <left style="double">
        <color rgb="FF00B050"/>
      </left>
      <right style="double">
        <color rgb="FF00B050"/>
      </right>
      <top style="double">
        <color rgb="FF00B050"/>
      </top>
      <bottom style="medium">
        <color indexed="64"/>
      </bottom>
      <diagonal/>
    </border>
    <border>
      <left style="double">
        <color rgb="FF00B050"/>
      </left>
      <right/>
      <top style="double">
        <color rgb="FF00B050"/>
      </top>
      <bottom style="medium">
        <color indexed="64"/>
      </bottom>
      <diagonal/>
    </border>
    <border>
      <left/>
      <right style="double">
        <color rgb="FF00B050"/>
      </right>
      <top style="double">
        <color rgb="FF00B050"/>
      </top>
      <bottom style="medium">
        <color indexed="64"/>
      </bottom>
      <diagonal/>
    </border>
    <border>
      <left style="double">
        <color theme="0"/>
      </left>
      <right/>
      <top style="double">
        <color theme="0"/>
      </top>
      <bottom/>
      <diagonal/>
    </border>
    <border>
      <left/>
      <right style="double">
        <color theme="0"/>
      </right>
      <top style="double">
        <color theme="0"/>
      </top>
      <bottom/>
      <diagonal/>
    </border>
    <border>
      <left style="double">
        <color auto="1"/>
      </left>
      <right/>
      <top style="double">
        <color auto="1"/>
      </top>
      <bottom/>
      <diagonal/>
    </border>
    <border>
      <left/>
      <right style="double">
        <color auto="1"/>
      </right>
      <top style="double">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uble">
        <color indexed="64"/>
      </left>
      <right/>
      <top style="double">
        <color rgb="FF00B050"/>
      </top>
      <bottom style="double">
        <color rgb="FF00B050"/>
      </bottom>
      <diagonal/>
    </border>
    <border>
      <left/>
      <right/>
      <top style="double">
        <color rgb="FF00B050"/>
      </top>
      <bottom style="double">
        <color rgb="FF00B050"/>
      </bottom>
      <diagonal/>
    </border>
    <border>
      <left style="double">
        <color indexed="64"/>
      </left>
      <right/>
      <top style="double">
        <color rgb="FF00B050"/>
      </top>
      <bottom style="thick">
        <color auto="1"/>
      </bottom>
      <diagonal/>
    </border>
    <border>
      <left/>
      <right/>
      <top style="double">
        <color rgb="FF00B050"/>
      </top>
      <bottom style="thick">
        <color auto="1"/>
      </bottom>
      <diagonal/>
    </border>
    <border>
      <left/>
      <right style="double">
        <color rgb="FF00B050"/>
      </right>
      <top style="double">
        <color rgb="FF00B050"/>
      </top>
      <bottom style="thick">
        <color auto="1"/>
      </bottom>
      <diagonal/>
    </border>
    <border>
      <left/>
      <right/>
      <top style="double">
        <color auto="1"/>
      </top>
      <bottom/>
      <diagonal/>
    </border>
    <border>
      <left style="double">
        <color indexed="64"/>
      </left>
      <right/>
      <top style="double">
        <color rgb="FF00B050"/>
      </top>
      <bottom/>
      <diagonal/>
    </border>
    <border>
      <left/>
      <right style="double">
        <color rgb="FF00B050"/>
      </right>
      <top style="double">
        <color rgb="FF00B050"/>
      </top>
      <bottom/>
      <diagonal/>
    </border>
    <border>
      <left style="slantDashDot">
        <color indexed="64"/>
      </left>
      <right style="thin">
        <color auto="1"/>
      </right>
      <top style="thin">
        <color indexed="64"/>
      </top>
      <bottom style="thin">
        <color indexed="64"/>
      </bottom>
      <diagonal/>
    </border>
    <border>
      <left style="thick">
        <color theme="5"/>
      </left>
      <right/>
      <top style="thin">
        <color auto="1"/>
      </top>
      <bottom style="thick">
        <color theme="5"/>
      </bottom>
      <diagonal/>
    </border>
    <border>
      <left/>
      <right/>
      <top style="thin">
        <color auto="1"/>
      </top>
      <bottom style="thick">
        <color theme="5"/>
      </bottom>
      <diagonal/>
    </border>
    <border>
      <left/>
      <right style="thick">
        <color theme="5"/>
      </right>
      <top style="thin">
        <color auto="1"/>
      </top>
      <bottom style="thick">
        <color theme="5"/>
      </bottom>
      <diagonal/>
    </border>
    <border>
      <left style="double">
        <color theme="0"/>
      </left>
      <right style="double">
        <color rgb="FF00B050"/>
      </right>
      <top style="double">
        <color rgb="FF00B050"/>
      </top>
      <bottom style="double">
        <color rgb="FF00B050"/>
      </bottom>
      <diagonal/>
    </border>
    <border>
      <left style="double">
        <color theme="0"/>
      </left>
      <right/>
      <top style="double">
        <color rgb="FF00B050"/>
      </top>
      <bottom style="double">
        <color rgb="FF00B050"/>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rgb="FF00B050"/>
      </right>
      <top style="double">
        <color rgb="FF00B050"/>
      </top>
      <bottom style="medium">
        <color indexed="64"/>
      </bottom>
      <diagonal/>
    </border>
    <border>
      <left style="double">
        <color indexed="64"/>
      </left>
      <right style="double">
        <color rgb="FF00B050"/>
      </right>
      <top style="double">
        <color rgb="FF00B050"/>
      </top>
      <bottom style="double">
        <color rgb="FF00B050"/>
      </bottom>
      <diagonal/>
    </border>
    <border>
      <left style="double">
        <color indexed="64"/>
      </left>
      <right/>
      <top style="double">
        <color rgb="FF00B050"/>
      </top>
      <bottom style="medium">
        <color indexed="64"/>
      </bottom>
      <diagonal/>
    </border>
    <border>
      <left/>
      <right/>
      <top style="double">
        <color rgb="FF00B050"/>
      </top>
      <bottom style="medium">
        <color indexed="64"/>
      </bottom>
      <diagonal/>
    </border>
    <border>
      <left/>
      <right style="medium">
        <color indexed="64"/>
      </right>
      <top style="thin">
        <color indexed="64"/>
      </top>
      <bottom/>
      <diagonal/>
    </border>
    <border>
      <left style="medium">
        <color indexed="64"/>
      </left>
      <right style="medium">
        <color indexed="64"/>
      </right>
      <top style="thin">
        <color auto="1"/>
      </top>
      <bottom/>
      <diagonal/>
    </border>
    <border>
      <left style="thin">
        <color indexed="64"/>
      </left>
      <right/>
      <top style="thin">
        <color indexed="64"/>
      </top>
      <bottom style="thin">
        <color indexed="64"/>
      </bottom>
      <diagonal/>
    </border>
    <border>
      <left style="double">
        <color indexed="64"/>
      </left>
      <right style="thick">
        <color theme="5" tint="-0.24994659260841701"/>
      </right>
      <top/>
      <bottom/>
      <diagonal/>
    </border>
    <border>
      <left/>
      <right style="thick">
        <color theme="5" tint="-0.24994659260841701"/>
      </right>
      <top style="thick">
        <color theme="5" tint="-0.24994659260841701"/>
      </top>
      <bottom/>
      <diagonal/>
    </border>
    <border>
      <left/>
      <right style="thick">
        <color theme="5" tint="-0.24994659260841701"/>
      </right>
      <top/>
      <bottom style="thick">
        <color theme="5" tint="-0.24994659260841701"/>
      </bottom>
      <diagonal/>
    </border>
    <border>
      <left style="thick">
        <color rgb="FF00B050"/>
      </left>
      <right/>
      <top style="thin">
        <color indexed="64"/>
      </top>
      <bottom/>
      <diagonal/>
    </border>
    <border>
      <left style="thick">
        <color rgb="FF00B050"/>
      </left>
      <right/>
      <top/>
      <bottom/>
      <diagonal/>
    </border>
    <border>
      <left style="thick">
        <color rgb="FF00B050"/>
      </left>
      <right/>
      <top/>
      <bottom style="thick">
        <color rgb="FF00B050"/>
      </bottom>
      <diagonal/>
    </border>
    <border>
      <left style="slantDashDot">
        <color rgb="FF00B050"/>
      </left>
      <right style="medium">
        <color indexed="64"/>
      </right>
      <top style="slantDashDot">
        <color rgb="FF00B050"/>
      </top>
      <bottom style="thin">
        <color indexed="64"/>
      </bottom>
      <diagonal/>
    </border>
    <border>
      <left style="medium">
        <color indexed="64"/>
      </left>
      <right style="thin">
        <color indexed="64"/>
      </right>
      <top style="slantDashDot">
        <color rgb="FF00B050"/>
      </top>
      <bottom style="thin">
        <color indexed="64"/>
      </bottom>
      <diagonal/>
    </border>
    <border>
      <left style="thin">
        <color auto="1"/>
      </left>
      <right style="thick">
        <color rgb="FF00B050"/>
      </right>
      <top style="slantDashDot">
        <color rgb="FF00B050"/>
      </top>
      <bottom style="thin">
        <color auto="1"/>
      </bottom>
      <diagonal/>
    </border>
    <border>
      <left style="slantDashDot">
        <color rgb="FF00B050"/>
      </left>
      <right style="medium">
        <color indexed="64"/>
      </right>
      <top style="thin">
        <color indexed="64"/>
      </top>
      <bottom style="thin">
        <color indexed="64"/>
      </bottom>
      <diagonal/>
    </border>
    <border>
      <left style="slantDashDot">
        <color rgb="FF00B050"/>
      </left>
      <right/>
      <top style="thin">
        <color indexed="64"/>
      </top>
      <bottom style="thick">
        <color rgb="FF00B050"/>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rgb="FF00B050"/>
      </bottom>
      <diagonal/>
    </border>
    <border>
      <left style="medium">
        <color indexed="64"/>
      </left>
      <right style="thin">
        <color indexed="64"/>
      </right>
      <top style="thin">
        <color indexed="64"/>
      </top>
      <bottom style="medium">
        <color rgb="FF00B050"/>
      </bottom>
      <diagonal/>
    </border>
    <border>
      <left style="thin">
        <color indexed="64"/>
      </left>
      <right style="thick">
        <color rgb="FF00B050"/>
      </right>
      <top style="thin">
        <color indexed="64"/>
      </top>
      <bottom style="medium">
        <color rgb="FF00B050"/>
      </bottom>
      <diagonal/>
    </border>
    <border>
      <left style="medium">
        <color indexed="64"/>
      </left>
      <right/>
      <top style="thin">
        <color indexed="64"/>
      </top>
      <bottom style="mediumDashed">
        <color rgb="FF00B050"/>
      </bottom>
      <diagonal/>
    </border>
    <border>
      <left style="medium">
        <color indexed="64"/>
      </left>
      <right style="thin">
        <color indexed="64"/>
      </right>
      <top style="thin">
        <color indexed="64"/>
      </top>
      <bottom style="mediumDashed">
        <color rgb="FF00B050"/>
      </bottom>
      <diagonal/>
    </border>
    <border>
      <left style="thin">
        <color auto="1"/>
      </left>
      <right style="thick">
        <color rgb="FF00B050"/>
      </right>
      <top style="thin">
        <color indexed="64"/>
      </top>
      <bottom style="mediumDashed">
        <color rgb="FF00B050"/>
      </bottom>
      <diagonal/>
    </border>
    <border>
      <left style="thick">
        <color rgb="FF00B050"/>
      </left>
      <right/>
      <top style="thin">
        <color indexed="64"/>
      </top>
      <bottom style="thin">
        <color indexed="64"/>
      </bottom>
      <diagonal/>
    </border>
    <border>
      <left style="slantDashDot">
        <color rgb="FF00B050"/>
      </left>
      <right style="thin">
        <color rgb="FF00B050"/>
      </right>
      <top style="slantDashDot">
        <color rgb="FF00B050"/>
      </top>
      <bottom style="slantDashDot">
        <color rgb="FF00B050"/>
      </bottom>
      <diagonal/>
    </border>
    <border>
      <left style="thin">
        <color rgb="FF00B050"/>
      </left>
      <right style="thin">
        <color rgb="FF00B050"/>
      </right>
      <top style="slantDashDot">
        <color rgb="FF00B050"/>
      </top>
      <bottom style="slantDashDot">
        <color rgb="FF00B050"/>
      </bottom>
      <diagonal/>
    </border>
    <border>
      <left style="thin">
        <color rgb="FF00B050"/>
      </left>
      <right style="slantDashDot">
        <color rgb="FF00B050"/>
      </right>
      <top style="slantDashDot">
        <color rgb="FF00B050"/>
      </top>
      <bottom style="slantDashDot">
        <color rgb="FF00B050"/>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rgb="FF00B050"/>
      </left>
      <right/>
      <top/>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style="thin">
        <color auto="1"/>
      </bottom>
      <diagonal/>
    </border>
    <border>
      <left/>
      <right/>
      <top/>
      <bottom style="thin">
        <color auto="1"/>
      </bottom>
      <diagonal/>
    </border>
    <border>
      <left/>
      <right style="thick">
        <color theme="5"/>
      </right>
      <top/>
      <bottom style="thin">
        <color auto="1"/>
      </bottom>
      <diagonal/>
    </border>
    <border>
      <left style="thick">
        <color theme="5" tint="-0.24994659260841701"/>
      </left>
      <right/>
      <top/>
      <bottom/>
      <diagonal/>
    </border>
    <border>
      <left style="thick">
        <color theme="5" tint="-0.24994659260841701"/>
      </left>
      <right/>
      <top style="thick">
        <color theme="5" tint="-0.24994659260841701"/>
      </top>
      <bottom style="thin">
        <color auto="1"/>
      </bottom>
      <diagonal/>
    </border>
    <border>
      <left/>
      <right/>
      <top style="thick">
        <color theme="5" tint="-0.24994659260841701"/>
      </top>
      <bottom style="thin">
        <color auto="1"/>
      </bottom>
      <diagonal/>
    </border>
    <border>
      <left/>
      <right style="thick">
        <color theme="5" tint="-0.24994659260841701"/>
      </right>
      <top style="thick">
        <color theme="5" tint="-0.24994659260841701"/>
      </top>
      <bottom style="thin">
        <color auto="1"/>
      </bottom>
      <diagonal/>
    </border>
    <border>
      <left style="thick">
        <color theme="5" tint="-0.24994659260841701"/>
      </left>
      <right/>
      <top style="thin">
        <color auto="1"/>
      </top>
      <bottom style="thin">
        <color auto="1"/>
      </bottom>
      <diagonal/>
    </border>
    <border>
      <left/>
      <right style="thick">
        <color theme="5" tint="-0.24994659260841701"/>
      </right>
      <top style="thin">
        <color auto="1"/>
      </top>
      <bottom style="thin">
        <color auto="1"/>
      </bottom>
      <diagonal/>
    </border>
    <border>
      <left style="thick">
        <color theme="5" tint="-0.24994659260841701"/>
      </left>
      <right/>
      <top style="thin">
        <color auto="1"/>
      </top>
      <bottom style="thick">
        <color theme="5" tint="-0.24994659260841701"/>
      </bottom>
      <diagonal/>
    </border>
    <border>
      <left/>
      <right/>
      <top style="thin">
        <color auto="1"/>
      </top>
      <bottom style="thick">
        <color theme="5" tint="-0.24994659260841701"/>
      </bottom>
      <diagonal/>
    </border>
    <border>
      <left/>
      <right style="thick">
        <color theme="5" tint="-0.24994659260841701"/>
      </right>
      <top style="thin">
        <color auto="1"/>
      </top>
      <bottom style="thick">
        <color theme="5" tint="-0.24994659260841701"/>
      </bottom>
      <diagonal/>
    </border>
    <border>
      <left style="double">
        <color theme="0"/>
      </left>
      <right style="double">
        <color theme="0"/>
      </right>
      <top style="double">
        <color theme="0"/>
      </top>
      <bottom style="double">
        <color theme="0"/>
      </bottom>
      <diagonal/>
    </border>
    <border>
      <left style="double">
        <color theme="0"/>
      </left>
      <right style="double">
        <color theme="0"/>
      </right>
      <top style="double">
        <color theme="0"/>
      </top>
      <bottom style="medium">
        <color indexed="64"/>
      </bottom>
      <diagonal/>
    </border>
    <border>
      <left/>
      <right/>
      <top style="double">
        <color rgb="FF00B050"/>
      </top>
      <bottom/>
      <diagonal/>
    </border>
    <border>
      <left/>
      <right style="double">
        <color indexed="64"/>
      </right>
      <top style="double">
        <color theme="0"/>
      </top>
      <bottom style="double">
        <color theme="0"/>
      </bottom>
      <diagonal/>
    </border>
    <border>
      <left style="thick">
        <color theme="5"/>
      </left>
      <right style="thin">
        <color auto="1"/>
      </right>
      <top style="thin">
        <color auto="1"/>
      </top>
      <bottom style="thin">
        <color auto="1"/>
      </bottom>
      <diagonal/>
    </border>
    <border>
      <left/>
      <right/>
      <top style="thin">
        <color indexed="64"/>
      </top>
      <bottom/>
      <diagonal/>
    </border>
    <border diagonalUp="1">
      <left style="thick">
        <color rgb="FFC00000"/>
      </left>
      <right style="medium">
        <color indexed="64"/>
      </right>
      <top style="thick">
        <color rgb="FFC00000"/>
      </top>
      <bottom/>
      <diagonal style="double">
        <color indexed="64"/>
      </diagonal>
    </border>
    <border>
      <left style="medium">
        <color indexed="64"/>
      </left>
      <right style="thin">
        <color indexed="64"/>
      </right>
      <top style="thick">
        <color rgb="FFC00000"/>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style="thick">
        <color rgb="FFC00000"/>
      </right>
      <top style="thick">
        <color rgb="FFC00000"/>
      </top>
      <bottom/>
      <diagonal/>
    </border>
    <border diagonalUp="1">
      <left style="thick">
        <color rgb="FFC00000"/>
      </left>
      <right style="medium">
        <color indexed="64"/>
      </right>
      <top/>
      <bottom style="thin">
        <color indexed="64"/>
      </bottom>
      <diagonal style="double">
        <color indexed="64"/>
      </diagonal>
    </border>
    <border>
      <left style="thin">
        <color indexed="64"/>
      </left>
      <right style="thick">
        <color rgb="FFC00000"/>
      </right>
      <top/>
      <bottom style="medium">
        <color indexed="64"/>
      </bottom>
      <diagonal/>
    </border>
    <border>
      <left style="thick">
        <color rgb="FFC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C00000"/>
      </right>
      <top/>
      <bottom style="thin">
        <color indexed="64"/>
      </bottom>
      <diagonal/>
    </border>
    <border>
      <left style="thin">
        <color indexed="64"/>
      </left>
      <right/>
      <top style="thin">
        <color indexed="64"/>
      </top>
      <bottom/>
      <diagonal/>
    </border>
    <border>
      <left/>
      <right style="thick">
        <color rgb="FFC00000"/>
      </right>
      <top style="thin">
        <color indexed="64"/>
      </top>
      <bottom/>
      <diagonal/>
    </border>
    <border>
      <left style="thick">
        <color rgb="FFC00000"/>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thin">
        <color indexed="64"/>
      </left>
      <right/>
      <top/>
      <bottom style="thick">
        <color rgb="FFC00000"/>
      </bottom>
      <diagonal/>
    </border>
    <border>
      <left/>
      <right style="double">
        <color indexed="64"/>
      </right>
      <top/>
      <bottom/>
      <diagonal/>
    </border>
    <border>
      <left/>
      <right style="double">
        <color indexed="64"/>
      </right>
      <top/>
      <bottom style="medium">
        <color indexed="64"/>
      </bottom>
      <diagonal/>
    </border>
    <border>
      <left style="thin">
        <color indexed="64"/>
      </left>
      <right/>
      <top style="medium">
        <color indexed="64"/>
      </top>
      <bottom/>
      <diagonal/>
    </border>
    <border>
      <left style="thin">
        <color indexed="64"/>
      </left>
      <right/>
      <top/>
      <bottom style="mediumDashed">
        <color indexed="64"/>
      </bottom>
      <diagonal/>
    </border>
    <border>
      <left style="thin">
        <color indexed="64"/>
      </left>
      <right style="thin">
        <color indexed="64"/>
      </right>
      <top style="double">
        <color indexed="64"/>
      </top>
      <bottom style="mediumDashed">
        <color indexed="64"/>
      </bottom>
      <diagonal/>
    </border>
    <border>
      <left style="thin">
        <color indexed="64"/>
      </left>
      <right style="thin">
        <color indexed="64"/>
      </right>
      <top/>
      <bottom style="mediumDashed">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xf numFmtId="0" fontId="22" fillId="0" borderId="0" applyNumberFormat="0" applyFill="0" applyBorder="0" applyAlignment="0" applyProtection="0">
      <alignment vertical="top"/>
      <protection locked="0"/>
    </xf>
    <xf numFmtId="49" fontId="63"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cellStyleXfs>
  <cellXfs count="2689">
    <xf numFmtId="0" fontId="0" fillId="0" borderId="0" xfId="0"/>
    <xf numFmtId="0" fontId="3" fillId="0" borderId="0" xfId="3" applyFont="1" applyAlignment="1" applyProtection="1">
      <alignment horizontal="right" vertical="center"/>
    </xf>
    <xf numFmtId="0" fontId="3" fillId="0" borderId="0" xfId="3" applyFont="1" applyBorder="1" applyAlignment="1" applyProtection="1">
      <alignment horizontal="right" vertical="center" wrapText="1"/>
    </xf>
    <xf numFmtId="0" fontId="3" fillId="0" borderId="0" xfId="0" applyFont="1" applyBorder="1" applyAlignment="1">
      <alignment horizontal="right" vertical="center" wrapText="1"/>
    </xf>
    <xf numFmtId="0" fontId="3" fillId="0" borderId="0" xfId="3" applyFont="1" applyBorder="1" applyAlignment="1" applyProtection="1">
      <alignment horizontal="right" vertical="center"/>
    </xf>
    <xf numFmtId="0" fontId="3" fillId="0" borderId="0" xfId="3" applyFont="1" applyAlignment="1" applyProtection="1">
      <alignment horizontal="center" vertical="center"/>
    </xf>
    <xf numFmtId="0" fontId="3" fillId="0" borderId="0" xfId="3" applyFont="1" applyAlignment="1" applyProtection="1">
      <alignment horizontal="left" vertical="center"/>
    </xf>
    <xf numFmtId="0" fontId="3" fillId="0" borderId="0" xfId="3" applyFont="1" applyAlignment="1" applyProtection="1">
      <alignment horizontal="right" vertical="center" wrapText="1"/>
    </xf>
    <xf numFmtId="0" fontId="7" fillId="0" borderId="0" xfId="0" applyFont="1"/>
    <xf numFmtId="0" fontId="3" fillId="0" borderId="0" xfId="3" applyFont="1" applyBorder="1" applyAlignment="1" applyProtection="1">
      <alignment vertical="center" wrapText="1" readingOrder="2"/>
    </xf>
    <xf numFmtId="0" fontId="11" fillId="6" borderId="26" xfId="0" applyFont="1" applyFill="1" applyBorder="1" applyAlignment="1" applyProtection="1">
      <alignment horizontal="right" vertical="center" wrapText="1" readingOrder="2"/>
    </xf>
    <xf numFmtId="0" fontId="18" fillId="0" borderId="0" xfId="0" applyFont="1"/>
    <xf numFmtId="0" fontId="7" fillId="0" borderId="0" xfId="0" applyFont="1" applyFill="1"/>
    <xf numFmtId="166" fontId="3" fillId="0" borderId="0" xfId="3" applyNumberFormat="1" applyFont="1" applyBorder="1" applyAlignment="1" applyProtection="1">
      <alignment horizontal="center" vertical="center"/>
      <protection locked="0"/>
    </xf>
    <xf numFmtId="0" fontId="3" fillId="0" borderId="0" xfId="3" applyFont="1" applyBorder="1" applyAlignment="1" applyProtection="1">
      <alignment horizontal="center" vertical="center"/>
    </xf>
    <xf numFmtId="0" fontId="3" fillId="0" borderId="0" xfId="3" applyFont="1" applyBorder="1" applyAlignment="1" applyProtection="1">
      <alignment horizontal="left" vertical="center"/>
    </xf>
    <xf numFmtId="0" fontId="23" fillId="0" borderId="0" xfId="0" applyFont="1" applyAlignment="1">
      <alignment vertical="center"/>
    </xf>
    <xf numFmtId="0" fontId="23" fillId="0" borderId="0" xfId="0" applyFont="1" applyBorder="1" applyAlignment="1">
      <alignment vertical="center"/>
    </xf>
    <xf numFmtId="0" fontId="24" fillId="0" borderId="0" xfId="0" applyFont="1" applyAlignment="1">
      <alignment horizontal="right" vertical="center" wrapText="1" readingOrder="2"/>
    </xf>
    <xf numFmtId="0" fontId="10" fillId="0" borderId="0" xfId="0" applyFont="1" applyBorder="1" applyAlignment="1">
      <alignment vertical="center"/>
    </xf>
    <xf numFmtId="9" fontId="10" fillId="0" borderId="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167" fontId="23" fillId="2" borderId="5" xfId="1" applyNumberFormat="1" applyFont="1" applyFill="1" applyBorder="1" applyAlignment="1">
      <alignment horizontal="center" vertical="center" wrapText="1"/>
    </xf>
    <xf numFmtId="9" fontId="23" fillId="2" borderId="5" xfId="2" applyNumberFormat="1" applyFont="1" applyFill="1" applyBorder="1" applyAlignment="1" applyProtection="1">
      <alignment horizontal="center" vertical="center" wrapText="1"/>
    </xf>
    <xf numFmtId="0" fontId="23"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readingOrder="2"/>
    </xf>
    <xf numFmtId="0" fontId="23" fillId="0" borderId="0" xfId="0" applyFont="1" applyBorder="1" applyAlignment="1">
      <alignment horizontal="center" vertical="center" wrapText="1"/>
    </xf>
    <xf numFmtId="3" fontId="27" fillId="0" borderId="0" xfId="0" applyNumberFormat="1" applyFont="1"/>
    <xf numFmtId="4" fontId="23" fillId="0" borderId="0" xfId="0" applyNumberFormat="1" applyFont="1" applyBorder="1" applyAlignment="1">
      <alignment horizontal="center" vertical="center" wrapText="1"/>
    </xf>
    <xf numFmtId="0" fontId="29" fillId="0" borderId="0" xfId="0" applyFont="1" applyBorder="1" applyAlignment="1" applyProtection="1">
      <alignment horizontal="right" vertical="center" wrapText="1"/>
      <protection locked="0"/>
    </xf>
    <xf numFmtId="0" fontId="30" fillId="0" borderId="0" xfId="0" applyFont="1"/>
    <xf numFmtId="0" fontId="33" fillId="0" borderId="11" xfId="0" applyFont="1" applyBorder="1"/>
    <xf numFmtId="0" fontId="33" fillId="0" borderId="0" xfId="0" applyFont="1" applyBorder="1"/>
    <xf numFmtId="0" fontId="33" fillId="0" borderId="0" xfId="0" applyFont="1"/>
    <xf numFmtId="0" fontId="30" fillId="0" borderId="0" xfId="0" applyFont="1" applyAlignment="1">
      <alignment horizontal="center" wrapText="1"/>
    </xf>
    <xf numFmtId="0" fontId="30" fillId="0" borderId="0" xfId="0" applyFont="1" applyAlignment="1">
      <alignment horizontal="center"/>
    </xf>
    <xf numFmtId="0" fontId="37" fillId="0" borderId="0" xfId="0" applyFont="1"/>
    <xf numFmtId="0" fontId="39" fillId="0" borderId="0" xfId="0" applyFont="1" applyAlignment="1">
      <alignment wrapText="1"/>
    </xf>
    <xf numFmtId="3" fontId="37" fillId="0" borderId="0" xfId="0" applyNumberFormat="1" applyFont="1" applyAlignment="1">
      <alignment horizontal="center"/>
    </xf>
    <xf numFmtId="3" fontId="30" fillId="0" borderId="0" xfId="0" applyNumberFormat="1" applyFont="1"/>
    <xf numFmtId="0" fontId="10" fillId="0" borderId="0" xfId="0" applyFont="1" applyAlignment="1">
      <alignment horizontal="center"/>
    </xf>
    <xf numFmtId="0" fontId="10" fillId="0" borderId="0" xfId="0" applyFont="1" applyAlignment="1">
      <alignment wrapText="1"/>
    </xf>
    <xf numFmtId="0" fontId="10" fillId="0" borderId="0" xfId="0" applyFont="1" applyFill="1" applyBorder="1" applyAlignment="1">
      <alignment horizontal="center"/>
    </xf>
    <xf numFmtId="3" fontId="30" fillId="0" borderId="0" xfId="0" applyNumberFormat="1" applyFont="1" applyFill="1" applyBorder="1"/>
    <xf numFmtId="0" fontId="30" fillId="0" borderId="0" xfId="0" applyFont="1" applyFill="1" applyBorder="1"/>
    <xf numFmtId="0" fontId="10" fillId="0" borderId="0" xfId="0" applyFont="1" applyFill="1" applyBorder="1" applyAlignment="1">
      <alignment horizontal="right" wrapText="1"/>
    </xf>
    <xf numFmtId="3" fontId="10" fillId="0" borderId="0" xfId="0" applyNumberFormat="1" applyFont="1" applyFill="1" applyBorder="1"/>
    <xf numFmtId="3" fontId="10" fillId="0" borderId="0" xfId="0" applyNumberFormat="1" applyFont="1" applyFill="1" applyBorder="1" applyAlignment="1">
      <alignment horizontal="center"/>
    </xf>
    <xf numFmtId="3" fontId="36" fillId="2" borderId="66" xfId="0" applyNumberFormat="1" applyFont="1" applyFill="1" applyBorder="1" applyAlignment="1" applyProtection="1">
      <alignment horizontal="center" vertical="center" wrapText="1"/>
    </xf>
    <xf numFmtId="3" fontId="42" fillId="2" borderId="66" xfId="0" applyNumberFormat="1" applyFont="1" applyFill="1" applyBorder="1" applyAlignment="1" applyProtection="1">
      <alignment horizontal="center" vertical="center" wrapText="1"/>
    </xf>
    <xf numFmtId="3" fontId="41" fillId="2" borderId="6" xfId="0" applyNumberFormat="1" applyFont="1" applyFill="1" applyBorder="1" applyAlignment="1" applyProtection="1">
      <alignment horizontal="center" vertical="center" wrapText="1"/>
    </xf>
    <xf numFmtId="9" fontId="41" fillId="2" borderId="5" xfId="0" applyNumberFormat="1" applyFont="1" applyFill="1" applyBorder="1" applyAlignment="1" applyProtection="1">
      <alignment horizontal="center" vertical="center" wrapText="1"/>
    </xf>
    <xf numFmtId="3" fontId="42" fillId="2" borderId="60" xfId="0" applyNumberFormat="1" applyFont="1" applyFill="1" applyBorder="1" applyAlignment="1" applyProtection="1">
      <alignment horizontal="center" vertical="center" wrapText="1"/>
    </xf>
    <xf numFmtId="3" fontId="41" fillId="2" borderId="59" xfId="0" applyNumberFormat="1" applyFont="1" applyFill="1" applyBorder="1" applyAlignment="1" applyProtection="1">
      <alignment horizontal="center" vertical="center"/>
    </xf>
    <xf numFmtId="3" fontId="41" fillId="2" borderId="6" xfId="0" applyNumberFormat="1" applyFont="1" applyFill="1" applyBorder="1" applyAlignment="1" applyProtection="1">
      <alignment horizontal="center" vertical="center"/>
    </xf>
    <xf numFmtId="3" fontId="41" fillId="0" borderId="27" xfId="0" applyNumberFormat="1" applyFont="1" applyBorder="1" applyAlignment="1" applyProtection="1">
      <alignment horizontal="center" vertical="center"/>
      <protection locked="0"/>
    </xf>
    <xf numFmtId="3" fontId="41" fillId="0" borderId="5" xfId="0" applyNumberFormat="1" applyFont="1" applyBorder="1" applyAlignment="1" applyProtection="1">
      <alignment horizontal="center" vertical="center"/>
      <protection locked="0"/>
    </xf>
    <xf numFmtId="3" fontId="41" fillId="0" borderId="60" xfId="0" applyNumberFormat="1" applyFont="1" applyBorder="1" applyAlignment="1" applyProtection="1">
      <alignment horizontal="center" vertical="center"/>
      <protection locked="0"/>
    </xf>
    <xf numFmtId="3" fontId="43" fillId="2" borderId="5" xfId="0" applyNumberFormat="1" applyFont="1" applyFill="1" applyBorder="1" applyAlignment="1" applyProtection="1">
      <alignment horizontal="center" vertical="center"/>
      <protection locked="0"/>
    </xf>
    <xf numFmtId="3" fontId="54" fillId="2" borderId="66" xfId="0" applyNumberFormat="1" applyFont="1" applyFill="1" applyBorder="1" applyAlignment="1" applyProtection="1">
      <alignment horizontal="center" vertical="center" wrapText="1"/>
    </xf>
    <xf numFmtId="9" fontId="43" fillId="2" borderId="5" xfId="0" applyNumberFormat="1" applyFont="1" applyFill="1" applyBorder="1" applyAlignment="1" applyProtection="1">
      <alignment horizontal="center" vertical="center" wrapText="1"/>
    </xf>
    <xf numFmtId="3" fontId="43" fillId="2" borderId="27" xfId="0" applyNumberFormat="1" applyFont="1" applyFill="1" applyBorder="1" applyAlignment="1" applyProtection="1">
      <alignment horizontal="center" vertical="center"/>
      <protection locked="0"/>
    </xf>
    <xf numFmtId="3" fontId="43" fillId="2" borderId="6" xfId="0" applyNumberFormat="1" applyFont="1" applyFill="1" applyBorder="1" applyAlignment="1" applyProtection="1">
      <alignment horizontal="center" vertical="center" wrapText="1"/>
    </xf>
    <xf numFmtId="3" fontId="54" fillId="2" borderId="60" xfId="0" applyNumberFormat="1" applyFont="1" applyFill="1" applyBorder="1" applyAlignment="1" applyProtection="1">
      <alignment horizontal="center" vertical="center" wrapText="1"/>
    </xf>
    <xf numFmtId="3" fontId="43" fillId="2" borderId="27" xfId="0" applyNumberFormat="1" applyFont="1" applyFill="1" applyBorder="1" applyAlignment="1" applyProtection="1">
      <alignment horizontal="center" vertical="center"/>
    </xf>
    <xf numFmtId="3" fontId="43" fillId="2" borderId="5" xfId="0" applyNumberFormat="1" applyFont="1" applyFill="1" applyBorder="1" applyAlignment="1" applyProtection="1">
      <alignment horizontal="center" vertical="center"/>
    </xf>
    <xf numFmtId="3" fontId="43" fillId="2" borderId="59" xfId="0" applyNumberFormat="1" applyFont="1" applyFill="1" applyBorder="1" applyAlignment="1" applyProtection="1">
      <alignment horizontal="center" vertical="center"/>
    </xf>
    <xf numFmtId="3" fontId="40" fillId="0" borderId="27" xfId="0" applyNumberFormat="1" applyFont="1" applyFill="1" applyBorder="1" applyAlignment="1" applyProtection="1">
      <alignment horizontal="center" vertical="center"/>
      <protection locked="0"/>
    </xf>
    <xf numFmtId="3" fontId="40" fillId="0" borderId="5" xfId="0" applyNumberFormat="1" applyFont="1" applyFill="1" applyBorder="1" applyAlignment="1" applyProtection="1">
      <alignment horizontal="center" vertical="center"/>
      <protection locked="0"/>
    </xf>
    <xf numFmtId="3" fontId="40" fillId="0" borderId="60" xfId="0" applyNumberFormat="1" applyFont="1" applyFill="1" applyBorder="1" applyAlignment="1" applyProtection="1">
      <alignment horizontal="center" vertical="center"/>
      <protection locked="0"/>
    </xf>
    <xf numFmtId="9" fontId="46" fillId="2" borderId="5" xfId="0" applyNumberFormat="1" applyFont="1" applyFill="1" applyBorder="1" applyAlignment="1" applyProtection="1">
      <alignment horizontal="center" vertical="center" wrapText="1"/>
    </xf>
    <xf numFmtId="3" fontId="46" fillId="2" borderId="6" xfId="0" applyNumberFormat="1" applyFont="1" applyFill="1" applyBorder="1" applyAlignment="1" applyProtection="1">
      <alignment horizontal="center" vertical="center" wrapText="1"/>
    </xf>
    <xf numFmtId="9" fontId="42" fillId="2" borderId="5" xfId="0" applyNumberFormat="1" applyFont="1" applyFill="1" applyBorder="1" applyAlignment="1" applyProtection="1">
      <alignment horizontal="center" vertical="center" wrapText="1"/>
    </xf>
    <xf numFmtId="3" fontId="42" fillId="2" borderId="6" xfId="0" applyNumberFormat="1" applyFont="1" applyFill="1" applyBorder="1" applyAlignment="1" applyProtection="1">
      <alignment horizontal="center" vertical="center" wrapText="1"/>
    </xf>
    <xf numFmtId="3" fontId="42" fillId="0" borderId="27" xfId="0" applyNumberFormat="1" applyFont="1" applyBorder="1" applyAlignment="1" applyProtection="1">
      <alignment horizontal="center" vertical="center"/>
      <protection locked="0"/>
    </xf>
    <xf numFmtId="3" fontId="42" fillId="0" borderId="5" xfId="0" applyNumberFormat="1" applyFont="1" applyBorder="1" applyAlignment="1" applyProtection="1">
      <alignment horizontal="center" vertical="center"/>
      <protection locked="0"/>
    </xf>
    <xf numFmtId="3" fontId="42" fillId="0" borderId="60" xfId="0" applyNumberFormat="1" applyFont="1" applyBorder="1" applyAlignment="1" applyProtection="1">
      <alignment horizontal="center" vertical="center"/>
      <protection locked="0"/>
    </xf>
    <xf numFmtId="3" fontId="55" fillId="0" borderId="27" xfId="0" applyNumberFormat="1" applyFont="1" applyFill="1" applyBorder="1" applyAlignment="1" applyProtection="1">
      <alignment horizontal="center" vertical="center"/>
      <protection locked="0"/>
    </xf>
    <xf numFmtId="3" fontId="55" fillId="0" borderId="5" xfId="0" applyNumberFormat="1" applyFont="1" applyFill="1" applyBorder="1" applyAlignment="1" applyProtection="1">
      <alignment horizontal="center" vertical="center"/>
      <protection locked="0"/>
    </xf>
    <xf numFmtId="3" fontId="55" fillId="0" borderId="60" xfId="0" applyNumberFormat="1" applyFont="1" applyFill="1" applyBorder="1" applyAlignment="1" applyProtection="1">
      <alignment horizontal="center" vertical="center"/>
      <protection locked="0"/>
    </xf>
    <xf numFmtId="3" fontId="42" fillId="0" borderId="27" xfId="0" applyNumberFormat="1" applyFont="1" applyFill="1" applyBorder="1" applyAlignment="1" applyProtection="1">
      <alignment horizontal="center" vertical="center"/>
      <protection locked="0"/>
    </xf>
    <xf numFmtId="3" fontId="42" fillId="0" borderId="5" xfId="0" applyNumberFormat="1" applyFont="1" applyFill="1" applyBorder="1" applyAlignment="1" applyProtection="1">
      <alignment horizontal="center" vertical="center"/>
      <protection locked="0"/>
    </xf>
    <xf numFmtId="3" fontId="42" fillId="0" borderId="60" xfId="0" applyNumberFormat="1" applyFont="1" applyFill="1" applyBorder="1" applyAlignment="1" applyProtection="1">
      <alignment horizontal="center" vertical="center"/>
      <protection locked="0"/>
    </xf>
    <xf numFmtId="3" fontId="41" fillId="0" borderId="4" xfId="0" applyNumberFormat="1" applyFont="1" applyFill="1" applyBorder="1" applyAlignment="1" applyProtection="1">
      <alignment horizontal="center" vertical="center"/>
      <protection locked="0"/>
    </xf>
    <xf numFmtId="3" fontId="41" fillId="0" borderId="5" xfId="0" applyNumberFormat="1" applyFont="1" applyFill="1" applyBorder="1" applyAlignment="1" applyProtection="1">
      <alignment horizontal="center" vertical="center"/>
      <protection locked="0"/>
    </xf>
    <xf numFmtId="3" fontId="41" fillId="0" borderId="27" xfId="0" applyNumberFormat="1" applyFont="1" applyFill="1" applyBorder="1" applyAlignment="1" applyProtection="1">
      <alignment horizontal="center" vertical="center"/>
      <protection locked="0"/>
    </xf>
    <xf numFmtId="3" fontId="41" fillId="0" borderId="60" xfId="0" applyNumberFormat="1" applyFont="1" applyFill="1" applyBorder="1" applyAlignment="1" applyProtection="1">
      <alignment horizontal="center" vertical="center"/>
      <protection locked="0"/>
    </xf>
    <xf numFmtId="3" fontId="56" fillId="2" borderId="66" xfId="0" applyNumberFormat="1" applyFont="1" applyFill="1" applyBorder="1" applyAlignment="1" applyProtection="1">
      <alignment horizontal="center" vertical="center" wrapText="1"/>
    </xf>
    <xf numFmtId="3" fontId="43" fillId="2" borderId="6" xfId="0" applyNumberFormat="1" applyFont="1" applyFill="1" applyBorder="1" applyAlignment="1" applyProtection="1">
      <alignment horizontal="center" vertical="center"/>
    </xf>
    <xf numFmtId="3" fontId="56" fillId="2" borderId="60" xfId="0" applyNumberFormat="1" applyFont="1" applyFill="1" applyBorder="1" applyAlignment="1" applyProtection="1">
      <alignment horizontal="center" vertical="center" wrapText="1"/>
    </xf>
    <xf numFmtId="0" fontId="60" fillId="0" borderId="0" xfId="0" applyFont="1" applyBorder="1" applyAlignment="1" applyProtection="1">
      <alignment horizontal="center" vertical="center" wrapText="1"/>
    </xf>
    <xf numFmtId="3" fontId="60" fillId="0" borderId="0" xfId="0" applyNumberFormat="1" applyFont="1" applyBorder="1" applyAlignment="1" applyProtection="1">
      <alignment horizontal="center" vertical="center" wrapText="1"/>
    </xf>
    <xf numFmtId="49" fontId="65" fillId="8" borderId="0" xfId="6" applyFont="1" applyFill="1" applyBorder="1"/>
    <xf numFmtId="2" fontId="67" fillId="0" borderId="0" xfId="6" applyNumberFormat="1" applyFont="1"/>
    <xf numFmtId="2" fontId="69" fillId="8" borderId="0" xfId="7" applyNumberFormat="1" applyFont="1" applyFill="1" applyBorder="1" applyAlignment="1">
      <alignment horizontal="center"/>
    </xf>
    <xf numFmtId="2" fontId="67" fillId="0" borderId="0" xfId="6" applyNumberFormat="1" applyFont="1" applyBorder="1"/>
    <xf numFmtId="2" fontId="67" fillId="8" borderId="0" xfId="6" applyNumberFormat="1" applyFont="1" applyFill="1"/>
    <xf numFmtId="2" fontId="23" fillId="8" borderId="0" xfId="6" applyNumberFormat="1" applyFont="1" applyFill="1" applyAlignment="1">
      <alignment readingOrder="2"/>
    </xf>
    <xf numFmtId="2" fontId="67" fillId="0" borderId="0" xfId="6" applyNumberFormat="1" applyFont="1" applyAlignment="1">
      <alignment vertical="center" wrapText="1"/>
    </xf>
    <xf numFmtId="2" fontId="67" fillId="0" borderId="0" xfId="6" applyNumberFormat="1" applyFont="1" applyAlignment="1">
      <alignment vertical="center"/>
    </xf>
    <xf numFmtId="4" fontId="72" fillId="8" borderId="21" xfId="7" applyNumberFormat="1" applyFont="1" applyFill="1" applyBorder="1" applyAlignment="1" applyProtection="1">
      <alignment horizontal="center"/>
    </xf>
    <xf numFmtId="3" fontId="72" fillId="8" borderId="5" xfId="7" applyNumberFormat="1" applyFont="1" applyFill="1" applyBorder="1" applyAlignment="1" applyProtection="1">
      <alignment horizontal="center"/>
      <protection locked="0"/>
    </xf>
    <xf numFmtId="3" fontId="72" fillId="2" borderId="5" xfId="7" applyNumberFormat="1" applyFont="1" applyFill="1" applyBorder="1" applyAlignment="1" applyProtection="1">
      <alignment horizontal="center"/>
    </xf>
    <xf numFmtId="3" fontId="72" fillId="2" borderId="6" xfId="7" applyNumberFormat="1" applyFont="1" applyFill="1" applyBorder="1" applyAlignment="1" applyProtection="1">
      <alignment horizontal="center"/>
    </xf>
    <xf numFmtId="3" fontId="72" fillId="2" borderId="29" xfId="7" applyNumberFormat="1" applyFont="1" applyFill="1" applyBorder="1" applyAlignment="1" applyProtection="1">
      <alignment horizontal="center"/>
    </xf>
    <xf numFmtId="3" fontId="72" fillId="2" borderId="32" xfId="7" applyNumberFormat="1" applyFont="1" applyFill="1" applyBorder="1" applyAlignment="1" applyProtection="1">
      <alignment horizontal="center"/>
    </xf>
    <xf numFmtId="2" fontId="73" fillId="0" borderId="0" xfId="6" applyNumberFormat="1" applyFont="1"/>
    <xf numFmtId="3" fontId="72" fillId="2" borderId="6" xfId="7" applyNumberFormat="1" applyFont="1" applyFill="1" applyBorder="1" applyAlignment="1" applyProtection="1">
      <alignment horizontal="center"/>
      <protection hidden="1"/>
    </xf>
    <xf numFmtId="3" fontId="65" fillId="2" borderId="40" xfId="7" applyNumberFormat="1" applyFont="1" applyFill="1" applyBorder="1" applyAlignment="1" applyProtection="1">
      <alignment horizontal="center"/>
    </xf>
    <xf numFmtId="3" fontId="65" fillId="2" borderId="41" xfId="7" applyNumberFormat="1" applyFont="1" applyFill="1" applyBorder="1" applyAlignment="1" applyProtection="1">
      <alignment horizontal="center"/>
    </xf>
    <xf numFmtId="3" fontId="72" fillId="8" borderId="5" xfId="7" applyNumberFormat="1" applyFont="1" applyFill="1" applyBorder="1" applyAlignment="1" applyProtection="1">
      <alignment horizontal="center"/>
    </xf>
    <xf numFmtId="2" fontId="67" fillId="0" borderId="0" xfId="6" applyNumberFormat="1" applyFont="1" applyAlignment="1">
      <alignment horizontal="left" vertical="center" wrapText="1"/>
    </xf>
    <xf numFmtId="3" fontId="72" fillId="8" borderId="29" xfId="7" applyNumberFormat="1" applyFont="1" applyFill="1" applyBorder="1" applyAlignment="1" applyProtection="1">
      <alignment horizontal="center"/>
      <protection locked="0"/>
    </xf>
    <xf numFmtId="3" fontId="72" fillId="8" borderId="8" xfId="7" applyNumberFormat="1" applyFont="1" applyFill="1" applyBorder="1" applyAlignment="1" applyProtection="1">
      <alignment horizontal="center"/>
      <protection locked="0"/>
    </xf>
    <xf numFmtId="3" fontId="72" fillId="2" borderId="8" xfId="7" applyNumberFormat="1" applyFont="1" applyFill="1" applyBorder="1" applyAlignment="1" applyProtection="1">
      <alignment horizontal="center"/>
    </xf>
    <xf numFmtId="3" fontId="72" fillId="2" borderId="9" xfId="7" applyNumberFormat="1" applyFont="1" applyFill="1" applyBorder="1" applyAlignment="1" applyProtection="1">
      <alignment horizontal="center"/>
    </xf>
    <xf numFmtId="2" fontId="73" fillId="0" borderId="0" xfId="6" applyNumberFormat="1" applyFont="1" applyAlignment="1">
      <alignment vertical="center" wrapText="1"/>
    </xf>
    <xf numFmtId="2" fontId="73" fillId="0" borderId="0" xfId="6" applyNumberFormat="1" applyFont="1" applyAlignment="1">
      <alignment vertical="center"/>
    </xf>
    <xf numFmtId="3" fontId="72" fillId="2" borderId="5" xfId="7" applyNumberFormat="1" applyFont="1" applyFill="1" applyBorder="1" applyAlignment="1" applyProtection="1">
      <alignment horizontal="center"/>
      <protection hidden="1"/>
    </xf>
    <xf numFmtId="3" fontId="65" fillId="2" borderId="40" xfId="7" applyNumberFormat="1" applyFont="1" applyFill="1" applyBorder="1" applyAlignment="1" applyProtection="1">
      <alignment horizontal="center" vertical="center" wrapText="1"/>
    </xf>
    <xf numFmtId="3" fontId="65" fillId="2" borderId="41" xfId="7" applyNumberFormat="1" applyFont="1" applyFill="1" applyBorder="1" applyAlignment="1" applyProtection="1">
      <alignment horizontal="center" vertical="center" wrapText="1"/>
    </xf>
    <xf numFmtId="3" fontId="65" fillId="2" borderId="40" xfId="7" applyNumberFormat="1" applyFont="1" applyFill="1" applyBorder="1" applyAlignment="1" applyProtection="1">
      <alignment horizontal="center" vertical="center"/>
    </xf>
    <xf numFmtId="3" fontId="65" fillId="2" borderId="41" xfId="7" applyNumberFormat="1" applyFont="1" applyFill="1" applyBorder="1" applyAlignment="1" applyProtection="1">
      <alignment horizontal="center" vertical="center"/>
    </xf>
    <xf numFmtId="3" fontId="69" fillId="8" borderId="0" xfId="7" applyNumberFormat="1" applyFont="1" applyFill="1" applyBorder="1" applyAlignment="1">
      <alignment horizontal="center" vertical="center"/>
    </xf>
    <xf numFmtId="2" fontId="69" fillId="8" borderId="0" xfId="7" applyNumberFormat="1" applyFont="1" applyFill="1" applyBorder="1" applyAlignment="1">
      <alignment vertical="center"/>
    </xf>
    <xf numFmtId="3" fontId="10" fillId="8" borderId="0" xfId="7" applyNumberFormat="1" applyFont="1" applyFill="1" applyBorder="1" applyAlignment="1" applyProtection="1">
      <alignment horizontal="center" vertical="center"/>
    </xf>
    <xf numFmtId="49" fontId="65" fillId="0" borderId="0" xfId="6" applyFont="1" applyFill="1"/>
    <xf numFmtId="49" fontId="65" fillId="0" borderId="0" xfId="6" applyFont="1" applyFill="1" applyBorder="1"/>
    <xf numFmtId="49" fontId="31" fillId="0" borderId="0" xfId="6" applyFont="1" applyFill="1" applyBorder="1" applyAlignment="1">
      <alignment wrapText="1"/>
    </xf>
    <xf numFmtId="49" fontId="78" fillId="0" borderId="0" xfId="6" applyFont="1" applyFill="1"/>
    <xf numFmtId="49" fontId="3" fillId="8" borderId="0" xfId="6" applyFont="1" applyFill="1" applyBorder="1"/>
    <xf numFmtId="49" fontId="63" fillId="8" borderId="0" xfId="6" applyFill="1"/>
    <xf numFmtId="49" fontId="63" fillId="8" borderId="0" xfId="6" applyFill="1" applyBorder="1"/>
    <xf numFmtId="49" fontId="27" fillId="8" borderId="0" xfId="6" applyFont="1" applyFill="1" applyAlignment="1">
      <alignment vertical="justify" wrapText="1"/>
    </xf>
    <xf numFmtId="49" fontId="27" fillId="8" borderId="0" xfId="6" applyFont="1" applyFill="1" applyBorder="1" applyAlignment="1">
      <alignment vertical="justify" wrapText="1"/>
    </xf>
    <xf numFmtId="49" fontId="82" fillId="8" borderId="0" xfId="6" applyFont="1" applyFill="1"/>
    <xf numFmtId="49" fontId="82" fillId="8" borderId="0" xfId="6" applyFont="1" applyFill="1" applyBorder="1"/>
    <xf numFmtId="49" fontId="27" fillId="8" borderId="0" xfId="6" applyFont="1" applyFill="1" applyAlignment="1">
      <alignment vertical="center"/>
    </xf>
    <xf numFmtId="49" fontId="82" fillId="8" borderId="0" xfId="6" applyFont="1" applyFill="1" applyAlignment="1">
      <alignment vertical="center"/>
    </xf>
    <xf numFmtId="49" fontId="82" fillId="8" borderId="0" xfId="6" applyFont="1" applyFill="1" applyBorder="1" applyAlignment="1">
      <alignment vertical="center"/>
    </xf>
    <xf numFmtId="49" fontId="27" fillId="8" borderId="0" xfId="6" applyFont="1" applyFill="1"/>
    <xf numFmtId="49" fontId="27" fillId="8" borderId="0" xfId="6" applyFont="1" applyFill="1" applyBorder="1"/>
    <xf numFmtId="4" fontId="28" fillId="0" borderId="0" xfId="6" applyNumberFormat="1" applyFont="1" applyFill="1" applyBorder="1" applyAlignment="1" applyProtection="1">
      <protection hidden="1"/>
    </xf>
    <xf numFmtId="49" fontId="10" fillId="8" borderId="0" xfId="6" applyFont="1" applyFill="1" applyBorder="1" applyAlignment="1" applyProtection="1">
      <alignment vertical="center"/>
    </xf>
    <xf numFmtId="49" fontId="2" fillId="8" borderId="0" xfId="6" applyFont="1" applyFill="1" applyBorder="1" applyAlignment="1" applyProtection="1">
      <alignment horizontal="right" readingOrder="2"/>
    </xf>
    <xf numFmtId="49" fontId="84" fillId="8" borderId="0" xfId="6" applyFont="1" applyFill="1" applyBorder="1" applyAlignment="1" applyProtection="1">
      <alignment horizontal="right"/>
    </xf>
    <xf numFmtId="2" fontId="23" fillId="8" borderId="0" xfId="6" applyNumberFormat="1" applyFont="1" applyFill="1" applyBorder="1" applyAlignment="1" applyProtection="1">
      <alignment vertical="center"/>
    </xf>
    <xf numFmtId="2" fontId="63" fillId="8" borderId="0" xfId="6" applyNumberFormat="1" applyFill="1" applyBorder="1" applyAlignment="1" applyProtection="1">
      <alignment vertical="center"/>
      <protection hidden="1"/>
    </xf>
    <xf numFmtId="1" fontId="27" fillId="8" borderId="0" xfId="6" applyNumberFormat="1" applyFont="1" applyFill="1" applyBorder="1" applyProtection="1"/>
    <xf numFmtId="49" fontId="82" fillId="8" borderId="0" xfId="6" applyFont="1" applyFill="1" applyBorder="1" applyProtection="1"/>
    <xf numFmtId="171" fontId="82" fillId="8" borderId="0" xfId="6" applyNumberFormat="1" applyFont="1" applyFill="1" applyBorder="1" applyProtection="1"/>
    <xf numFmtId="171" fontId="85" fillId="8" borderId="0" xfId="6" applyNumberFormat="1" applyFont="1" applyFill="1" applyBorder="1" applyProtection="1"/>
    <xf numFmtId="0" fontId="77" fillId="8" borderId="0" xfId="0" applyFont="1" applyFill="1" applyBorder="1"/>
    <xf numFmtId="49" fontId="75" fillId="8" borderId="0" xfId="6" applyFont="1" applyFill="1" applyBorder="1" applyProtection="1"/>
    <xf numFmtId="171" fontId="82" fillId="8" borderId="10" xfId="6" applyNumberFormat="1" applyFont="1" applyFill="1" applyBorder="1" applyProtection="1"/>
    <xf numFmtId="49" fontId="77" fillId="8" borderId="0" xfId="6" applyFont="1" applyFill="1" applyBorder="1" applyProtection="1"/>
    <xf numFmtId="49" fontId="82" fillId="8" borderId="50" xfId="6" applyFont="1" applyFill="1" applyBorder="1" applyProtection="1"/>
    <xf numFmtId="49" fontId="82" fillId="8" borderId="11" xfId="6" applyFont="1" applyFill="1" applyBorder="1" applyProtection="1"/>
    <xf numFmtId="49" fontId="82" fillId="8" borderId="11" xfId="6" applyFont="1" applyFill="1" applyBorder="1" applyAlignment="1" applyProtection="1">
      <alignment horizontal="center"/>
    </xf>
    <xf numFmtId="49" fontId="82" fillId="8" borderId="18" xfId="6" applyFont="1" applyFill="1" applyBorder="1" applyProtection="1"/>
    <xf numFmtId="171" fontId="82" fillId="8" borderId="39" xfId="6" applyNumberFormat="1" applyFont="1" applyFill="1" applyBorder="1" applyProtection="1"/>
    <xf numFmtId="171" fontId="82" fillId="8" borderId="41" xfId="6" applyNumberFormat="1" applyFont="1" applyFill="1" applyBorder="1" applyProtection="1"/>
    <xf numFmtId="171" fontId="82" fillId="8" borderId="12" xfId="6" applyNumberFormat="1" applyFont="1" applyFill="1" applyBorder="1" applyProtection="1"/>
    <xf numFmtId="171" fontId="82" fillId="8" borderId="14" xfId="6" applyNumberFormat="1" applyFont="1" applyFill="1" applyBorder="1" applyProtection="1"/>
    <xf numFmtId="49" fontId="77" fillId="8" borderId="0" xfId="6" applyFont="1" applyFill="1"/>
    <xf numFmtId="49" fontId="77" fillId="8" borderId="0" xfId="6" applyFont="1" applyFill="1" applyBorder="1"/>
    <xf numFmtId="0" fontId="77" fillId="8" borderId="0" xfId="0" applyFont="1" applyFill="1" applyBorder="1" applyProtection="1"/>
    <xf numFmtId="171" fontId="82" fillId="8" borderId="0" xfId="6" applyNumberFormat="1" applyFont="1" applyFill="1" applyBorder="1" applyAlignment="1" applyProtection="1">
      <alignment horizontal="right"/>
    </xf>
    <xf numFmtId="171" fontId="82" fillId="8" borderId="12" xfId="6" applyNumberFormat="1" applyFont="1" applyFill="1" applyBorder="1" applyAlignment="1" applyProtection="1">
      <alignment horizontal="right"/>
    </xf>
    <xf numFmtId="171" fontId="82" fillId="8" borderId="14" xfId="6" applyNumberFormat="1" applyFont="1" applyFill="1" applyBorder="1" applyAlignment="1" applyProtection="1">
      <alignment horizontal="right"/>
    </xf>
    <xf numFmtId="171" fontId="82" fillId="8" borderId="10" xfId="6" applyNumberFormat="1" applyFont="1" applyFill="1" applyBorder="1" applyAlignment="1" applyProtection="1">
      <alignment horizontal="right"/>
    </xf>
    <xf numFmtId="49" fontId="82" fillId="8" borderId="34" xfId="6" applyFont="1" applyFill="1" applyBorder="1" applyAlignment="1" applyProtection="1">
      <alignment horizontal="right"/>
    </xf>
    <xf numFmtId="49" fontId="82" fillId="8" borderId="49" xfId="6" applyFont="1" applyFill="1" applyBorder="1" applyAlignment="1" applyProtection="1">
      <alignment horizontal="right"/>
    </xf>
    <xf numFmtId="49" fontId="82" fillId="8" borderId="37" xfId="6" applyFont="1" applyFill="1" applyBorder="1" applyAlignment="1" applyProtection="1">
      <alignment horizontal="right"/>
    </xf>
    <xf numFmtId="49" fontId="82" fillId="8" borderId="51" xfId="6" applyFont="1" applyFill="1" applyBorder="1" applyAlignment="1" applyProtection="1">
      <alignment horizontal="right"/>
    </xf>
    <xf numFmtId="49" fontId="75" fillId="0" borderId="0" xfId="6" applyFont="1" applyFill="1" applyBorder="1" applyProtection="1"/>
    <xf numFmtId="49" fontId="63" fillId="0" borderId="0" xfId="6" applyFill="1" applyProtection="1"/>
    <xf numFmtId="49" fontId="63" fillId="8" borderId="0" xfId="6" applyFill="1" applyProtection="1"/>
    <xf numFmtId="49" fontId="23" fillId="0" borderId="0" xfId="6" applyFont="1" applyFill="1" applyBorder="1" applyAlignment="1" applyProtection="1">
      <alignment vertical="center"/>
    </xf>
    <xf numFmtId="49" fontId="23" fillId="8" borderId="0" xfId="6" applyFont="1" applyFill="1" applyBorder="1" applyAlignment="1" applyProtection="1">
      <alignment vertical="center"/>
    </xf>
    <xf numFmtId="49" fontId="23" fillId="0" borderId="0" xfId="6" applyFont="1" applyFill="1" applyBorder="1" applyAlignment="1" applyProtection="1">
      <alignment horizontal="center" vertical="center"/>
    </xf>
    <xf numFmtId="49" fontId="23" fillId="8" borderId="0" xfId="6" applyFont="1" applyFill="1" applyBorder="1" applyAlignment="1" applyProtection="1">
      <alignment horizontal="center" vertical="center"/>
    </xf>
    <xf numFmtId="49" fontId="27" fillId="0" borderId="0" xfId="6" applyFont="1" applyFill="1" applyBorder="1" applyProtection="1"/>
    <xf numFmtId="49" fontId="23" fillId="0" borderId="0" xfId="6" applyFont="1" applyFill="1" applyBorder="1" applyProtection="1"/>
    <xf numFmtId="49" fontId="23" fillId="8" borderId="0" xfId="6" applyFont="1" applyFill="1" applyBorder="1" applyProtection="1"/>
    <xf numFmtId="49" fontId="27" fillId="0" borderId="0" xfId="6" applyFont="1" applyFill="1" applyBorder="1" applyAlignment="1" applyProtection="1">
      <alignment vertical="center"/>
    </xf>
    <xf numFmtId="3" fontId="27" fillId="2" borderId="9" xfId="6" applyNumberFormat="1" applyFont="1" applyFill="1" applyBorder="1" applyAlignment="1" applyProtection="1"/>
    <xf numFmtId="1" fontId="23" fillId="0" borderId="0" xfId="6" applyNumberFormat="1" applyFont="1" applyFill="1" applyBorder="1" applyAlignment="1" applyProtection="1">
      <alignment vertical="center"/>
    </xf>
    <xf numFmtId="49" fontId="67" fillId="8" borderId="0" xfId="6" applyFont="1" applyFill="1" applyBorder="1" applyAlignment="1" applyProtection="1">
      <alignment horizontal="center" vertical="center"/>
    </xf>
    <xf numFmtId="3" fontId="10" fillId="8" borderId="0" xfId="6" applyNumberFormat="1" applyFont="1" applyFill="1" applyBorder="1" applyAlignment="1" applyProtection="1"/>
    <xf numFmtId="4" fontId="28" fillId="8" borderId="0" xfId="6" applyNumberFormat="1" applyFont="1" applyFill="1" applyBorder="1" applyAlignment="1" applyProtection="1">
      <protection hidden="1"/>
    </xf>
    <xf numFmtId="1" fontId="27" fillId="0" borderId="0" xfId="6" applyNumberFormat="1" applyFont="1" applyFill="1" applyBorder="1" applyProtection="1"/>
    <xf numFmtId="49" fontId="82" fillId="0" borderId="0" xfId="6" applyFont="1" applyFill="1" applyBorder="1" applyProtection="1"/>
    <xf numFmtId="49" fontId="82" fillId="0" borderId="0" xfId="6" applyFont="1" applyFill="1" applyBorder="1" applyProtection="1">
      <protection hidden="1"/>
    </xf>
    <xf numFmtId="49" fontId="23" fillId="0" borderId="0" xfId="6" applyFont="1" applyAlignment="1">
      <alignment vertical="center" wrapText="1"/>
    </xf>
    <xf numFmtId="2" fontId="82" fillId="0" borderId="0" xfId="6" applyNumberFormat="1" applyFont="1" applyProtection="1">
      <protection locked="0"/>
    </xf>
    <xf numFmtId="2" fontId="82" fillId="8" borderId="0" xfId="6" applyNumberFormat="1" applyFont="1" applyFill="1" applyBorder="1" applyProtection="1">
      <protection locked="0"/>
    </xf>
    <xf numFmtId="2" fontId="75" fillId="8" borderId="0" xfId="6" applyNumberFormat="1" applyFont="1" applyFill="1" applyBorder="1" applyAlignment="1" applyProtection="1">
      <protection locked="0"/>
    </xf>
    <xf numFmtId="2" fontId="75" fillId="8" borderId="0" xfId="6" applyNumberFormat="1" applyFont="1" applyFill="1" applyBorder="1" applyProtection="1">
      <protection locked="0"/>
    </xf>
    <xf numFmtId="2" fontId="75" fillId="0" borderId="0" xfId="6" applyNumberFormat="1" applyFont="1" applyBorder="1" applyProtection="1">
      <protection locked="0"/>
    </xf>
    <xf numFmtId="2" fontId="75" fillId="0" borderId="0" xfId="6" applyNumberFormat="1" applyFont="1" applyProtection="1">
      <protection locked="0"/>
    </xf>
    <xf numFmtId="2" fontId="71" fillId="0" borderId="0" xfId="6" applyNumberFormat="1" applyFont="1" applyAlignment="1" applyProtection="1">
      <alignment wrapText="1"/>
      <protection locked="0"/>
    </xf>
    <xf numFmtId="2" fontId="69" fillId="0" borderId="0" xfId="6" applyNumberFormat="1" applyFont="1" applyBorder="1" applyAlignment="1" applyProtection="1">
      <alignment wrapText="1"/>
      <protection locked="0"/>
    </xf>
    <xf numFmtId="2" fontId="71" fillId="0" borderId="0" xfId="6" applyNumberFormat="1" applyFont="1" applyBorder="1" applyAlignment="1" applyProtection="1">
      <alignment wrapText="1"/>
      <protection locked="0"/>
    </xf>
    <xf numFmtId="2" fontId="88" fillId="0" borderId="0" xfId="6" applyNumberFormat="1" applyFont="1" applyBorder="1" applyAlignment="1" applyProtection="1">
      <alignment wrapText="1"/>
      <protection locked="0"/>
    </xf>
    <xf numFmtId="3" fontId="82" fillId="0" borderId="0" xfId="6" applyNumberFormat="1" applyFont="1" applyBorder="1" applyAlignment="1" applyProtection="1">
      <alignment vertical="center"/>
      <protection locked="0"/>
    </xf>
    <xf numFmtId="3" fontId="89" fillId="0" borderId="0" xfId="6" applyNumberFormat="1" applyFont="1" applyBorder="1" applyAlignment="1" applyProtection="1">
      <alignment vertical="center"/>
      <protection locked="0"/>
    </xf>
    <xf numFmtId="3" fontId="82" fillId="8" borderId="0" xfId="6" applyNumberFormat="1" applyFont="1" applyFill="1" applyBorder="1" applyAlignment="1" applyProtection="1">
      <alignment vertical="center"/>
      <protection locked="0"/>
    </xf>
    <xf numFmtId="3" fontId="89" fillId="8" borderId="0" xfId="6" applyNumberFormat="1" applyFont="1" applyFill="1" applyBorder="1" applyAlignment="1" applyProtection="1">
      <alignment vertical="center"/>
      <protection locked="0"/>
    </xf>
    <xf numFmtId="2" fontId="82" fillId="0" borderId="0" xfId="6" applyNumberFormat="1" applyFont="1" applyBorder="1" applyProtection="1">
      <protection locked="0"/>
    </xf>
    <xf numFmtId="2" fontId="89" fillId="0" borderId="0" xfId="6" applyNumberFormat="1" applyFont="1" applyBorder="1" applyProtection="1">
      <protection locked="0"/>
    </xf>
    <xf numFmtId="2" fontId="77" fillId="0" borderId="0" xfId="6" applyNumberFormat="1" applyFont="1" applyBorder="1" applyAlignment="1" applyProtection="1">
      <alignment readingOrder="2"/>
    </xf>
    <xf numFmtId="2" fontId="77" fillId="0" borderId="0" xfId="6" applyNumberFormat="1" applyFont="1" applyProtection="1">
      <protection locked="0"/>
    </xf>
    <xf numFmtId="2" fontId="82" fillId="0" borderId="0" xfId="6" applyNumberFormat="1" applyFont="1" applyProtection="1"/>
    <xf numFmtId="0" fontId="93" fillId="0" borderId="0" xfId="12" applyFont="1" applyFill="1" applyBorder="1" applyAlignment="1" applyProtection="1">
      <alignment vertical="center"/>
      <protection locked="0"/>
    </xf>
    <xf numFmtId="172" fontId="94" fillId="0" borderId="0" xfId="12" applyNumberFormat="1" applyFont="1" applyFill="1" applyBorder="1" applyAlignment="1" applyProtection="1">
      <alignment vertical="center" wrapText="1"/>
    </xf>
    <xf numFmtId="172" fontId="94" fillId="0" borderId="0" xfId="12" applyNumberFormat="1" applyFont="1" applyFill="1" applyBorder="1" applyAlignment="1" applyProtection="1">
      <alignment vertical="center" wrapText="1"/>
      <protection locked="0"/>
    </xf>
    <xf numFmtId="0" fontId="94" fillId="0" borderId="0" xfId="12" applyFont="1" applyFill="1" applyBorder="1" applyAlignment="1" applyProtection="1">
      <alignment horizontal="center" vertical="center"/>
      <protection locked="0"/>
    </xf>
    <xf numFmtId="49" fontId="93" fillId="0" borderId="0" xfId="12" applyNumberFormat="1" applyFont="1" applyFill="1" applyBorder="1" applyAlignment="1" applyProtection="1">
      <alignment horizontal="left" vertical="center"/>
      <protection locked="0"/>
    </xf>
    <xf numFmtId="172" fontId="93" fillId="0" borderId="0" xfId="12" applyNumberFormat="1" applyFont="1" applyFill="1" applyBorder="1" applyAlignment="1" applyProtection="1">
      <alignment horizontal="right" vertical="center"/>
      <protection locked="0"/>
    </xf>
    <xf numFmtId="0" fontId="93" fillId="0" borderId="0" xfId="12" applyNumberFormat="1" applyFont="1" applyFill="1" applyBorder="1" applyAlignment="1" applyProtection="1">
      <alignment horizontal="left" vertical="center"/>
      <protection locked="0"/>
    </xf>
    <xf numFmtId="172" fontId="92" fillId="0" borderId="0" xfId="12" applyNumberFormat="1" applyFont="1" applyFill="1" applyBorder="1" applyAlignment="1" applyProtection="1">
      <alignment vertical="center" wrapText="1"/>
      <protection locked="0"/>
    </xf>
    <xf numFmtId="0" fontId="91" fillId="0" borderId="0" xfId="12" applyFont="1" applyFill="1" applyBorder="1" applyAlignment="1" applyProtection="1">
      <alignment horizontal="center" vertical="center"/>
      <protection locked="0"/>
    </xf>
    <xf numFmtId="49" fontId="81" fillId="0" borderId="0" xfId="12" applyNumberFormat="1" applyFont="1" applyFill="1" applyBorder="1" applyAlignment="1" applyProtection="1">
      <alignment horizontal="left" vertical="center"/>
      <protection locked="0"/>
    </xf>
    <xf numFmtId="172" fontId="81" fillId="0" borderId="0" xfId="12" applyNumberFormat="1" applyFont="1" applyFill="1" applyBorder="1" applyAlignment="1" applyProtection="1">
      <alignment horizontal="right" vertical="center"/>
      <protection locked="0"/>
    </xf>
    <xf numFmtId="0" fontId="81" fillId="0" borderId="0" xfId="12" applyNumberFormat="1" applyFont="1" applyFill="1" applyBorder="1" applyAlignment="1" applyProtection="1">
      <alignment horizontal="left" vertical="center"/>
      <protection locked="0"/>
    </xf>
    <xf numFmtId="0" fontId="105" fillId="8" borderId="0" xfId="13" applyFont="1" applyFill="1"/>
    <xf numFmtId="0" fontId="105" fillId="8" borderId="0" xfId="13" applyFont="1" applyFill="1" applyAlignment="1">
      <alignment wrapText="1"/>
    </xf>
    <xf numFmtId="0" fontId="105" fillId="8" borderId="21" xfId="13" applyFont="1" applyFill="1" applyBorder="1" applyAlignment="1" applyProtection="1">
      <alignment horizontal="center" vertical="center"/>
      <protection locked="0"/>
    </xf>
    <xf numFmtId="0" fontId="6" fillId="8" borderId="0" xfId="13" applyFont="1" applyFill="1" applyAlignment="1">
      <alignment horizontal="center" wrapText="1"/>
    </xf>
    <xf numFmtId="0" fontId="105" fillId="8" borderId="28" xfId="13" applyFont="1" applyFill="1" applyBorder="1" applyAlignment="1" applyProtection="1">
      <alignment horizontal="center" vertical="center"/>
      <protection locked="0"/>
    </xf>
    <xf numFmtId="0" fontId="23" fillId="0" borderId="51" xfId="0" applyFont="1" applyBorder="1" applyAlignment="1">
      <alignment vertical="center" wrapText="1"/>
    </xf>
    <xf numFmtId="167" fontId="23" fillId="2" borderId="21" xfId="1" applyNumberFormat="1" applyFont="1" applyFill="1" applyBorder="1" applyAlignment="1">
      <alignment horizontal="center" vertical="center" wrapText="1"/>
    </xf>
    <xf numFmtId="9" fontId="23" fillId="2" borderId="21" xfId="2" applyNumberFormat="1" applyFont="1" applyFill="1" applyBorder="1" applyAlignment="1" applyProtection="1">
      <alignment horizontal="center" vertical="center" wrapText="1"/>
    </xf>
    <xf numFmtId="0" fontId="23" fillId="0" borderId="0" xfId="0" applyFont="1" applyFill="1" applyAlignment="1">
      <alignment vertical="center" wrapText="1"/>
    </xf>
    <xf numFmtId="0" fontId="23" fillId="0" borderId="0" xfId="0" applyFont="1" applyFill="1" applyBorder="1" applyAlignment="1" applyProtection="1">
      <alignment vertical="center" wrapText="1"/>
    </xf>
    <xf numFmtId="168" fontId="23" fillId="0" borderId="0" xfId="0" applyNumberFormat="1" applyFont="1" applyFill="1" applyBorder="1" applyAlignment="1">
      <alignment vertical="center" wrapText="1"/>
    </xf>
    <xf numFmtId="9" fontId="23" fillId="0" borderId="0" xfId="0" applyNumberFormat="1" applyFont="1" applyFill="1" applyBorder="1" applyAlignment="1" applyProtection="1">
      <alignment vertical="center" wrapText="1"/>
    </xf>
    <xf numFmtId="167" fontId="23" fillId="0" borderId="0" xfId="1" applyNumberFormat="1" applyFont="1" applyFill="1" applyBorder="1" applyAlignment="1">
      <alignment vertical="center" wrapText="1"/>
    </xf>
    <xf numFmtId="167" fontId="23" fillId="0" borderId="0" xfId="1" applyNumberFormat="1" applyFont="1" applyFill="1" applyBorder="1" applyAlignment="1">
      <alignment horizontal="center" vertical="center" wrapText="1"/>
    </xf>
    <xf numFmtId="168" fontId="23" fillId="0" borderId="0" xfId="0" applyNumberFormat="1"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10" fillId="0" borderId="0" xfId="0" applyNumberFormat="1" applyFont="1" applyFill="1" applyBorder="1" applyAlignment="1" applyProtection="1">
      <alignment horizontal="right" vertical="center" wrapText="1"/>
      <protection locked="0"/>
    </xf>
    <xf numFmtId="0" fontId="10" fillId="0" borderId="13" xfId="0" applyNumberFormat="1" applyFont="1" applyFill="1" applyBorder="1" applyAlignment="1" applyProtection="1">
      <alignment horizontal="right" vertical="center" wrapText="1"/>
    </xf>
    <xf numFmtId="0" fontId="10" fillId="0" borderId="37" xfId="0" applyNumberFormat="1" applyFont="1" applyFill="1" applyBorder="1" applyAlignment="1" applyProtection="1">
      <alignment horizontal="right" vertical="center" wrapText="1"/>
    </xf>
    <xf numFmtId="0" fontId="30" fillId="0" borderId="0" xfId="0" applyFont="1" applyAlignment="1">
      <alignment vertical="center"/>
    </xf>
    <xf numFmtId="0" fontId="33" fillId="0" borderId="0" xfId="0" applyFont="1" applyAlignment="1">
      <alignment vertical="center"/>
    </xf>
    <xf numFmtId="3" fontId="31" fillId="0" borderId="0" xfId="0" applyNumberFormat="1" applyFont="1" applyAlignment="1">
      <alignment vertical="center"/>
    </xf>
    <xf numFmtId="3" fontId="30" fillId="0" borderId="0" xfId="0" applyNumberFormat="1" applyFont="1" applyAlignment="1">
      <alignment vertical="center"/>
    </xf>
    <xf numFmtId="0" fontId="10" fillId="0" borderId="0" xfId="0" applyFont="1" applyAlignment="1">
      <alignment vertical="center"/>
    </xf>
    <xf numFmtId="0" fontId="30" fillId="0" borderId="0" xfId="0" applyFont="1" applyAlignment="1">
      <alignment horizontal="center" vertical="center"/>
    </xf>
    <xf numFmtId="0" fontId="37"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118" fillId="0" borderId="0" xfId="0" applyFont="1" applyAlignment="1">
      <alignment vertical="center" wrapText="1"/>
    </xf>
    <xf numFmtId="0" fontId="39" fillId="0" borderId="0" xfId="0" applyFont="1" applyAlignment="1">
      <alignment vertical="center" wrapText="1"/>
    </xf>
    <xf numFmtId="3" fontId="37" fillId="0" borderId="0" xfId="0" applyNumberFormat="1" applyFont="1" applyAlignment="1">
      <alignment horizontal="center" vertical="center"/>
    </xf>
    <xf numFmtId="9" fontId="30" fillId="0" borderId="0" xfId="0" applyNumberFormat="1" applyFont="1" applyAlignment="1">
      <alignment vertical="center"/>
    </xf>
    <xf numFmtId="3" fontId="33" fillId="0" borderId="0" xfId="0" applyNumberFormat="1" applyFont="1" applyAlignment="1">
      <alignment vertical="center"/>
    </xf>
    <xf numFmtId="3" fontId="32" fillId="0" borderId="0" xfId="0" applyNumberFormat="1" applyFont="1" applyFill="1" applyBorder="1" applyAlignment="1">
      <alignment vertical="center"/>
    </xf>
    <xf numFmtId="0" fontId="98" fillId="0" borderId="0" xfId="0" applyFont="1" applyAlignment="1">
      <alignment vertical="center"/>
    </xf>
    <xf numFmtId="0" fontId="98" fillId="0" borderId="0" xfId="0" applyFont="1" applyAlignment="1">
      <alignment horizontal="center" vertical="center"/>
    </xf>
    <xf numFmtId="3" fontId="114" fillId="0" borderId="0" xfId="0" applyNumberFormat="1" applyFont="1" applyFill="1" applyAlignment="1">
      <alignment horizontal="center" vertical="center"/>
    </xf>
    <xf numFmtId="3" fontId="41" fillId="2" borderId="79" xfId="0" applyNumberFormat="1" applyFont="1" applyFill="1" applyBorder="1" applyAlignment="1" applyProtection="1">
      <alignment horizontal="center" vertical="center"/>
    </xf>
    <xf numFmtId="3" fontId="41" fillId="0" borderId="92" xfId="0" applyNumberFormat="1" applyFont="1" applyBorder="1" applyAlignment="1" applyProtection="1">
      <alignment horizontal="center" vertical="center"/>
      <protection locked="0"/>
    </xf>
    <xf numFmtId="3" fontId="20" fillId="2" borderId="23" xfId="0" applyNumberFormat="1" applyFont="1" applyFill="1" applyBorder="1" applyAlignment="1" applyProtection="1">
      <alignment horizontal="center" vertical="center"/>
    </xf>
    <xf numFmtId="3" fontId="20" fillId="2" borderId="36" xfId="0" applyNumberFormat="1" applyFont="1" applyFill="1" applyBorder="1" applyAlignment="1" applyProtection="1">
      <alignment horizontal="center" vertical="center"/>
    </xf>
    <xf numFmtId="3" fontId="20" fillId="2" borderId="19" xfId="0" applyNumberFormat="1" applyFont="1" applyFill="1" applyBorder="1" applyAlignment="1" applyProtection="1">
      <alignment horizontal="center" vertical="center"/>
    </xf>
    <xf numFmtId="3" fontId="20" fillId="2" borderId="11" xfId="0" applyNumberFormat="1" applyFont="1" applyFill="1" applyBorder="1" applyAlignment="1" applyProtection="1">
      <alignment horizontal="center" vertical="center"/>
    </xf>
    <xf numFmtId="3" fontId="36" fillId="2" borderId="25" xfId="0" applyNumberFormat="1" applyFont="1" applyFill="1" applyBorder="1" applyAlignment="1" applyProtection="1">
      <alignment horizontal="center" vertical="center"/>
    </xf>
    <xf numFmtId="3" fontId="36" fillId="2" borderId="1" xfId="0" applyNumberFormat="1" applyFont="1" applyFill="1" applyBorder="1" applyAlignment="1" applyProtection="1">
      <alignment horizontal="center" vertical="center"/>
    </xf>
    <xf numFmtId="3" fontId="36" fillId="2" borderId="2" xfId="0" applyNumberFormat="1" applyFont="1" applyFill="1" applyBorder="1" applyAlignment="1" applyProtection="1">
      <alignment horizontal="center" vertical="center"/>
    </xf>
    <xf numFmtId="3" fontId="36" fillId="2" borderId="63" xfId="0" applyNumberFormat="1" applyFont="1" applyFill="1" applyBorder="1" applyAlignment="1" applyProtection="1">
      <alignment horizontal="center" vertical="center"/>
    </xf>
    <xf numFmtId="3" fontId="36" fillId="2" borderId="64" xfId="0" applyNumberFormat="1" applyFont="1" applyFill="1" applyBorder="1" applyAlignment="1" applyProtection="1">
      <alignment horizontal="center" vertical="center"/>
    </xf>
    <xf numFmtId="3" fontId="41" fillId="0" borderId="8" xfId="0" applyNumberFormat="1" applyFont="1" applyBorder="1" applyAlignment="1" applyProtection="1">
      <alignment horizontal="center" vertical="center"/>
      <protection locked="0"/>
    </xf>
    <xf numFmtId="3" fontId="41" fillId="2" borderId="61" xfId="0" applyNumberFormat="1" applyFont="1" applyFill="1" applyBorder="1" applyAlignment="1" applyProtection="1">
      <alignment horizontal="center" vertical="center"/>
    </xf>
    <xf numFmtId="3" fontId="36" fillId="2" borderId="21" xfId="0" applyNumberFormat="1" applyFont="1" applyFill="1" applyBorder="1" applyAlignment="1" applyProtection="1">
      <alignment horizontal="center" vertical="center"/>
    </xf>
    <xf numFmtId="3" fontId="36" fillId="2" borderId="66" xfId="0" applyNumberFormat="1" applyFont="1" applyFill="1" applyBorder="1" applyAlignment="1" applyProtection="1">
      <alignment horizontal="center" vertical="center"/>
    </xf>
    <xf numFmtId="3" fontId="36" fillId="2" borderId="53" xfId="0" applyNumberFormat="1" applyFont="1" applyFill="1" applyBorder="1" applyAlignment="1" applyProtection="1">
      <alignment horizontal="center" vertical="center"/>
    </xf>
    <xf numFmtId="3" fontId="43" fillId="2" borderId="91" xfId="0" applyNumberFormat="1" applyFont="1" applyFill="1" applyBorder="1" applyAlignment="1" applyProtection="1">
      <alignment horizontal="center" vertical="center"/>
    </xf>
    <xf numFmtId="3" fontId="43" fillId="2" borderId="92" xfId="0" applyNumberFormat="1" applyFont="1" applyFill="1" applyBorder="1" applyAlignment="1" applyProtection="1">
      <alignment horizontal="center" vertical="center"/>
    </xf>
    <xf numFmtId="3" fontId="43" fillId="2" borderId="101" xfId="0" applyNumberFormat="1" applyFont="1" applyFill="1" applyBorder="1" applyAlignment="1" applyProtection="1">
      <alignment horizontal="center" vertical="center"/>
    </xf>
    <xf numFmtId="3" fontId="43" fillId="2" borderId="97" xfId="0" applyNumberFormat="1" applyFont="1" applyFill="1" applyBorder="1" applyAlignment="1" applyProtection="1">
      <alignment horizontal="center" vertical="center"/>
    </xf>
    <xf numFmtId="3" fontId="36" fillId="2" borderId="28" xfId="0" applyNumberFormat="1" applyFont="1" applyFill="1" applyBorder="1" applyAlignment="1" applyProtection="1">
      <alignment horizontal="center" vertical="center"/>
    </xf>
    <xf numFmtId="3" fontId="46" fillId="0" borderId="92" xfId="0" applyNumberFormat="1" applyFont="1" applyFill="1" applyBorder="1" applyAlignment="1" applyProtection="1">
      <alignment horizontal="center" vertical="center"/>
      <protection locked="0"/>
    </xf>
    <xf numFmtId="3" fontId="43" fillId="2" borderId="98" xfId="0" applyNumberFormat="1" applyFont="1" applyFill="1" applyBorder="1" applyAlignment="1" applyProtection="1">
      <alignment horizontal="center" vertical="center"/>
    </xf>
    <xf numFmtId="3" fontId="46" fillId="0" borderId="8" xfId="0" applyNumberFormat="1" applyFont="1" applyFill="1" applyBorder="1" applyAlignment="1" applyProtection="1">
      <alignment horizontal="center" vertical="center"/>
      <protection locked="0"/>
    </xf>
    <xf numFmtId="3" fontId="41" fillId="0" borderId="46" xfId="0" applyNumberFormat="1" applyFont="1" applyBorder="1" applyAlignment="1" applyProtection="1">
      <alignment horizontal="center" vertical="center"/>
      <protection locked="0"/>
    </xf>
    <xf numFmtId="3" fontId="41" fillId="0" borderId="98" xfId="0" applyNumberFormat="1" applyFont="1" applyBorder="1" applyAlignment="1" applyProtection="1">
      <alignment horizontal="center" vertical="center"/>
      <protection locked="0"/>
    </xf>
    <xf numFmtId="3" fontId="46" fillId="0" borderId="98" xfId="0" applyNumberFormat="1" applyFont="1" applyFill="1" applyBorder="1" applyAlignment="1" applyProtection="1">
      <alignment horizontal="center" vertical="center"/>
      <protection locked="0"/>
    </xf>
    <xf numFmtId="3" fontId="46" fillId="0" borderId="46" xfId="0" applyNumberFormat="1" applyFont="1" applyFill="1" applyBorder="1" applyAlignment="1" applyProtection="1">
      <alignment horizontal="center" vertical="center"/>
      <protection locked="0"/>
    </xf>
    <xf numFmtId="3" fontId="46" fillId="0" borderId="89" xfId="0" applyNumberFormat="1" applyFont="1" applyFill="1" applyBorder="1" applyAlignment="1" applyProtection="1">
      <alignment horizontal="center" vertical="center"/>
      <protection locked="0"/>
    </xf>
    <xf numFmtId="3" fontId="36" fillId="2" borderId="36" xfId="0" applyNumberFormat="1" applyFont="1" applyFill="1" applyBorder="1" applyAlignment="1" applyProtection="1">
      <alignment horizontal="center" vertical="center"/>
    </xf>
    <xf numFmtId="0" fontId="30" fillId="0" borderId="0" xfId="0" applyFont="1" applyFill="1" applyBorder="1" applyAlignment="1">
      <alignment vertical="center"/>
    </xf>
    <xf numFmtId="0" fontId="33" fillId="0" borderId="0" xfId="0" applyFont="1" applyFill="1" applyBorder="1" applyAlignment="1">
      <alignment vertical="center"/>
    </xf>
    <xf numFmtId="3" fontId="20" fillId="0" borderId="36" xfId="0" applyNumberFormat="1" applyFont="1" applyFill="1" applyBorder="1" applyAlignment="1" applyProtection="1">
      <alignment horizontal="center" vertical="center"/>
    </xf>
    <xf numFmtId="3" fontId="36" fillId="0" borderId="0" xfId="0" applyNumberFormat="1" applyFont="1" applyFill="1" applyBorder="1" applyAlignment="1" applyProtection="1">
      <alignment horizontal="center" vertical="center"/>
    </xf>
    <xf numFmtId="3" fontId="41" fillId="0" borderId="0" xfId="0" applyNumberFormat="1" applyFont="1" applyFill="1" applyBorder="1" applyAlignment="1" applyProtection="1">
      <alignment horizontal="center" vertical="center"/>
    </xf>
    <xf numFmtId="3" fontId="42" fillId="0" borderId="0" xfId="0" applyNumberFormat="1" applyFont="1" applyFill="1" applyBorder="1" applyAlignment="1" applyProtection="1">
      <alignment horizontal="center" vertical="center"/>
    </xf>
    <xf numFmtId="3" fontId="43" fillId="0" borderId="0"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3" fontId="36" fillId="0" borderId="36" xfId="0" applyNumberFormat="1" applyFont="1" applyFill="1" applyBorder="1" applyAlignment="1" applyProtection="1">
      <alignment horizontal="center" vertical="center"/>
    </xf>
    <xf numFmtId="3" fontId="37" fillId="0" borderId="0" xfId="0" applyNumberFormat="1" applyFont="1" applyFill="1" applyBorder="1" applyAlignment="1">
      <alignment horizontal="center" vertical="center"/>
    </xf>
    <xf numFmtId="3" fontId="30" fillId="0" borderId="0" xfId="0" applyNumberFormat="1" applyFont="1" applyFill="1" applyBorder="1" applyAlignment="1">
      <alignment vertical="center"/>
    </xf>
    <xf numFmtId="3" fontId="20" fillId="0" borderId="11"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center" vertical="center"/>
    </xf>
    <xf numFmtId="3" fontId="20" fillId="2" borderId="73" xfId="0" applyNumberFormat="1" applyFont="1" applyFill="1" applyBorder="1" applyAlignment="1" applyProtection="1">
      <alignment horizontal="center" vertical="center"/>
    </xf>
    <xf numFmtId="3" fontId="20" fillId="2" borderId="102" xfId="0" applyNumberFormat="1" applyFont="1" applyFill="1" applyBorder="1" applyAlignment="1" applyProtection="1">
      <alignment horizontal="center" vertical="center"/>
    </xf>
    <xf numFmtId="3" fontId="36" fillId="2" borderId="3" xfId="0" applyNumberFormat="1" applyFont="1" applyFill="1" applyBorder="1" applyAlignment="1" applyProtection="1">
      <alignment horizontal="center" vertical="center"/>
    </xf>
    <xf numFmtId="3" fontId="41" fillId="2" borderId="96" xfId="0" applyNumberFormat="1" applyFont="1" applyFill="1" applyBorder="1" applyAlignment="1" applyProtection="1">
      <alignment horizontal="center" vertical="center"/>
    </xf>
    <xf numFmtId="3" fontId="41" fillId="2" borderId="9" xfId="0" applyNumberFormat="1" applyFont="1" applyFill="1" applyBorder="1" applyAlignment="1" applyProtection="1">
      <alignment horizontal="center" vertical="center"/>
    </xf>
    <xf numFmtId="3" fontId="43" fillId="2" borderId="96" xfId="0" applyNumberFormat="1" applyFont="1" applyFill="1" applyBorder="1" applyAlignment="1" applyProtection="1">
      <alignment horizontal="center" vertical="center"/>
    </xf>
    <xf numFmtId="3" fontId="20" fillId="0" borderId="102" xfId="0" applyNumberFormat="1" applyFont="1" applyFill="1" applyBorder="1" applyAlignment="1" applyProtection="1">
      <alignment horizontal="center" vertical="center"/>
    </xf>
    <xf numFmtId="0" fontId="46" fillId="0" borderId="91" xfId="0" applyFont="1" applyFill="1" applyBorder="1" applyAlignment="1" applyProtection="1">
      <alignment horizontal="center" vertical="center" wrapText="1"/>
      <protection locked="0"/>
    </xf>
    <xf numFmtId="0" fontId="49" fillId="0" borderId="0" xfId="0" applyFont="1" applyAlignment="1" applyProtection="1">
      <alignment horizontal="center" vertical="center"/>
    </xf>
    <xf numFmtId="0" fontId="30" fillId="0" borderId="0" xfId="0" applyFont="1" applyAlignment="1" applyProtection="1">
      <alignment vertical="center" wrapText="1"/>
    </xf>
    <xf numFmtId="3" fontId="30" fillId="0" borderId="0" xfId="0" applyNumberFormat="1" applyFont="1" applyAlignment="1" applyProtection="1">
      <alignment vertical="center" wrapText="1"/>
    </xf>
    <xf numFmtId="3" fontId="30" fillId="0" borderId="0" xfId="0" applyNumberFormat="1" applyFont="1" applyBorder="1" applyAlignment="1" applyProtection="1">
      <alignment vertical="center" wrapText="1"/>
    </xf>
    <xf numFmtId="0" fontId="30" fillId="0" borderId="0" xfId="0" applyFont="1" applyBorder="1" applyAlignment="1" applyProtection="1">
      <alignment vertical="center" wrapText="1"/>
    </xf>
    <xf numFmtId="0" fontId="30" fillId="0" borderId="0" xfId="0" applyFont="1" applyAlignment="1" applyProtection="1">
      <alignment vertical="center"/>
    </xf>
    <xf numFmtId="3" fontId="30" fillId="0" borderId="0" xfId="0" applyNumberFormat="1" applyFont="1" applyAlignment="1" applyProtection="1">
      <alignment vertical="center"/>
    </xf>
    <xf numFmtId="0" fontId="30" fillId="0" borderId="0" xfId="0" applyFont="1" applyAlignment="1" applyProtection="1">
      <alignment horizontal="center" vertical="center"/>
    </xf>
    <xf numFmtId="0" fontId="53" fillId="0" borderId="0" xfId="0" applyFont="1" applyAlignment="1" applyProtection="1">
      <alignment vertical="center"/>
    </xf>
    <xf numFmtId="0" fontId="45" fillId="0" borderId="0" xfId="0" applyFont="1" applyAlignment="1" applyProtection="1">
      <alignment vertical="center"/>
    </xf>
    <xf numFmtId="0" fontId="37" fillId="0" borderId="0" xfId="0" applyFont="1" applyAlignment="1" applyProtection="1">
      <alignment vertical="center"/>
    </xf>
    <xf numFmtId="0" fontId="57" fillId="0" borderId="0" xfId="0" applyFont="1" applyAlignment="1" applyProtection="1">
      <alignment vertical="center"/>
    </xf>
    <xf numFmtId="0" fontId="58" fillId="0" borderId="0" xfId="0" applyFont="1" applyAlignment="1" applyProtection="1">
      <alignment vertical="center"/>
    </xf>
    <xf numFmtId="0" fontId="44" fillId="0" borderId="0" xfId="0" applyFont="1" applyAlignment="1" applyProtection="1">
      <alignment vertical="center"/>
    </xf>
    <xf numFmtId="0" fontId="58" fillId="0" borderId="0" xfId="0" applyFont="1" applyFill="1" applyAlignment="1" applyProtection="1">
      <alignment vertical="center"/>
    </xf>
    <xf numFmtId="0" fontId="30" fillId="0" borderId="0" xfId="0" applyFont="1" applyFill="1" applyAlignment="1" applyProtection="1">
      <alignment vertical="center"/>
    </xf>
    <xf numFmtId="3" fontId="48" fillId="0" borderId="0" xfId="0" applyNumberFormat="1" applyFont="1" applyBorder="1" applyAlignment="1" applyProtection="1">
      <alignment vertical="center" wrapText="1"/>
    </xf>
    <xf numFmtId="9" fontId="41" fillId="2" borderId="100" xfId="0" applyNumberFormat="1" applyFont="1" applyFill="1" applyBorder="1" applyAlignment="1" applyProtection="1">
      <alignment horizontal="center" vertical="center" wrapText="1"/>
    </xf>
    <xf numFmtId="3" fontId="41" fillId="2" borderId="101" xfId="0" applyNumberFormat="1" applyFont="1" applyFill="1" applyBorder="1" applyAlignment="1" applyProtection="1">
      <alignment horizontal="center" vertical="center"/>
    </xf>
    <xf numFmtId="3"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3" fontId="52" fillId="0" borderId="36" xfId="0" applyNumberFormat="1" applyFont="1" applyFill="1" applyBorder="1" applyAlignment="1" applyProtection="1">
      <alignment horizontal="center" vertical="center" wrapText="1"/>
    </xf>
    <xf numFmtId="3" fontId="36" fillId="0" borderId="36" xfId="0" applyNumberFormat="1" applyFont="1" applyFill="1" applyBorder="1" applyAlignment="1" applyProtection="1">
      <alignment horizontal="center" vertical="center" wrapText="1"/>
    </xf>
    <xf numFmtId="3" fontId="41" fillId="0" borderId="36" xfId="0" applyNumberFormat="1" applyFont="1" applyFill="1" applyBorder="1" applyAlignment="1" applyProtection="1">
      <alignment horizontal="center" vertical="center" wrapText="1"/>
    </xf>
    <xf numFmtId="3" fontId="41" fillId="0" borderId="36" xfId="0" applyNumberFormat="1" applyFont="1" applyFill="1" applyBorder="1" applyAlignment="1" applyProtection="1">
      <alignment horizontal="center" vertical="center"/>
    </xf>
    <xf numFmtId="3" fontId="43" fillId="0" borderId="36" xfId="0" applyNumberFormat="1" applyFont="1" applyFill="1" applyBorder="1" applyAlignment="1" applyProtection="1">
      <alignment horizontal="center" vertical="center" wrapText="1"/>
    </xf>
    <xf numFmtId="3" fontId="42" fillId="0" borderId="36" xfId="0" applyNumberFormat="1" applyFont="1" applyFill="1" applyBorder="1" applyAlignment="1" applyProtection="1">
      <alignment horizontal="center" vertical="center" wrapText="1"/>
    </xf>
    <xf numFmtId="3" fontId="42" fillId="0" borderId="36" xfId="0" applyNumberFormat="1" applyFont="1" applyFill="1" applyBorder="1" applyAlignment="1" applyProtection="1">
      <alignment horizontal="center" vertical="center"/>
    </xf>
    <xf numFmtId="3" fontId="43" fillId="0" borderId="36" xfId="0" applyNumberFormat="1" applyFont="1" applyFill="1" applyBorder="1" applyAlignment="1" applyProtection="1">
      <alignment horizontal="center" vertical="center"/>
    </xf>
    <xf numFmtId="3" fontId="46" fillId="0" borderId="36" xfId="0" applyNumberFormat="1" applyFont="1" applyFill="1" applyBorder="1" applyAlignment="1" applyProtection="1">
      <alignment horizontal="center" vertical="center" wrapText="1"/>
    </xf>
    <xf numFmtId="3" fontId="52" fillId="0" borderId="0" xfId="0" applyNumberFormat="1" applyFont="1" applyFill="1" applyBorder="1" applyAlignment="1" applyProtection="1">
      <alignment horizontal="center" vertical="center" wrapText="1"/>
    </xf>
    <xf numFmtId="3" fontId="36" fillId="0" borderId="0" xfId="0" applyNumberFormat="1" applyFont="1" applyFill="1" applyBorder="1" applyAlignment="1" applyProtection="1">
      <alignment horizontal="center" vertical="center" wrapText="1"/>
    </xf>
    <xf numFmtId="3" fontId="41" fillId="0" borderId="0" xfId="0" applyNumberFormat="1" applyFont="1" applyFill="1" applyBorder="1" applyAlignment="1" applyProtection="1">
      <alignment horizontal="center" vertical="center" wrapText="1"/>
    </xf>
    <xf numFmtId="3" fontId="43" fillId="0" borderId="0" xfId="0" applyNumberFormat="1"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wrapText="1"/>
    </xf>
    <xf numFmtId="3" fontId="42" fillId="0" borderId="0" xfId="0" applyNumberFormat="1" applyFont="1" applyFill="1" applyBorder="1" applyAlignment="1" applyProtection="1">
      <alignment horizontal="center" vertical="center" wrapText="1"/>
    </xf>
    <xf numFmtId="3" fontId="36" fillId="0" borderId="70" xfId="0" applyNumberFormat="1" applyFont="1" applyFill="1" applyBorder="1" applyAlignment="1" applyProtection="1">
      <alignment horizontal="center" vertical="center" wrapText="1"/>
    </xf>
    <xf numFmtId="3" fontId="52" fillId="2" borderId="49" xfId="0" applyNumberFormat="1" applyFont="1" applyFill="1" applyBorder="1" applyAlignment="1" applyProtection="1">
      <alignment horizontal="center" vertical="center" wrapText="1"/>
    </xf>
    <xf numFmtId="9" fontId="36" fillId="2" borderId="21" xfId="0" applyNumberFormat="1" applyFont="1" applyFill="1" applyBorder="1" applyAlignment="1" applyProtection="1">
      <alignment horizontal="center" vertical="center" wrapText="1"/>
    </xf>
    <xf numFmtId="3" fontId="36" fillId="2" borderId="33" xfId="0" applyNumberFormat="1" applyFont="1" applyFill="1" applyBorder="1" applyAlignment="1" applyProtection="1">
      <alignment horizontal="center" vertical="center" wrapText="1"/>
    </xf>
    <xf numFmtId="3" fontId="36" fillId="2" borderId="65" xfId="0" applyNumberFormat="1" applyFont="1" applyFill="1" applyBorder="1" applyAlignment="1" applyProtection="1">
      <alignment horizontal="center" vertical="center" wrapText="1"/>
    </xf>
    <xf numFmtId="9" fontId="36" fillId="2" borderId="68" xfId="0" applyNumberFormat="1" applyFont="1" applyFill="1" applyBorder="1" applyAlignment="1" applyProtection="1">
      <alignment horizontal="center" vertical="center" wrapText="1"/>
    </xf>
    <xf numFmtId="9" fontId="36" fillId="2" borderId="2" xfId="0" applyNumberFormat="1" applyFont="1" applyFill="1" applyBorder="1" applyAlignment="1" applyProtection="1">
      <alignment horizontal="center" vertical="center" wrapText="1"/>
    </xf>
    <xf numFmtId="3" fontId="36" fillId="2" borderId="3" xfId="0" applyNumberFormat="1" applyFont="1" applyFill="1" applyBorder="1" applyAlignment="1" applyProtection="1">
      <alignment horizontal="center" vertical="center" wrapText="1"/>
    </xf>
    <xf numFmtId="3" fontId="41" fillId="0" borderId="97" xfId="0" applyNumberFormat="1" applyFont="1" applyBorder="1" applyAlignment="1" applyProtection="1">
      <alignment horizontal="center" vertical="center" wrapText="1"/>
      <protection locked="0"/>
    </xf>
    <xf numFmtId="3" fontId="41" fillId="0" borderId="92" xfId="0" applyNumberFormat="1" applyFont="1" applyBorder="1" applyAlignment="1" applyProtection="1">
      <alignment horizontal="center" vertical="center" wrapText="1"/>
      <protection locked="0"/>
    </xf>
    <xf numFmtId="3" fontId="41" fillId="0" borderId="98" xfId="0" applyNumberFormat="1" applyFont="1" applyBorder="1" applyAlignment="1" applyProtection="1">
      <alignment horizontal="center" vertical="center" wrapText="1"/>
      <protection locked="0"/>
    </xf>
    <xf numFmtId="9" fontId="41" fillId="2" borderId="98" xfId="0" applyNumberFormat="1" applyFont="1" applyFill="1" applyBorder="1" applyAlignment="1" applyProtection="1">
      <alignment horizontal="center" vertical="center" wrapText="1"/>
    </xf>
    <xf numFmtId="3" fontId="41" fillId="2" borderId="96" xfId="0" applyNumberFormat="1" applyFont="1" applyFill="1" applyBorder="1" applyAlignment="1" applyProtection="1">
      <alignment horizontal="center" vertical="center" wrapText="1"/>
    </xf>
    <xf numFmtId="9" fontId="41" fillId="2" borderId="92" xfId="0" applyNumberFormat="1" applyFont="1" applyFill="1" applyBorder="1" applyAlignment="1" applyProtection="1">
      <alignment horizontal="center" vertical="center" wrapText="1"/>
    </xf>
    <xf numFmtId="3" fontId="42" fillId="2" borderId="98" xfId="0" applyNumberFormat="1" applyFont="1" applyFill="1" applyBorder="1" applyAlignment="1" applyProtection="1">
      <alignment horizontal="center" vertical="center" wrapText="1"/>
    </xf>
    <xf numFmtId="3" fontId="41" fillId="0" borderId="56" xfId="0" applyNumberFormat="1" applyFont="1" applyBorder="1" applyAlignment="1" applyProtection="1">
      <alignment horizontal="center" vertical="center" wrapText="1"/>
      <protection locked="0"/>
    </xf>
    <xf numFmtId="3" fontId="41" fillId="0" borderId="8" xfId="0" applyNumberFormat="1" applyFont="1" applyBorder="1" applyAlignment="1" applyProtection="1">
      <alignment horizontal="center" vertical="center" wrapText="1"/>
      <protection locked="0"/>
    </xf>
    <xf numFmtId="3" fontId="41" fillId="0" borderId="46" xfId="0" applyNumberFormat="1" applyFont="1" applyBorder="1" applyAlignment="1" applyProtection="1">
      <alignment horizontal="center" vertical="center" wrapText="1"/>
      <protection locked="0"/>
    </xf>
    <xf numFmtId="3" fontId="42" fillId="2" borderId="72" xfId="0" applyNumberFormat="1" applyFont="1" applyFill="1" applyBorder="1" applyAlignment="1" applyProtection="1">
      <alignment horizontal="center" vertical="center" wrapText="1"/>
    </xf>
    <xf numFmtId="9" fontId="41" fillId="2" borderId="46" xfId="0" applyNumberFormat="1" applyFont="1" applyFill="1" applyBorder="1" applyAlignment="1" applyProtection="1">
      <alignment horizontal="center" vertical="center" wrapText="1"/>
    </xf>
    <xf numFmtId="9" fontId="41" fillId="2" borderId="8" xfId="0" applyNumberFormat="1" applyFont="1" applyFill="1" applyBorder="1" applyAlignment="1" applyProtection="1">
      <alignment horizontal="center" vertical="center" wrapText="1"/>
    </xf>
    <xf numFmtId="3" fontId="42" fillId="2" borderId="46" xfId="0" applyNumberFormat="1" applyFont="1" applyFill="1" applyBorder="1" applyAlignment="1" applyProtection="1">
      <alignment horizontal="center" vertical="center" wrapText="1"/>
    </xf>
    <xf numFmtId="3" fontId="41" fillId="2" borderId="55" xfId="0" applyNumberFormat="1" applyFont="1" applyFill="1" applyBorder="1" applyAlignment="1" applyProtection="1">
      <alignment horizontal="center" vertical="center"/>
    </xf>
    <xf numFmtId="3" fontId="36" fillId="0" borderId="11" xfId="0" applyNumberFormat="1" applyFont="1" applyBorder="1" applyAlignment="1" applyProtection="1">
      <alignment horizontal="center" vertical="center" wrapText="1"/>
      <protection locked="0"/>
    </xf>
    <xf numFmtId="3" fontId="36" fillId="0" borderId="73" xfId="0" applyNumberFormat="1" applyFont="1" applyBorder="1" applyAlignment="1" applyProtection="1">
      <alignment horizontal="center" vertical="center" wrapText="1"/>
      <protection locked="0"/>
    </xf>
    <xf numFmtId="3" fontId="36" fillId="0" borderId="70" xfId="0" applyNumberFormat="1" applyFont="1" applyBorder="1" applyAlignment="1" applyProtection="1">
      <alignment horizontal="center" vertical="center" wrapText="1"/>
      <protection locked="0"/>
    </xf>
    <xf numFmtId="3" fontId="36" fillId="2" borderId="70" xfId="0" applyNumberFormat="1" applyFont="1" applyFill="1" applyBorder="1" applyAlignment="1" applyProtection="1">
      <alignment horizontal="center" vertical="center" wrapText="1"/>
    </xf>
    <xf numFmtId="9" fontId="36" fillId="2" borderId="70" xfId="0" applyNumberFormat="1" applyFont="1" applyFill="1" applyBorder="1" applyAlignment="1" applyProtection="1">
      <alignment horizontal="center" vertical="center" wrapText="1"/>
    </xf>
    <xf numFmtId="9" fontId="36" fillId="2" borderId="73" xfId="0" applyNumberFormat="1" applyFont="1" applyFill="1" applyBorder="1" applyAlignment="1" applyProtection="1">
      <alignment horizontal="center" vertical="center" wrapText="1"/>
    </xf>
    <xf numFmtId="3" fontId="36" fillId="2" borderId="102" xfId="0" applyNumberFormat="1" applyFont="1" applyFill="1" applyBorder="1" applyAlignment="1" applyProtection="1">
      <alignment horizontal="center" vertical="center" wrapText="1"/>
    </xf>
    <xf numFmtId="3" fontId="36" fillId="2" borderId="25" xfId="0" applyNumberFormat="1" applyFont="1" applyFill="1" applyBorder="1" applyAlignment="1" applyProtection="1">
      <alignment horizontal="center" vertical="center"/>
      <protection locked="0"/>
    </xf>
    <xf numFmtId="3" fontId="36" fillId="2" borderId="21" xfId="0" applyNumberFormat="1" applyFont="1" applyFill="1" applyBorder="1" applyAlignment="1" applyProtection="1">
      <alignment horizontal="center" vertical="center"/>
      <protection locked="0"/>
    </xf>
    <xf numFmtId="3" fontId="41" fillId="0" borderId="97" xfId="0" applyNumberFormat="1" applyFont="1" applyBorder="1" applyAlignment="1" applyProtection="1">
      <alignment horizontal="center" vertical="center"/>
      <protection locked="0"/>
    </xf>
    <xf numFmtId="3" fontId="43" fillId="2" borderId="91" xfId="0" applyNumberFormat="1" applyFont="1" applyFill="1" applyBorder="1" applyAlignment="1" applyProtection="1">
      <alignment horizontal="center" vertical="center"/>
      <protection locked="0"/>
    </xf>
    <xf numFmtId="3" fontId="43" fillId="2" borderId="92" xfId="0" applyNumberFormat="1" applyFont="1" applyFill="1" applyBorder="1" applyAlignment="1" applyProtection="1">
      <alignment horizontal="center" vertical="center"/>
      <protection locked="0"/>
    </xf>
    <xf numFmtId="9" fontId="43" fillId="2" borderId="92" xfId="0" applyNumberFormat="1" applyFont="1" applyFill="1" applyBorder="1" applyAlignment="1" applyProtection="1">
      <alignment horizontal="center" vertical="center" wrapText="1"/>
    </xf>
    <xf numFmtId="3" fontId="43" fillId="2" borderId="97" xfId="0" applyNumberFormat="1" applyFont="1" applyFill="1" applyBorder="1" applyAlignment="1" applyProtection="1">
      <alignment horizontal="center" vertical="center"/>
      <protection locked="0"/>
    </xf>
    <xf numFmtId="3" fontId="43" fillId="2" borderId="96" xfId="0" applyNumberFormat="1" applyFont="1" applyFill="1" applyBorder="1" applyAlignment="1" applyProtection="1">
      <alignment horizontal="center" vertical="center" wrapText="1"/>
    </xf>
    <xf numFmtId="3" fontId="54" fillId="2" borderId="98" xfId="0" applyNumberFormat="1" applyFont="1" applyFill="1" applyBorder="1" applyAlignment="1" applyProtection="1">
      <alignment horizontal="center" vertical="center" wrapText="1"/>
    </xf>
    <xf numFmtId="3" fontId="40" fillId="0" borderId="97" xfId="0" applyNumberFormat="1" applyFont="1" applyFill="1" applyBorder="1" applyAlignment="1" applyProtection="1">
      <alignment horizontal="center" vertical="center"/>
      <protection locked="0"/>
    </xf>
    <xf numFmtId="3" fontId="40" fillId="0" borderId="92" xfId="0" applyNumberFormat="1" applyFont="1" applyFill="1" applyBorder="1" applyAlignment="1" applyProtection="1">
      <alignment horizontal="center" vertical="center"/>
      <protection locked="0"/>
    </xf>
    <xf numFmtId="3" fontId="40" fillId="0" borderId="98" xfId="0" applyNumberFormat="1" applyFont="1" applyFill="1" applyBorder="1" applyAlignment="1" applyProtection="1">
      <alignment horizontal="center" vertical="center"/>
      <protection locked="0"/>
    </xf>
    <xf numFmtId="9" fontId="46" fillId="2" borderId="92" xfId="0" applyNumberFormat="1" applyFont="1" applyFill="1" applyBorder="1" applyAlignment="1" applyProtection="1">
      <alignment horizontal="center" vertical="center" wrapText="1"/>
    </xf>
    <xf numFmtId="3" fontId="46" fillId="0" borderId="97" xfId="0" applyNumberFormat="1" applyFont="1" applyFill="1" applyBorder="1" applyAlignment="1" applyProtection="1">
      <alignment horizontal="center" vertical="center"/>
      <protection locked="0"/>
    </xf>
    <xf numFmtId="3" fontId="46" fillId="2" borderId="96" xfId="0" applyNumberFormat="1" applyFont="1" applyFill="1" applyBorder="1" applyAlignment="1" applyProtection="1">
      <alignment horizontal="center" vertical="center" wrapText="1"/>
    </xf>
    <xf numFmtId="9" fontId="42" fillId="2" borderId="92" xfId="0" applyNumberFormat="1" applyFont="1" applyFill="1" applyBorder="1" applyAlignment="1" applyProtection="1">
      <alignment horizontal="center" vertical="center" wrapText="1"/>
    </xf>
    <xf numFmtId="3" fontId="42" fillId="2" borderId="96" xfId="0" applyNumberFormat="1" applyFont="1" applyFill="1" applyBorder="1" applyAlignment="1" applyProtection="1">
      <alignment horizontal="center" vertical="center" wrapText="1"/>
    </xf>
    <xf numFmtId="3" fontId="46" fillId="2" borderId="96" xfId="0" applyNumberFormat="1" applyFont="1" applyFill="1" applyBorder="1" applyAlignment="1" applyProtection="1">
      <alignment horizontal="center" vertical="center"/>
    </xf>
    <xf numFmtId="3" fontId="42" fillId="2" borderId="96" xfId="0" applyNumberFormat="1" applyFont="1" applyFill="1" applyBorder="1" applyAlignment="1" applyProtection="1">
      <alignment horizontal="center" vertical="center"/>
    </xf>
    <xf numFmtId="3" fontId="42" fillId="0" borderId="56" xfId="0" applyNumberFormat="1" applyFont="1" applyBorder="1" applyAlignment="1" applyProtection="1">
      <alignment horizontal="center" vertical="center"/>
      <protection locked="0"/>
    </xf>
    <xf numFmtId="3" fontId="42" fillId="0" borderId="8" xfId="0" applyNumberFormat="1" applyFont="1" applyBorder="1" applyAlignment="1" applyProtection="1">
      <alignment horizontal="center" vertical="center"/>
      <protection locked="0"/>
    </xf>
    <xf numFmtId="3" fontId="42" fillId="0" borderId="46" xfId="0" applyNumberFormat="1" applyFont="1" applyBorder="1" applyAlignment="1" applyProtection="1">
      <alignment horizontal="center" vertical="center"/>
      <protection locked="0"/>
    </xf>
    <xf numFmtId="3" fontId="41" fillId="2" borderId="9" xfId="0" applyNumberFormat="1" applyFont="1" applyFill="1" applyBorder="1" applyAlignment="1" applyProtection="1">
      <alignment horizontal="center" vertical="center" wrapText="1"/>
    </xf>
    <xf numFmtId="3" fontId="40" fillId="0" borderId="90" xfId="0" applyNumberFormat="1" applyFont="1" applyFill="1" applyBorder="1" applyAlignment="1" applyProtection="1">
      <alignment horizontal="center" vertical="center"/>
      <protection locked="0"/>
    </xf>
    <xf numFmtId="3" fontId="42" fillId="2" borderId="70" xfId="0" applyNumberFormat="1" applyFont="1" applyFill="1" applyBorder="1" applyAlignment="1" applyProtection="1">
      <alignment horizontal="center" vertical="center" wrapText="1"/>
    </xf>
    <xf numFmtId="9" fontId="46" fillId="2" borderId="90" xfId="0" applyNumberFormat="1" applyFont="1" applyFill="1" applyBorder="1" applyAlignment="1" applyProtection="1">
      <alignment horizontal="center" vertical="center" wrapText="1"/>
    </xf>
    <xf numFmtId="3" fontId="46" fillId="2" borderId="95" xfId="0" applyNumberFormat="1" applyFont="1" applyFill="1" applyBorder="1" applyAlignment="1" applyProtection="1">
      <alignment horizontal="center" vertical="center" wrapText="1"/>
    </xf>
    <xf numFmtId="3" fontId="40" fillId="0" borderId="104" xfId="0" applyNumberFormat="1" applyFont="1" applyFill="1" applyBorder="1" applyAlignment="1" applyProtection="1">
      <alignment horizontal="center" vertical="center"/>
      <protection locked="0"/>
    </xf>
    <xf numFmtId="3" fontId="40" fillId="0" borderId="89" xfId="0" applyNumberFormat="1" applyFont="1" applyFill="1" applyBorder="1" applyAlignment="1" applyProtection="1">
      <alignment horizontal="center" vertical="center"/>
      <protection locked="0"/>
    </xf>
    <xf numFmtId="3" fontId="46" fillId="0" borderId="104" xfId="0" applyNumberFormat="1" applyFont="1" applyFill="1" applyBorder="1" applyAlignment="1" applyProtection="1">
      <alignment horizontal="center" vertical="center"/>
      <protection locked="0"/>
    </xf>
    <xf numFmtId="3" fontId="46" fillId="0" borderId="90" xfId="0" applyNumberFormat="1" applyFont="1" applyFill="1" applyBorder="1" applyAlignment="1" applyProtection="1">
      <alignment horizontal="center" vertical="center"/>
      <protection locked="0"/>
    </xf>
    <xf numFmtId="3" fontId="42" fillId="2" borderId="89" xfId="0" applyNumberFormat="1" applyFont="1" applyFill="1" applyBorder="1" applyAlignment="1" applyProtection="1">
      <alignment horizontal="center" vertical="center" wrapText="1"/>
    </xf>
    <xf numFmtId="9" fontId="42" fillId="2" borderId="90" xfId="0" applyNumberFormat="1" applyFont="1" applyFill="1" applyBorder="1" applyAlignment="1" applyProtection="1">
      <alignment horizontal="center" vertical="center" wrapText="1"/>
    </xf>
    <xf numFmtId="3" fontId="42" fillId="2" borderId="95" xfId="0" applyNumberFormat="1" applyFont="1" applyFill="1" applyBorder="1" applyAlignment="1" applyProtection="1">
      <alignment horizontal="center" vertical="center" wrapText="1"/>
    </xf>
    <xf numFmtId="3" fontId="41" fillId="2" borderId="103" xfId="0" applyNumberFormat="1" applyFont="1" applyFill="1" applyBorder="1" applyAlignment="1" applyProtection="1">
      <alignment horizontal="center" vertical="center"/>
    </xf>
    <xf numFmtId="3" fontId="36" fillId="2" borderId="28" xfId="0" applyNumberFormat="1" applyFont="1" applyFill="1" applyBorder="1" applyAlignment="1" applyProtection="1">
      <alignment horizontal="center" vertical="center"/>
      <protection locked="0"/>
    </xf>
    <xf numFmtId="3" fontId="36" fillId="2" borderId="66" xfId="0" applyNumberFormat="1" applyFont="1" applyFill="1" applyBorder="1" applyAlignment="1" applyProtection="1">
      <alignment horizontal="center" vertical="center"/>
      <protection locked="0"/>
    </xf>
    <xf numFmtId="3" fontId="36" fillId="2" borderId="1" xfId="0" applyNumberFormat="1" applyFont="1" applyFill="1" applyBorder="1" applyAlignment="1" applyProtection="1">
      <alignment horizontal="center" vertical="center"/>
      <protection locked="0"/>
    </xf>
    <xf numFmtId="3" fontId="36" fillId="2" borderId="2" xfId="0" applyNumberFormat="1" applyFont="1" applyFill="1" applyBorder="1" applyAlignment="1" applyProtection="1">
      <alignment horizontal="center" vertical="center"/>
      <protection locked="0"/>
    </xf>
    <xf numFmtId="3" fontId="36" fillId="2" borderId="65" xfId="0" applyNumberFormat="1" applyFont="1" applyFill="1" applyBorder="1" applyAlignment="1" applyProtection="1">
      <alignment horizontal="center" vertical="center"/>
      <protection locked="0"/>
    </xf>
    <xf numFmtId="3" fontId="36" fillId="2" borderId="64" xfId="0" applyNumberFormat="1" applyFont="1" applyFill="1" applyBorder="1" applyAlignment="1" applyProtection="1">
      <alignment horizontal="center" vertical="center"/>
      <protection locked="0"/>
    </xf>
    <xf numFmtId="3" fontId="41" fillId="0" borderId="97" xfId="0" applyNumberFormat="1" applyFont="1" applyFill="1" applyBorder="1" applyAlignment="1" applyProtection="1">
      <alignment horizontal="center" vertical="center"/>
      <protection locked="0"/>
    </xf>
    <xf numFmtId="3" fontId="41" fillId="0" borderId="92" xfId="0" applyNumberFormat="1" applyFont="1" applyFill="1" applyBorder="1" applyAlignment="1" applyProtection="1">
      <alignment horizontal="center" vertical="center"/>
      <protection locked="0"/>
    </xf>
    <xf numFmtId="3" fontId="41" fillId="0" borderId="98" xfId="0" applyNumberFormat="1" applyFont="1" applyFill="1" applyBorder="1" applyAlignment="1" applyProtection="1">
      <alignment horizontal="center" vertical="center"/>
      <protection locked="0"/>
    </xf>
    <xf numFmtId="3" fontId="56" fillId="2" borderId="98" xfId="0" applyNumberFormat="1" applyFont="1" applyFill="1" applyBorder="1" applyAlignment="1" applyProtection="1">
      <alignment horizontal="center" vertical="center" wrapText="1"/>
    </xf>
    <xf numFmtId="3" fontId="42" fillId="0" borderId="92" xfId="0" applyNumberFormat="1" applyFont="1" applyFill="1" applyBorder="1" applyAlignment="1" applyProtection="1">
      <alignment horizontal="center" vertical="center"/>
      <protection locked="0"/>
    </xf>
    <xf numFmtId="3" fontId="40" fillId="8" borderId="91" xfId="0" applyNumberFormat="1" applyFont="1" applyFill="1" applyBorder="1" applyAlignment="1" applyProtection="1">
      <alignment horizontal="center" vertical="center"/>
      <protection locked="0"/>
    </xf>
    <xf numFmtId="3" fontId="40" fillId="8" borderId="98" xfId="0" applyNumberFormat="1" applyFont="1" applyFill="1" applyBorder="1" applyAlignment="1" applyProtection="1">
      <alignment horizontal="center" vertical="center"/>
      <protection locked="0"/>
    </xf>
    <xf numFmtId="3" fontId="46" fillId="8" borderId="97" xfId="0" applyNumberFormat="1" applyFont="1" applyFill="1" applyBorder="1" applyAlignment="1" applyProtection="1">
      <alignment horizontal="center" vertical="center"/>
      <protection locked="0"/>
    </xf>
    <xf numFmtId="3" fontId="46" fillId="8" borderId="92" xfId="0" applyNumberFormat="1" applyFont="1" applyFill="1" applyBorder="1" applyAlignment="1" applyProtection="1">
      <alignment horizontal="center" vertical="center"/>
      <protection locked="0"/>
    </xf>
    <xf numFmtId="3" fontId="46" fillId="8" borderId="98" xfId="0" applyNumberFormat="1" applyFont="1" applyFill="1" applyBorder="1" applyAlignment="1" applyProtection="1">
      <alignment horizontal="center" vertical="center"/>
      <protection locked="0"/>
    </xf>
    <xf numFmtId="3" fontId="41" fillId="0" borderId="91" xfId="0" applyNumberFormat="1" applyFont="1" applyFill="1" applyBorder="1" applyAlignment="1" applyProtection="1">
      <alignment horizontal="center" vertical="center"/>
      <protection locked="0"/>
    </xf>
    <xf numFmtId="3" fontId="41" fillId="8" borderId="97" xfId="0" applyNumberFormat="1" applyFont="1" applyFill="1" applyBorder="1" applyAlignment="1" applyProtection="1">
      <alignment horizontal="center" vertical="center"/>
      <protection locked="0"/>
    </xf>
    <xf numFmtId="3" fontId="41" fillId="8" borderId="92" xfId="0" applyNumberFormat="1" applyFont="1" applyFill="1" applyBorder="1" applyAlignment="1" applyProtection="1">
      <alignment horizontal="center" vertical="center"/>
      <protection locked="0"/>
    </xf>
    <xf numFmtId="3" fontId="41" fillId="8" borderId="98" xfId="0" applyNumberFormat="1" applyFont="1" applyFill="1" applyBorder="1" applyAlignment="1" applyProtection="1">
      <alignment horizontal="center" vertical="center"/>
      <protection locked="0"/>
    </xf>
    <xf numFmtId="3" fontId="41" fillId="0" borderId="7" xfId="0" applyNumberFormat="1" applyFont="1" applyFill="1" applyBorder="1" applyAlignment="1" applyProtection="1">
      <alignment horizontal="center" vertical="center"/>
      <protection locked="0"/>
    </xf>
    <xf numFmtId="3" fontId="41" fillId="0" borderId="46" xfId="0" applyNumberFormat="1" applyFont="1" applyFill="1" applyBorder="1" applyAlignment="1" applyProtection="1">
      <alignment horizontal="center" vertical="center"/>
      <protection locked="0"/>
    </xf>
    <xf numFmtId="9" fontId="46" fillId="2" borderId="8" xfId="0" applyNumberFormat="1" applyFont="1" applyFill="1" applyBorder="1" applyAlignment="1" applyProtection="1">
      <alignment horizontal="center" vertical="center" wrapText="1"/>
    </xf>
    <xf numFmtId="3" fontId="41" fillId="0" borderId="56" xfId="0" applyNumberFormat="1" applyFont="1" applyFill="1" applyBorder="1" applyAlignment="1" applyProtection="1">
      <alignment horizontal="center" vertical="center"/>
      <protection locked="0"/>
    </xf>
    <xf numFmtId="3" fontId="41" fillId="0" borderId="8" xfId="0" applyNumberFormat="1" applyFont="1" applyFill="1" applyBorder="1" applyAlignment="1" applyProtection="1">
      <alignment horizontal="center" vertical="center"/>
      <protection locked="0"/>
    </xf>
    <xf numFmtId="3" fontId="46" fillId="2" borderId="9" xfId="0" applyNumberFormat="1" applyFont="1" applyFill="1" applyBorder="1" applyAlignment="1" applyProtection="1">
      <alignment horizontal="center" vertical="center" wrapText="1"/>
    </xf>
    <xf numFmtId="9" fontId="42" fillId="2" borderId="8" xfId="0" applyNumberFormat="1" applyFont="1" applyFill="1" applyBorder="1" applyAlignment="1" applyProtection="1">
      <alignment horizontal="center" vertical="center" wrapText="1"/>
    </xf>
    <xf numFmtId="3" fontId="42" fillId="2" borderId="9" xfId="0" applyNumberFormat="1" applyFont="1" applyFill="1" applyBorder="1" applyAlignment="1" applyProtection="1">
      <alignment horizontal="center" vertical="center" wrapText="1"/>
    </xf>
    <xf numFmtId="3" fontId="41" fillId="0" borderId="104" xfId="0" applyNumberFormat="1" applyFont="1" applyFill="1" applyBorder="1" applyAlignment="1" applyProtection="1">
      <alignment horizontal="center" vertical="center"/>
      <protection locked="0"/>
    </xf>
    <xf numFmtId="3" fontId="41" fillId="0" borderId="90" xfId="0" applyNumberFormat="1" applyFont="1" applyFill="1" applyBorder="1" applyAlignment="1" applyProtection="1">
      <alignment horizontal="center" vertical="center"/>
      <protection locked="0"/>
    </xf>
    <xf numFmtId="3" fontId="41" fillId="0" borderId="89" xfId="0" applyNumberFormat="1" applyFont="1" applyFill="1" applyBorder="1" applyAlignment="1" applyProtection="1">
      <alignment horizontal="center" vertical="center"/>
      <protection locked="0"/>
    </xf>
    <xf numFmtId="9" fontId="41" fillId="2" borderId="90" xfId="0" applyNumberFormat="1" applyFont="1" applyFill="1" applyBorder="1" applyAlignment="1" applyProtection="1">
      <alignment horizontal="center" vertical="center" wrapText="1"/>
    </xf>
    <xf numFmtId="3" fontId="41" fillId="0" borderId="104" xfId="0" applyNumberFormat="1" applyFont="1" applyBorder="1" applyAlignment="1" applyProtection="1">
      <alignment horizontal="center" vertical="center"/>
      <protection locked="0"/>
    </xf>
    <xf numFmtId="3" fontId="41" fillId="2" borderId="95" xfId="0" applyNumberFormat="1" applyFont="1" applyFill="1" applyBorder="1" applyAlignment="1" applyProtection="1">
      <alignment horizontal="center" vertical="center" wrapText="1"/>
    </xf>
    <xf numFmtId="3" fontId="41" fillId="0" borderId="56" xfId="0" applyNumberFormat="1" applyFont="1" applyBorder="1" applyAlignment="1" applyProtection="1">
      <alignment horizontal="center" vertical="center"/>
      <protection locked="0"/>
    </xf>
    <xf numFmtId="0" fontId="52" fillId="0" borderId="70" xfId="0" applyFont="1" applyFill="1" applyBorder="1" applyAlignment="1" applyProtection="1">
      <alignment horizontal="center" vertical="center" wrapText="1"/>
      <protection locked="0"/>
    </xf>
    <xf numFmtId="3" fontId="52" fillId="0" borderId="73" xfId="0" applyNumberFormat="1" applyFont="1" applyFill="1" applyBorder="1" applyAlignment="1" applyProtection="1">
      <alignment horizontal="center" vertical="center" wrapText="1"/>
      <protection locked="0"/>
    </xf>
    <xf numFmtId="3" fontId="36" fillId="2" borderId="36" xfId="0" applyNumberFormat="1" applyFont="1" applyFill="1" applyBorder="1" applyAlignment="1" applyProtection="1">
      <alignment horizontal="center" vertical="center" wrapText="1"/>
    </xf>
    <xf numFmtId="9" fontId="36" fillId="2" borderId="24" xfId="0" applyNumberFormat="1" applyFont="1" applyFill="1" applyBorder="1" applyAlignment="1" applyProtection="1">
      <alignment horizontal="center" vertical="center" wrapText="1"/>
    </xf>
    <xf numFmtId="3" fontId="36" fillId="2" borderId="108" xfId="0" applyNumberFormat="1" applyFont="1" applyFill="1" applyBorder="1" applyAlignment="1" applyProtection="1">
      <alignment horizontal="center" vertical="center" wrapText="1"/>
    </xf>
    <xf numFmtId="3" fontId="36" fillId="2" borderId="35" xfId="0" applyNumberFormat="1" applyFont="1" applyFill="1" applyBorder="1" applyAlignment="1" applyProtection="1">
      <alignment horizontal="center" vertical="center" wrapText="1"/>
    </xf>
    <xf numFmtId="0" fontId="46" fillId="0" borderId="46" xfId="0" applyFont="1" applyFill="1" applyBorder="1" applyAlignment="1" applyProtection="1">
      <alignment horizontal="center" vertical="center" wrapText="1"/>
      <protection locked="0"/>
    </xf>
    <xf numFmtId="0" fontId="52" fillId="0" borderId="20" xfId="0" applyFont="1" applyFill="1" applyBorder="1" applyAlignment="1" applyProtection="1">
      <alignment horizontal="center" vertical="center" wrapText="1"/>
      <protection locked="0"/>
    </xf>
    <xf numFmtId="3" fontId="52" fillId="0" borderId="20" xfId="0" applyNumberFormat="1" applyFont="1" applyFill="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41" fillId="0" borderId="73" xfId="0" applyFont="1" applyBorder="1" applyAlignment="1" applyProtection="1">
      <alignment horizontal="center" vertical="center" wrapText="1"/>
      <protection locked="0"/>
    </xf>
    <xf numFmtId="3" fontId="41" fillId="0" borderId="73" xfId="0" applyNumberFormat="1" applyFont="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xf>
    <xf numFmtId="0" fontId="36" fillId="2" borderId="65" xfId="0" applyFont="1" applyFill="1" applyBorder="1" applyAlignment="1" applyProtection="1">
      <alignment horizontal="center" vertical="center" wrapText="1"/>
    </xf>
    <xf numFmtId="3" fontId="36" fillId="2" borderId="2" xfId="0" applyNumberFormat="1" applyFont="1" applyFill="1" applyBorder="1" applyAlignment="1" applyProtection="1">
      <alignment horizontal="center" vertical="center" wrapText="1"/>
    </xf>
    <xf numFmtId="3" fontId="36" fillId="2" borderId="1" xfId="0" applyNumberFormat="1" applyFont="1" applyFill="1" applyBorder="1" applyAlignment="1" applyProtection="1">
      <alignment horizontal="center" vertical="center" wrapText="1"/>
    </xf>
    <xf numFmtId="0" fontId="46" fillId="0" borderId="92" xfId="0" applyFont="1" applyFill="1" applyBorder="1" applyAlignment="1" applyProtection="1">
      <alignment horizontal="center" vertical="center" wrapText="1"/>
      <protection locked="0"/>
    </xf>
    <xf numFmtId="0" fontId="46" fillId="0" borderId="90" xfId="0" applyFont="1" applyFill="1" applyBorder="1" applyAlignment="1" applyProtection="1">
      <alignment horizontal="center" vertical="center" wrapText="1"/>
      <protection locked="0"/>
    </xf>
    <xf numFmtId="3" fontId="41" fillId="0" borderId="92" xfId="0" applyNumberFormat="1" applyFont="1" applyFill="1" applyBorder="1" applyAlignment="1" applyProtection="1">
      <alignment horizontal="center" vertical="center" wrapText="1"/>
      <protection locked="0"/>
    </xf>
    <xf numFmtId="3" fontId="41" fillId="0" borderId="90" xfId="0" applyNumberFormat="1" applyFont="1" applyFill="1" applyBorder="1" applyAlignment="1" applyProtection="1">
      <alignment horizontal="center" vertical="center" wrapText="1"/>
      <protection locked="0"/>
    </xf>
    <xf numFmtId="3" fontId="41" fillId="0" borderId="91" xfId="0" applyNumberFormat="1"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8" xfId="0" applyFont="1" applyBorder="1" applyAlignment="1" applyProtection="1">
      <alignment horizontal="center" vertical="center" wrapText="1"/>
      <protection locked="0"/>
    </xf>
    <xf numFmtId="3" fontId="41" fillId="0" borderId="7" xfId="0" applyNumberFormat="1" applyFont="1" applyBorder="1" applyAlignment="1" applyProtection="1">
      <alignment horizontal="center" vertical="center" wrapText="1"/>
      <protection locked="0"/>
    </xf>
    <xf numFmtId="3" fontId="41" fillId="0" borderId="70" xfId="0" applyNumberFormat="1" applyFont="1" applyBorder="1" applyAlignment="1" applyProtection="1">
      <alignment horizontal="center" vertical="center" wrapText="1"/>
      <protection locked="0"/>
    </xf>
    <xf numFmtId="3" fontId="41" fillId="0" borderId="20" xfId="0" applyNumberFormat="1" applyFont="1" applyBorder="1" applyAlignment="1" applyProtection="1">
      <alignment horizontal="center" vertical="center" wrapText="1"/>
      <protection locked="0"/>
    </xf>
    <xf numFmtId="0" fontId="52" fillId="0" borderId="39" xfId="0" applyFont="1" applyBorder="1" applyAlignment="1" applyProtection="1">
      <alignment horizontal="center" vertical="center" wrapText="1"/>
      <protection locked="0"/>
    </xf>
    <xf numFmtId="0" fontId="52" fillId="0" borderId="40" xfId="0" applyFont="1" applyBorder="1" applyAlignment="1" applyProtection="1">
      <alignment horizontal="center" vertical="center" wrapText="1"/>
      <protection locked="0"/>
    </xf>
    <xf numFmtId="3" fontId="36" fillId="2" borderId="48" xfId="0" applyNumberFormat="1" applyFont="1" applyFill="1" applyBorder="1" applyAlignment="1" applyProtection="1">
      <alignment horizontal="center" vertical="center" wrapText="1"/>
    </xf>
    <xf numFmtId="9" fontId="36" fillId="2" borderId="40" xfId="0" applyNumberFormat="1" applyFont="1" applyFill="1" applyBorder="1" applyAlignment="1" applyProtection="1">
      <alignment horizontal="center" vertical="center" wrapText="1"/>
    </xf>
    <xf numFmtId="3" fontId="36" fillId="2" borderId="41" xfId="0" applyNumberFormat="1" applyFont="1" applyFill="1" applyBorder="1" applyAlignment="1" applyProtection="1">
      <alignment horizontal="center" vertical="center" wrapText="1"/>
    </xf>
    <xf numFmtId="3" fontId="52" fillId="0" borderId="40" xfId="0" applyNumberFormat="1" applyFont="1" applyBorder="1" applyAlignment="1" applyProtection="1">
      <alignment horizontal="center" vertical="center" wrapText="1"/>
      <protection locked="0"/>
    </xf>
    <xf numFmtId="3" fontId="52" fillId="0" borderId="39" xfId="0" applyNumberFormat="1" applyFont="1" applyBorder="1" applyAlignment="1" applyProtection="1">
      <alignment horizontal="center" vertical="center" wrapText="1"/>
      <protection locked="0"/>
    </xf>
    <xf numFmtId="3" fontId="36" fillId="2" borderId="14" xfId="0" applyNumberFormat="1" applyFont="1" applyFill="1" applyBorder="1" applyAlignment="1" applyProtection="1">
      <alignment horizontal="center" vertical="center" wrapText="1"/>
    </xf>
    <xf numFmtId="3" fontId="41" fillId="0" borderId="94" xfId="0" applyNumberFormat="1" applyFont="1" applyBorder="1" applyAlignment="1" applyProtection="1">
      <alignment horizontal="center" vertical="center" wrapText="1"/>
      <protection locked="0"/>
    </xf>
    <xf numFmtId="3" fontId="46" fillId="0" borderId="56" xfId="0" applyNumberFormat="1" applyFont="1" applyFill="1" applyBorder="1" applyAlignment="1" applyProtection="1">
      <alignment horizontal="center" vertical="center"/>
      <protection locked="0"/>
    </xf>
    <xf numFmtId="3" fontId="42" fillId="0" borderId="97" xfId="0" applyNumberFormat="1" applyFont="1" applyBorder="1" applyAlignment="1" applyProtection="1">
      <alignment horizontal="center" vertical="center"/>
      <protection locked="0"/>
    </xf>
    <xf numFmtId="3" fontId="42" fillId="0" borderId="92" xfId="0" applyNumberFormat="1" applyFont="1" applyBorder="1" applyAlignment="1" applyProtection="1">
      <alignment horizontal="center" vertical="center"/>
      <protection locked="0"/>
    </xf>
    <xf numFmtId="3" fontId="42" fillId="0" borderId="98" xfId="0" applyNumberFormat="1" applyFont="1" applyBorder="1" applyAlignment="1" applyProtection="1">
      <alignment horizontal="center" vertical="center"/>
      <protection locked="0"/>
    </xf>
    <xf numFmtId="3" fontId="42" fillId="0" borderId="91" xfId="0" applyNumberFormat="1" applyFont="1" applyBorder="1" applyAlignment="1" applyProtection="1">
      <alignment horizontal="center" vertical="center"/>
      <protection locked="0"/>
    </xf>
    <xf numFmtId="3" fontId="40" fillId="0" borderId="91" xfId="0" applyNumberFormat="1" applyFont="1" applyFill="1" applyBorder="1" applyAlignment="1" applyProtection="1">
      <alignment horizontal="center" vertical="center"/>
      <protection locked="0"/>
    </xf>
    <xf numFmtId="3" fontId="40" fillId="0" borderId="7" xfId="0" applyNumberFormat="1" applyFont="1" applyFill="1" applyBorder="1" applyAlignment="1" applyProtection="1">
      <alignment horizontal="center" vertical="center"/>
      <protection locked="0"/>
    </xf>
    <xf numFmtId="3" fontId="40" fillId="0" borderId="8" xfId="0" applyNumberFormat="1" applyFont="1" applyFill="1" applyBorder="1" applyAlignment="1" applyProtection="1">
      <alignment horizontal="center" vertical="center"/>
      <protection locked="0"/>
    </xf>
    <xf numFmtId="3" fontId="52" fillId="2" borderId="39" xfId="0" applyNumberFormat="1" applyFont="1" applyFill="1" applyBorder="1" applyAlignment="1" applyProtection="1">
      <alignment horizontal="center" vertical="center" wrapText="1"/>
    </xf>
    <xf numFmtId="3" fontId="52" fillId="2" borderId="48" xfId="0" applyNumberFormat="1" applyFont="1" applyFill="1" applyBorder="1" applyAlignment="1" applyProtection="1">
      <alignment horizontal="center" vertical="center" wrapText="1"/>
    </xf>
    <xf numFmtId="3" fontId="52" fillId="2" borderId="72" xfId="0" applyNumberFormat="1" applyFont="1" applyFill="1" applyBorder="1" applyAlignment="1" applyProtection="1">
      <alignment horizontal="center" vertical="center" wrapText="1"/>
    </xf>
    <xf numFmtId="9" fontId="52" fillId="2" borderId="74" xfId="0" applyNumberFormat="1" applyFont="1" applyFill="1" applyBorder="1" applyAlignment="1" applyProtection="1">
      <alignment horizontal="center" vertical="center" wrapText="1"/>
    </xf>
    <xf numFmtId="3" fontId="52" fillId="2" borderId="107" xfId="0" applyNumberFormat="1" applyFont="1" applyFill="1" applyBorder="1" applyAlignment="1" applyProtection="1">
      <alignment horizontal="center" vertical="center" wrapText="1"/>
    </xf>
    <xf numFmtId="3" fontId="52" fillId="2" borderId="18" xfId="0" applyNumberFormat="1" applyFont="1" applyFill="1" applyBorder="1" applyAlignment="1" applyProtection="1">
      <alignment horizontal="center" vertical="center" wrapText="1"/>
    </xf>
    <xf numFmtId="3" fontId="52" fillId="2" borderId="40" xfId="0" applyNumberFormat="1" applyFont="1" applyFill="1" applyBorder="1" applyAlignment="1" applyProtection="1">
      <alignment horizontal="center" vertical="center" wrapText="1"/>
    </xf>
    <xf numFmtId="3" fontId="52" fillId="2" borderId="46" xfId="0" applyNumberFormat="1" applyFont="1" applyFill="1" applyBorder="1" applyAlignment="1" applyProtection="1">
      <alignment horizontal="center" vertical="center" wrapText="1"/>
    </xf>
    <xf numFmtId="0" fontId="30"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0" borderId="0" xfId="0" applyFont="1" applyBorder="1" applyAlignment="1" applyProtection="1">
      <alignment vertical="center"/>
    </xf>
    <xf numFmtId="1" fontId="40" fillId="0" borderId="0" xfId="0" applyNumberFormat="1" applyFont="1" applyFill="1" applyBorder="1" applyAlignment="1" applyProtection="1">
      <alignment horizontal="center" vertical="center"/>
    </xf>
    <xf numFmtId="9" fontId="40"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122" fillId="0" borderId="0" xfId="0" applyFont="1" applyAlignment="1" applyProtection="1">
      <alignment vertical="center" wrapText="1"/>
    </xf>
    <xf numFmtId="9" fontId="38" fillId="2" borderId="73" xfId="0" applyNumberFormat="1" applyFont="1" applyFill="1" applyBorder="1" applyAlignment="1" applyProtection="1">
      <alignment horizontal="center" vertical="center" wrapText="1"/>
    </xf>
    <xf numFmtId="0" fontId="34" fillId="2" borderId="48" xfId="0" applyFont="1" applyFill="1" applyBorder="1" applyAlignment="1" applyProtection="1">
      <alignment horizontal="center" vertical="center" wrapText="1"/>
    </xf>
    <xf numFmtId="9" fontId="34" fillId="2" borderId="40" xfId="0" applyNumberFormat="1" applyFont="1" applyFill="1" applyBorder="1" applyAlignment="1" applyProtection="1">
      <alignment horizontal="center" vertical="center" wrapText="1"/>
    </xf>
    <xf numFmtId="9" fontId="40" fillId="2" borderId="21" xfId="0" applyNumberFormat="1" applyFont="1" applyFill="1" applyBorder="1" applyAlignment="1" applyProtection="1">
      <alignment horizontal="center" vertical="center" wrapText="1"/>
    </xf>
    <xf numFmtId="3" fontId="60"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36" fillId="0" borderId="36"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1" fillId="0" borderId="36" xfId="0" applyFont="1" applyFill="1" applyBorder="1" applyAlignment="1" applyProtection="1">
      <alignment horizontal="center" vertical="center" wrapText="1"/>
    </xf>
    <xf numFmtId="0" fontId="43" fillId="0" borderId="36"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5"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center" wrapText="1"/>
    </xf>
    <xf numFmtId="3" fontId="7" fillId="8" borderId="11" xfId="0" applyNumberFormat="1" applyFont="1" applyFill="1" applyBorder="1" applyAlignment="1" applyProtection="1">
      <alignment horizontal="center" vertical="center" wrapText="1"/>
      <protection locked="0"/>
    </xf>
    <xf numFmtId="49" fontId="28" fillId="21" borderId="50" xfId="6" applyFont="1" applyFill="1" applyBorder="1" applyAlignment="1">
      <alignment horizontal="right" vertical="center"/>
    </xf>
    <xf numFmtId="49" fontId="28" fillId="21" borderId="34" xfId="6" applyFont="1" applyFill="1" applyBorder="1" applyAlignment="1">
      <alignment horizontal="right" vertical="center"/>
    </xf>
    <xf numFmtId="49" fontId="28" fillId="21" borderId="34" xfId="6" applyFont="1" applyFill="1" applyBorder="1"/>
    <xf numFmtId="49" fontId="28" fillId="21" borderId="34" xfId="6" applyFont="1" applyFill="1" applyBorder="1" applyAlignment="1"/>
    <xf numFmtId="49" fontId="10" fillId="21" borderId="35" xfId="6" applyFont="1" applyFill="1" applyBorder="1"/>
    <xf numFmtId="49" fontId="10" fillId="21" borderId="36" xfId="6" applyFont="1" applyFill="1" applyBorder="1"/>
    <xf numFmtId="2" fontId="10" fillId="22" borderId="2" xfId="7" applyNumberFormat="1" applyFont="1" applyFill="1" applyBorder="1" applyAlignment="1" applyProtection="1">
      <alignment horizontal="center" vertical="center" wrapText="1"/>
    </xf>
    <xf numFmtId="49" fontId="69" fillId="22" borderId="3" xfId="6" applyFont="1" applyFill="1" applyBorder="1" applyAlignment="1" applyProtection="1">
      <alignment horizontal="center" vertical="center" wrapText="1"/>
    </xf>
    <xf numFmtId="2" fontId="71" fillId="22" borderId="8" xfId="7" applyNumberFormat="1" applyFont="1" applyFill="1" applyBorder="1" applyAlignment="1" applyProtection="1">
      <alignment horizontal="center" vertical="center" wrapText="1"/>
    </xf>
    <xf numFmtId="2" fontId="71" fillId="22" borderId="8" xfId="7" applyNumberFormat="1" applyFont="1" applyFill="1" applyBorder="1" applyAlignment="1" applyProtection="1">
      <alignment horizontal="center" vertical="center" wrapText="1" readingOrder="2"/>
    </xf>
    <xf numFmtId="2" fontId="71" fillId="22" borderId="9" xfId="7" applyNumberFormat="1" applyFont="1" applyFill="1" applyBorder="1" applyAlignment="1" applyProtection="1">
      <alignment horizontal="center" vertical="center" wrapText="1"/>
    </xf>
    <xf numFmtId="3" fontId="69" fillId="19" borderId="39" xfId="7" applyNumberFormat="1" applyFont="1" applyFill="1" applyBorder="1" applyAlignment="1" applyProtection="1">
      <alignment horizontal="right"/>
    </xf>
    <xf numFmtId="3" fontId="65" fillId="19" borderId="40" xfId="7" applyNumberFormat="1" applyFont="1" applyFill="1" applyBorder="1" applyAlignment="1" applyProtection="1">
      <alignment horizontal="center"/>
    </xf>
    <xf numFmtId="0" fontId="27" fillId="17" borderId="4" xfId="0" applyFont="1" applyFill="1" applyBorder="1" applyAlignment="1" applyProtection="1">
      <alignment horizontal="right" vertical="center" wrapText="1"/>
    </xf>
    <xf numFmtId="0" fontId="27" fillId="17" borderId="27" xfId="0" applyFont="1" applyFill="1" applyBorder="1" applyAlignment="1" applyProtection="1">
      <alignment horizontal="right" vertical="center" wrapText="1"/>
    </xf>
    <xf numFmtId="0" fontId="27" fillId="17" borderId="30" xfId="0" applyFont="1" applyFill="1" applyBorder="1" applyAlignment="1" applyProtection="1">
      <alignment horizontal="right" vertical="center" wrapText="1"/>
    </xf>
    <xf numFmtId="0" fontId="27" fillId="17" borderId="7" xfId="0" applyFont="1" applyFill="1" applyBorder="1" applyAlignment="1" applyProtection="1">
      <alignment horizontal="right" vertical="center" wrapText="1"/>
    </xf>
    <xf numFmtId="2" fontId="74" fillId="8" borderId="0" xfId="7" applyNumberFormat="1" applyFont="1" applyFill="1" applyBorder="1" applyAlignment="1">
      <alignment vertical="center"/>
    </xf>
    <xf numFmtId="0" fontId="23" fillId="0" borderId="13" xfId="0" applyFont="1" applyFill="1" applyBorder="1" applyAlignment="1" applyProtection="1">
      <alignment horizontal="right" vertical="center" wrapText="1"/>
    </xf>
    <xf numFmtId="2" fontId="65" fillId="0" borderId="13" xfId="7" applyNumberFormat="1" applyFont="1" applyFill="1" applyBorder="1" applyAlignment="1" applyProtection="1">
      <alignment vertical="center" wrapText="1"/>
    </xf>
    <xf numFmtId="3" fontId="65" fillId="0" borderId="13" xfId="7" applyNumberFormat="1" applyFont="1" applyFill="1" applyBorder="1" applyAlignment="1" applyProtection="1">
      <alignment horizontal="center" vertical="center" wrapText="1"/>
    </xf>
    <xf numFmtId="171" fontId="65" fillId="0" borderId="13" xfId="7" applyNumberFormat="1" applyFont="1" applyFill="1" applyBorder="1" applyAlignment="1" applyProtection="1">
      <alignment vertical="center" wrapText="1"/>
    </xf>
    <xf numFmtId="2" fontId="65" fillId="22" borderId="40" xfId="7" applyNumberFormat="1" applyFont="1" applyFill="1" applyBorder="1" applyAlignment="1" applyProtection="1">
      <alignment vertical="center"/>
    </xf>
    <xf numFmtId="2" fontId="67" fillId="0" borderId="0" xfId="6" applyNumberFormat="1" applyFont="1" applyFill="1" applyBorder="1"/>
    <xf numFmtId="3" fontId="69" fillId="0" borderId="13" xfId="7" applyNumberFormat="1" applyFont="1" applyFill="1" applyBorder="1" applyAlignment="1" applyProtection="1">
      <alignment horizontal="right"/>
    </xf>
    <xf numFmtId="3" fontId="65" fillId="0" borderId="13" xfId="7" applyNumberFormat="1" applyFont="1" applyFill="1" applyBorder="1" applyAlignment="1" applyProtection="1">
      <alignment horizontal="center"/>
    </xf>
    <xf numFmtId="2" fontId="65" fillId="0" borderId="13" xfId="7" applyNumberFormat="1" applyFont="1" applyFill="1" applyBorder="1" applyProtection="1"/>
    <xf numFmtId="171" fontId="65" fillId="0" borderId="13" xfId="7" applyNumberFormat="1" applyFont="1" applyFill="1" applyBorder="1" applyProtection="1"/>
    <xf numFmtId="2" fontId="73" fillId="0" borderId="0" xfId="6" applyNumberFormat="1" applyFont="1" applyFill="1" applyBorder="1" applyAlignment="1">
      <alignment vertical="center" wrapText="1"/>
    </xf>
    <xf numFmtId="2" fontId="69" fillId="0" borderId="13" xfId="7" applyNumberFormat="1" applyFont="1" applyFill="1" applyBorder="1" applyAlignment="1" applyProtection="1">
      <alignment vertical="center"/>
    </xf>
    <xf numFmtId="3" fontId="20" fillId="2" borderId="10" xfId="0" applyNumberFormat="1" applyFont="1" applyFill="1" applyBorder="1" applyAlignment="1" applyProtection="1">
      <alignment horizontal="center"/>
    </xf>
    <xf numFmtId="0" fontId="125" fillId="0" borderId="0" xfId="0" applyFont="1" applyFill="1" applyBorder="1" applyAlignment="1">
      <alignment horizontal="right" wrapText="1"/>
    </xf>
    <xf numFmtId="3" fontId="129" fillId="0" borderId="0" xfId="0" applyNumberFormat="1" applyFont="1" applyFill="1" applyBorder="1"/>
    <xf numFmtId="0" fontId="126" fillId="0" borderId="0" xfId="0" applyFont="1" applyFill="1" applyBorder="1" applyAlignment="1">
      <alignment horizontal="right" wrapText="1"/>
    </xf>
    <xf numFmtId="0" fontId="130" fillId="0" borderId="0" xfId="0" applyFont="1" applyFill="1" applyBorder="1"/>
    <xf numFmtId="0" fontId="135" fillId="0" borderId="0" xfId="0" applyFont="1" applyFill="1" applyBorder="1" applyAlignment="1">
      <alignment horizontal="right" vertical="center"/>
    </xf>
    <xf numFmtId="0" fontId="129" fillId="0" borderId="0" xfId="0" applyFont="1" applyFill="1" applyBorder="1"/>
    <xf numFmtId="3" fontId="131" fillId="0" borderId="19" xfId="0" applyNumberFormat="1" applyFont="1" applyFill="1" applyBorder="1" applyAlignment="1">
      <alignment horizontal="center" vertical="center" wrapText="1"/>
    </xf>
    <xf numFmtId="3" fontId="132" fillId="0" borderId="19" xfId="0" applyNumberFormat="1" applyFont="1" applyFill="1" applyBorder="1" applyAlignment="1" applyProtection="1">
      <alignment horizontal="center"/>
    </xf>
    <xf numFmtId="3" fontId="133" fillId="0" borderId="19" xfId="0" applyNumberFormat="1" applyFont="1" applyFill="1" applyBorder="1" applyAlignment="1" applyProtection="1">
      <alignment horizontal="center"/>
    </xf>
    <xf numFmtId="3" fontId="134" fillId="0" borderId="0" xfId="0" applyNumberFormat="1" applyFont="1" applyFill="1" applyBorder="1" applyAlignment="1">
      <alignment horizontal="center"/>
    </xf>
    <xf numFmtId="0" fontId="131" fillId="0" borderId="19" xfId="0" applyFont="1" applyFill="1" applyBorder="1" applyAlignment="1">
      <alignment horizontal="center" vertical="center" wrapText="1"/>
    </xf>
    <xf numFmtId="0" fontId="136" fillId="0" borderId="37" xfId="0" applyFont="1" applyFill="1" applyBorder="1" applyAlignment="1">
      <alignment vertical="center" wrapText="1"/>
    </xf>
    <xf numFmtId="3" fontId="137" fillId="0" borderId="0" xfId="0" applyNumberFormat="1" applyFont="1" applyFill="1" applyBorder="1" applyAlignment="1">
      <alignment horizontal="center" vertical="center" wrapText="1"/>
    </xf>
    <xf numFmtId="0" fontId="137" fillId="0" borderId="0" xfId="0" applyFont="1" applyFill="1" applyBorder="1" applyAlignment="1">
      <alignment horizontal="center" vertical="center" wrapText="1"/>
    </xf>
    <xf numFmtId="0" fontId="137" fillId="20" borderId="58" xfId="0" applyFont="1" applyFill="1" applyBorder="1" applyAlignment="1">
      <alignment horizontal="center" vertical="center" wrapText="1"/>
    </xf>
    <xf numFmtId="0" fontId="138" fillId="0" borderId="0" xfId="0" applyFont="1" applyAlignment="1">
      <alignment vertical="center"/>
    </xf>
    <xf numFmtId="0" fontId="137" fillId="20" borderId="18" xfId="0" applyFont="1" applyFill="1" applyBorder="1" applyAlignment="1">
      <alignment horizontal="center" vertical="center" wrapText="1"/>
    </xf>
    <xf numFmtId="0" fontId="137" fillId="20" borderId="8" xfId="0" applyFont="1" applyFill="1" applyBorder="1" applyAlignment="1">
      <alignment horizontal="center" vertical="center" wrapText="1"/>
    </xf>
    <xf numFmtId="0" fontId="137" fillId="20" borderId="54" xfId="0" applyFont="1" applyFill="1" applyBorder="1" applyAlignment="1">
      <alignment horizontal="center" vertical="center" wrapText="1"/>
    </xf>
    <xf numFmtId="3" fontId="137" fillId="20" borderId="55" xfId="0" applyNumberFormat="1" applyFont="1" applyFill="1" applyBorder="1" applyAlignment="1">
      <alignment horizontal="center" vertical="center" wrapText="1"/>
    </xf>
    <xf numFmtId="3" fontId="137" fillId="20" borderId="56" xfId="0" applyNumberFormat="1" applyFont="1" applyFill="1" applyBorder="1" applyAlignment="1">
      <alignment horizontal="center" vertical="center" wrapText="1"/>
    </xf>
    <xf numFmtId="3" fontId="137" fillId="0" borderId="11" xfId="0" applyNumberFormat="1" applyFont="1" applyFill="1" applyBorder="1" applyAlignment="1">
      <alignment horizontal="center" vertical="center" wrapText="1"/>
    </xf>
    <xf numFmtId="0" fontId="137" fillId="20" borderId="7" xfId="0" applyFont="1" applyFill="1" applyBorder="1" applyAlignment="1">
      <alignment horizontal="center" vertical="center" wrapText="1"/>
    </xf>
    <xf numFmtId="3" fontId="137" fillId="20" borderId="44" xfId="0" applyNumberFormat="1" applyFont="1" applyFill="1" applyBorder="1" applyAlignment="1">
      <alignment horizontal="center" vertical="center" wrapText="1"/>
    </xf>
    <xf numFmtId="3" fontId="137" fillId="20" borderId="8" xfId="0" applyNumberFormat="1" applyFont="1" applyFill="1" applyBorder="1" applyAlignment="1">
      <alignment horizontal="center" vertical="center" wrapText="1"/>
    </xf>
    <xf numFmtId="3" fontId="137" fillId="20" borderId="38" xfId="0" applyNumberFormat="1" applyFont="1" applyFill="1" applyBorder="1" applyAlignment="1">
      <alignment horizontal="center" vertical="center" wrapText="1"/>
    </xf>
    <xf numFmtId="0" fontId="138" fillId="0" borderId="0" xfId="0" applyFont="1" applyAlignment="1">
      <alignment horizontal="center" vertical="center" wrapText="1"/>
    </xf>
    <xf numFmtId="0" fontId="8" fillId="25" borderId="40" xfId="0" applyFont="1" applyFill="1" applyBorder="1" applyAlignment="1">
      <alignment horizontal="center" vertical="center" wrapText="1"/>
    </xf>
    <xf numFmtId="0" fontId="8" fillId="25" borderId="40" xfId="0" applyFont="1" applyFill="1" applyBorder="1" applyAlignment="1">
      <alignment horizontal="center" vertical="center" wrapText="1" readingOrder="2"/>
    </xf>
    <xf numFmtId="0" fontId="8" fillId="25" borderId="40" xfId="0" applyFont="1" applyFill="1" applyBorder="1" applyAlignment="1" applyProtection="1">
      <alignment horizontal="center" vertical="center" wrapText="1"/>
    </xf>
    <xf numFmtId="0" fontId="8" fillId="25" borderId="40" xfId="0" applyFont="1" applyFill="1" applyBorder="1" applyAlignment="1" applyProtection="1">
      <alignment horizontal="center" vertical="center" wrapText="1" readingOrder="2"/>
      <protection locked="0"/>
    </xf>
    <xf numFmtId="0" fontId="28" fillId="0" borderId="0" xfId="0" applyFont="1" applyAlignment="1" applyProtection="1">
      <alignment vertical="center"/>
      <protection locked="0"/>
    </xf>
    <xf numFmtId="0" fontId="10" fillId="24" borderId="21" xfId="0" applyNumberFormat="1" applyFont="1" applyFill="1" applyBorder="1" applyAlignment="1" applyProtection="1">
      <alignment horizontal="center" vertical="center" wrapText="1"/>
      <protection locked="0"/>
    </xf>
    <xf numFmtId="0" fontId="10" fillId="24" borderId="42" xfId="0" applyNumberFormat="1" applyFont="1" applyFill="1" applyBorder="1" applyAlignment="1" applyProtection="1">
      <alignment horizontal="center" vertical="center" wrapText="1"/>
      <protection locked="0"/>
    </xf>
    <xf numFmtId="0" fontId="50" fillId="0" borderId="0" xfId="0" applyFont="1" applyBorder="1" applyAlignment="1">
      <alignment horizontal="center" vertical="center"/>
    </xf>
    <xf numFmtId="0" fontId="10" fillId="24" borderId="2" xfId="0" applyNumberFormat="1" applyFont="1" applyFill="1" applyBorder="1" applyAlignment="1" applyProtection="1">
      <alignment horizontal="center" vertical="center" wrapText="1"/>
      <protection locked="0"/>
    </xf>
    <xf numFmtId="0" fontId="10" fillId="24" borderId="68" xfId="0" applyNumberFormat="1" applyFont="1" applyFill="1" applyBorder="1" applyAlignment="1" applyProtection="1">
      <alignment horizontal="center" vertical="center" wrapText="1"/>
      <protection locked="0"/>
    </xf>
    <xf numFmtId="0" fontId="140" fillId="0" borderId="11" xfId="0" applyFont="1" applyBorder="1" applyAlignment="1" applyProtection="1">
      <alignment horizontal="right" vertical="center" wrapText="1"/>
      <protection locked="0"/>
    </xf>
    <xf numFmtId="0" fontId="140" fillId="0" borderId="0" xfId="0" applyFont="1" applyBorder="1" applyAlignment="1" applyProtection="1">
      <alignment horizontal="right" vertical="center" wrapText="1"/>
      <protection locked="0"/>
    </xf>
    <xf numFmtId="0" fontId="28" fillId="24" borderId="33" xfId="0" applyFont="1" applyFill="1" applyBorder="1" applyAlignment="1" applyProtection="1">
      <alignment vertical="center"/>
      <protection locked="0"/>
    </xf>
    <xf numFmtId="0" fontId="10" fillId="0" borderId="4" xfId="0" applyFont="1" applyBorder="1" applyAlignment="1" applyProtection="1">
      <alignment horizontal="center" vertical="center"/>
      <protection locked="0"/>
    </xf>
    <xf numFmtId="167" fontId="10" fillId="4" borderId="5" xfId="1" applyNumberFormat="1" applyFont="1" applyFill="1" applyBorder="1" applyAlignment="1" applyProtection="1">
      <alignment horizontal="center" vertical="center"/>
    </xf>
    <xf numFmtId="169" fontId="10" fillId="4" borderId="5" xfId="1" applyNumberFormat="1" applyFont="1" applyFill="1" applyBorder="1" applyAlignment="1" applyProtection="1">
      <alignment horizontal="center" vertical="center"/>
    </xf>
    <xf numFmtId="167" fontId="10" fillId="4" borderId="43" xfId="1" applyNumberFormat="1" applyFont="1" applyFill="1" applyBorder="1" applyAlignment="1" applyProtection="1">
      <alignment horizontal="center" vertical="center"/>
    </xf>
    <xf numFmtId="0" fontId="28" fillId="0" borderId="6" xfId="0" applyFont="1" applyBorder="1" applyAlignment="1" applyProtection="1">
      <alignment vertical="center"/>
      <protection locked="0"/>
    </xf>
    <xf numFmtId="167" fontId="10" fillId="4" borderId="40" xfId="1" applyNumberFormat="1" applyFont="1" applyFill="1" applyBorder="1" applyAlignment="1" applyProtection="1">
      <alignment horizontal="center" vertical="center"/>
    </xf>
    <xf numFmtId="0" fontId="28" fillId="15" borderId="41"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167" fontId="10" fillId="0" borderId="0" xfId="1" applyNumberFormat="1" applyFont="1" applyFill="1" applyBorder="1" applyAlignment="1" applyProtection="1">
      <alignment horizontal="center" vertical="center"/>
    </xf>
    <xf numFmtId="0" fontId="28" fillId="0" borderId="0" xfId="0" applyFont="1" applyFill="1" applyBorder="1" applyAlignment="1" applyProtection="1">
      <alignment vertical="center"/>
      <protection locked="0"/>
    </xf>
    <xf numFmtId="0" fontId="28" fillId="24" borderId="3" xfId="0" applyFont="1" applyFill="1" applyBorder="1" applyAlignment="1" applyProtection="1">
      <alignment vertical="center"/>
      <protection locked="0"/>
    </xf>
    <xf numFmtId="167" fontId="10" fillId="0" borderId="37" xfId="1" applyNumberFormat="1" applyFont="1" applyFill="1" applyBorder="1" applyAlignment="1" applyProtection="1">
      <alignment horizontal="center" vertical="center"/>
    </xf>
    <xf numFmtId="0" fontId="28" fillId="0" borderId="37" xfId="0" applyFont="1" applyFill="1" applyBorder="1" applyAlignment="1" applyProtection="1">
      <alignment vertical="center"/>
      <protection locked="0"/>
    </xf>
    <xf numFmtId="167" fontId="10" fillId="4" borderId="8" xfId="1" applyNumberFormat="1" applyFont="1" applyFill="1" applyBorder="1" applyAlignment="1" applyProtection="1">
      <alignment horizontal="center" vertical="center"/>
    </xf>
    <xf numFmtId="0" fontId="28" fillId="24" borderId="9" xfId="0" applyFont="1" applyFill="1" applyBorder="1" applyAlignment="1" applyProtection="1">
      <alignment vertical="center"/>
      <protection locked="0"/>
    </xf>
    <xf numFmtId="167" fontId="3" fillId="4" borderId="3" xfId="1" applyNumberFormat="1" applyFont="1" applyFill="1" applyBorder="1" applyAlignment="1" applyProtection="1">
      <alignment horizontal="center" vertical="center"/>
    </xf>
    <xf numFmtId="0" fontId="7" fillId="0" borderId="50"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167" fontId="3" fillId="4" borderId="96" xfId="1" applyNumberFormat="1" applyFont="1" applyFill="1" applyBorder="1" applyAlignment="1" applyProtection="1">
      <alignment horizontal="center" vertical="center"/>
    </xf>
    <xf numFmtId="0" fontId="2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27" fillId="17" borderId="25" xfId="0" applyFont="1" applyFill="1" applyBorder="1" applyAlignment="1" applyProtection="1">
      <alignment horizontal="right" vertical="center" wrapText="1" readingOrder="2"/>
    </xf>
    <xf numFmtId="0" fontId="27" fillId="17" borderId="27" xfId="0" applyFont="1" applyFill="1" applyBorder="1" applyAlignment="1" applyProtection="1">
      <alignment horizontal="right" vertical="center" wrapText="1" readingOrder="2"/>
    </xf>
    <xf numFmtId="1" fontId="72" fillId="21" borderId="5" xfId="7" applyNumberFormat="1" applyFont="1" applyFill="1" applyBorder="1" applyAlignment="1" applyProtection="1">
      <alignment horizontal="center"/>
    </xf>
    <xf numFmtId="9" fontId="72" fillId="21" borderId="5" xfId="2" applyFont="1" applyFill="1" applyBorder="1" applyAlignment="1" applyProtection="1">
      <alignment horizontal="center"/>
    </xf>
    <xf numFmtId="2" fontId="72" fillId="21" borderId="21" xfId="7" applyNumberFormat="1" applyFont="1" applyFill="1" applyBorder="1" applyAlignment="1" applyProtection="1">
      <alignment horizontal="center"/>
    </xf>
    <xf numFmtId="3" fontId="72" fillId="21" borderId="21" xfId="7" applyNumberFormat="1" applyFont="1" applyFill="1" applyBorder="1" applyProtection="1"/>
    <xf numFmtId="3" fontId="72" fillId="21" borderId="33" xfId="7" applyNumberFormat="1" applyFont="1" applyFill="1" applyBorder="1" applyProtection="1"/>
    <xf numFmtId="170" fontId="72" fillId="21" borderId="5" xfId="2" applyNumberFormat="1" applyFont="1" applyFill="1" applyBorder="1" applyAlignment="1" applyProtection="1">
      <alignment horizontal="center"/>
    </xf>
    <xf numFmtId="170" fontId="72" fillId="21" borderId="29" xfId="2" applyNumberFormat="1" applyFont="1" applyFill="1" applyBorder="1" applyAlignment="1" applyProtection="1">
      <alignment horizontal="center"/>
    </xf>
    <xf numFmtId="1" fontId="72" fillId="21" borderId="21" xfId="7" applyNumberFormat="1" applyFont="1" applyFill="1" applyBorder="1" applyAlignment="1" applyProtection="1">
      <alignment horizontal="center"/>
    </xf>
    <xf numFmtId="2" fontId="69" fillId="19" borderId="39" xfId="7" applyNumberFormat="1" applyFont="1" applyFill="1" applyBorder="1" applyAlignment="1" applyProtection="1">
      <alignment vertical="center"/>
    </xf>
    <xf numFmtId="2" fontId="65" fillId="19" borderId="40" xfId="7" applyNumberFormat="1" applyFont="1" applyFill="1" applyBorder="1" applyProtection="1"/>
    <xf numFmtId="171" fontId="65" fillId="19" borderId="40" xfId="7" applyNumberFormat="1" applyFont="1" applyFill="1" applyBorder="1" applyProtection="1"/>
    <xf numFmtId="0" fontId="23" fillId="19" borderId="39" xfId="0" applyFont="1" applyFill="1" applyBorder="1" applyAlignment="1" applyProtection="1">
      <alignment horizontal="right" vertical="center" wrapText="1"/>
    </xf>
    <xf numFmtId="2" fontId="65" fillId="19" borderId="48" xfId="7" applyNumberFormat="1" applyFont="1" applyFill="1" applyBorder="1" applyAlignment="1" applyProtection="1">
      <alignment vertical="center" wrapText="1"/>
    </xf>
    <xf numFmtId="171" fontId="65" fillId="19" borderId="40" xfId="7" applyNumberFormat="1" applyFont="1" applyFill="1" applyBorder="1" applyAlignment="1" applyProtection="1">
      <alignment vertical="center" wrapText="1"/>
    </xf>
    <xf numFmtId="171" fontId="72" fillId="21" borderId="21" xfId="7" applyNumberFormat="1" applyFont="1" applyFill="1" applyBorder="1" applyAlignment="1" applyProtection="1">
      <alignment horizontal="center"/>
    </xf>
    <xf numFmtId="2" fontId="141" fillId="8" borderId="0" xfId="6" applyNumberFormat="1" applyFont="1" applyFill="1" applyBorder="1" applyAlignment="1" applyProtection="1">
      <alignment vertical="center"/>
      <protection locked="0"/>
    </xf>
    <xf numFmtId="2" fontId="142" fillId="0" borderId="0" xfId="6" applyNumberFormat="1" applyFont="1" applyAlignment="1" applyProtection="1">
      <alignment vertical="center"/>
      <protection locked="0"/>
    </xf>
    <xf numFmtId="2" fontId="142" fillId="0" borderId="0" xfId="6" applyNumberFormat="1" applyFont="1" applyAlignment="1" applyProtection="1">
      <alignment vertical="center" wrapText="1"/>
      <protection locked="0"/>
    </xf>
    <xf numFmtId="2" fontId="146" fillId="22" borderId="2" xfId="8" applyNumberFormat="1" applyFont="1" applyFill="1" applyBorder="1" applyAlignment="1" applyProtection="1">
      <alignment horizontal="center" vertical="center" wrapText="1"/>
    </xf>
    <xf numFmtId="2" fontId="146" fillId="22" borderId="3" xfId="8" applyNumberFormat="1" applyFont="1" applyFill="1" applyBorder="1" applyAlignment="1" applyProtection="1">
      <alignment horizontal="center" vertical="center" wrapText="1"/>
    </xf>
    <xf numFmtId="2" fontId="148" fillId="0" borderId="0" xfId="8" applyNumberFormat="1" applyFont="1" applyBorder="1" applyAlignment="1" applyProtection="1">
      <alignment vertical="center" wrapText="1"/>
      <protection locked="0"/>
    </xf>
    <xf numFmtId="2" fontId="142" fillId="0" borderId="0" xfId="6" applyNumberFormat="1" applyFont="1" applyFill="1" applyAlignment="1" applyProtection="1">
      <alignment vertical="center" wrapText="1"/>
      <protection locked="0"/>
    </xf>
    <xf numFmtId="2" fontId="141" fillId="0" borderId="0" xfId="8" applyNumberFormat="1" applyFont="1" applyBorder="1" applyAlignment="1" applyProtection="1">
      <alignment vertical="center"/>
      <protection locked="0"/>
    </xf>
    <xf numFmtId="1" fontId="144" fillId="8" borderId="21" xfId="8" applyNumberFormat="1" applyFont="1" applyFill="1" applyBorder="1" applyAlignment="1" applyProtection="1">
      <alignment horizontal="center" vertical="center"/>
      <protection locked="0"/>
    </xf>
    <xf numFmtId="3" fontId="150" fillId="2" borderId="21" xfId="8" applyNumberFormat="1" applyFont="1" applyFill="1" applyBorder="1" applyAlignment="1" applyProtection="1">
      <alignment horizontal="center" vertical="center"/>
    </xf>
    <xf numFmtId="3" fontId="150" fillId="2" borderId="33" xfId="8" applyNumberFormat="1" applyFont="1" applyFill="1" applyBorder="1" applyAlignment="1" applyProtection="1">
      <alignment horizontal="center" vertical="center"/>
    </xf>
    <xf numFmtId="2" fontId="141" fillId="0" borderId="0" xfId="8" applyNumberFormat="1" applyFont="1" applyBorder="1" applyAlignment="1" applyProtection="1">
      <alignment horizontal="left" vertical="center"/>
      <protection locked="0"/>
    </xf>
    <xf numFmtId="3" fontId="150" fillId="2" borderId="6" xfId="8" applyNumberFormat="1" applyFont="1" applyFill="1" applyBorder="1" applyAlignment="1" applyProtection="1">
      <alignment horizontal="center" vertical="center"/>
    </xf>
    <xf numFmtId="1" fontId="144" fillId="8" borderId="73" xfId="8" applyNumberFormat="1" applyFont="1" applyFill="1" applyBorder="1" applyAlignment="1" applyProtection="1">
      <alignment horizontal="center" vertical="center"/>
      <protection locked="0"/>
    </xf>
    <xf numFmtId="3" fontId="150" fillId="2" borderId="73" xfId="8" applyNumberFormat="1" applyFont="1" applyFill="1" applyBorder="1" applyAlignment="1" applyProtection="1">
      <alignment horizontal="center" vertical="center"/>
    </xf>
    <xf numFmtId="3" fontId="150" fillId="2" borderId="95" xfId="8" applyNumberFormat="1" applyFont="1" applyFill="1" applyBorder="1" applyAlignment="1" applyProtection="1">
      <alignment horizontal="center" vertical="center"/>
    </xf>
    <xf numFmtId="2" fontId="150" fillId="0" borderId="0" xfId="6" applyNumberFormat="1" applyFont="1" applyAlignment="1" applyProtection="1">
      <alignment vertical="center" wrapText="1"/>
      <protection locked="0"/>
    </xf>
    <xf numFmtId="2" fontId="144" fillId="8" borderId="37" xfId="8" applyNumberFormat="1" applyFont="1" applyFill="1" applyBorder="1" applyAlignment="1" applyProtection="1">
      <alignment vertical="center"/>
      <protection locked="0"/>
    </xf>
    <xf numFmtId="4" fontId="144" fillId="8" borderId="37" xfId="8" applyNumberFormat="1" applyFont="1" applyFill="1" applyBorder="1" applyAlignment="1" applyProtection="1">
      <alignment vertical="center"/>
      <protection locked="0"/>
    </xf>
    <xf numFmtId="2" fontId="144" fillId="0" borderId="0" xfId="8" applyNumberFormat="1" applyFont="1" applyFill="1" applyBorder="1" applyAlignment="1" applyProtection="1">
      <alignment vertical="center" wrapText="1"/>
      <protection locked="0"/>
    </xf>
    <xf numFmtId="2" fontId="150" fillId="0" borderId="0" xfId="6" applyNumberFormat="1" applyFont="1" applyBorder="1" applyAlignment="1" applyProtection="1">
      <alignment vertical="center" wrapText="1"/>
      <protection locked="0"/>
    </xf>
    <xf numFmtId="2" fontId="144" fillId="8" borderId="0" xfId="8" applyNumberFormat="1" applyFont="1" applyFill="1" applyBorder="1" applyAlignment="1" applyProtection="1">
      <alignment vertical="center"/>
      <protection locked="0"/>
    </xf>
    <xf numFmtId="4" fontId="144" fillId="8" borderId="0" xfId="8" applyNumberFormat="1" applyFont="1" applyFill="1" applyBorder="1" applyAlignment="1" applyProtection="1">
      <alignment vertical="center"/>
      <protection locked="0"/>
    </xf>
    <xf numFmtId="4" fontId="144" fillId="8" borderId="0" xfId="8" applyNumberFormat="1" applyFont="1" applyFill="1" applyBorder="1" applyAlignment="1" applyProtection="1">
      <alignment vertical="center"/>
    </xf>
    <xf numFmtId="3" fontId="150" fillId="8" borderId="0" xfId="8" applyNumberFormat="1" applyFont="1" applyFill="1" applyBorder="1" applyAlignment="1" applyProtection="1">
      <alignment horizontal="center" vertical="center"/>
    </xf>
    <xf numFmtId="4" fontId="144" fillId="8" borderId="37" xfId="8" applyNumberFormat="1" applyFont="1" applyFill="1" applyBorder="1" applyAlignment="1" applyProtection="1">
      <alignment vertical="center"/>
    </xf>
    <xf numFmtId="3" fontId="144" fillId="8" borderId="37" xfId="8" applyNumberFormat="1" applyFont="1" applyFill="1" applyBorder="1" applyAlignment="1" applyProtection="1">
      <alignment horizontal="left" vertical="center" readingOrder="2"/>
    </xf>
    <xf numFmtId="1" fontId="144" fillId="8" borderId="25" xfId="8" applyNumberFormat="1" applyFont="1" applyFill="1" applyBorder="1" applyAlignment="1" applyProtection="1">
      <alignment horizontal="center" vertical="center"/>
      <protection locked="0"/>
    </xf>
    <xf numFmtId="1" fontId="144" fillId="8" borderId="11" xfId="8" applyNumberFormat="1" applyFont="1" applyFill="1" applyBorder="1" applyAlignment="1" applyProtection="1">
      <alignment horizontal="center" vertical="center"/>
      <protection locked="0"/>
    </xf>
    <xf numFmtId="2" fontId="142" fillId="0" borderId="0" xfId="6" applyNumberFormat="1" applyFont="1" applyFill="1" applyBorder="1" applyAlignment="1" applyProtection="1">
      <alignment vertical="center"/>
      <protection locked="0"/>
    </xf>
    <xf numFmtId="2" fontId="144" fillId="0" borderId="0" xfId="8" applyNumberFormat="1" applyFont="1" applyFill="1" applyBorder="1" applyAlignment="1" applyProtection="1">
      <alignment vertical="center"/>
      <protection locked="0"/>
    </xf>
    <xf numFmtId="2" fontId="144" fillId="8" borderId="0" xfId="8" quotePrefix="1" applyNumberFormat="1" applyFont="1" applyFill="1" applyBorder="1" applyAlignment="1" applyProtection="1">
      <alignment horizontal="left" vertical="center"/>
      <protection locked="0"/>
    </xf>
    <xf numFmtId="3" fontId="144" fillId="8" borderId="0" xfId="8" applyNumberFormat="1" applyFont="1" applyFill="1" applyBorder="1" applyAlignment="1" applyProtection="1">
      <alignment horizontal="center" vertical="center"/>
    </xf>
    <xf numFmtId="2" fontId="144" fillId="8" borderId="52" xfId="8" quotePrefix="1" applyNumberFormat="1" applyFont="1" applyFill="1" applyBorder="1" applyAlignment="1" applyProtection="1">
      <alignment horizontal="left" vertical="center"/>
      <protection locked="0"/>
    </xf>
    <xf numFmtId="2" fontId="144" fillId="8" borderId="52" xfId="8" applyNumberFormat="1" applyFont="1" applyFill="1" applyBorder="1" applyAlignment="1" applyProtection="1">
      <alignment vertical="center"/>
      <protection locked="0"/>
    </xf>
    <xf numFmtId="3" fontId="144" fillId="8" borderId="52" xfId="8" applyNumberFormat="1" applyFont="1" applyFill="1" applyBorder="1" applyAlignment="1" applyProtection="1">
      <alignment horizontal="center" vertical="center"/>
    </xf>
    <xf numFmtId="2" fontId="150" fillId="0" borderId="0" xfId="6" applyNumberFormat="1" applyFont="1" applyAlignment="1" applyProtection="1">
      <alignment vertical="center"/>
      <protection locked="0"/>
    </xf>
    <xf numFmtId="0" fontId="111" fillId="0" borderId="0" xfId="0" applyFont="1" applyBorder="1" applyAlignment="1">
      <alignment horizontal="right" vertical="center"/>
    </xf>
    <xf numFmtId="14" fontId="151" fillId="0" borderId="0" xfId="0" applyNumberFormat="1" applyFont="1" applyBorder="1" applyAlignment="1">
      <alignment horizontal="right" vertical="center"/>
    </xf>
    <xf numFmtId="3" fontId="41" fillId="21" borderId="92" xfId="0" applyNumberFormat="1" applyFont="1" applyFill="1" applyBorder="1" applyAlignment="1" applyProtection="1">
      <alignment horizontal="center" vertical="center"/>
    </xf>
    <xf numFmtId="0" fontId="20" fillId="22" borderId="20" xfId="0" applyFont="1" applyFill="1" applyBorder="1" applyAlignment="1" applyProtection="1">
      <alignment horizontal="center" vertical="center"/>
    </xf>
    <xf numFmtId="3" fontId="41" fillId="21" borderId="91" xfId="0" applyNumberFormat="1" applyFont="1" applyFill="1" applyBorder="1" applyAlignment="1" applyProtection="1">
      <alignment horizontal="center" vertical="center"/>
    </xf>
    <xf numFmtId="3" fontId="41" fillId="21" borderId="98" xfId="0" applyNumberFormat="1" applyFont="1" applyFill="1" applyBorder="1" applyAlignment="1" applyProtection="1">
      <alignment horizontal="center" vertical="center"/>
    </xf>
    <xf numFmtId="3" fontId="42" fillId="21" borderId="98" xfId="0" applyNumberFormat="1" applyFont="1" applyFill="1" applyBorder="1" applyAlignment="1" applyProtection="1">
      <alignment horizontal="center" vertical="center"/>
    </xf>
    <xf numFmtId="9" fontId="41" fillId="21" borderId="92" xfId="0" applyNumberFormat="1" applyFont="1" applyFill="1" applyBorder="1" applyAlignment="1" applyProtection="1">
      <alignment horizontal="center" vertical="center" wrapText="1"/>
    </xf>
    <xf numFmtId="3" fontId="41" fillId="21" borderId="96" xfId="0" applyNumberFormat="1" applyFont="1" applyFill="1" applyBorder="1" applyAlignment="1" applyProtection="1">
      <alignment horizontal="center" vertical="center" wrapText="1"/>
    </xf>
    <xf numFmtId="3" fontId="41" fillId="21" borderId="97" xfId="0" applyNumberFormat="1" applyFont="1" applyFill="1" applyBorder="1" applyAlignment="1" applyProtection="1">
      <alignment horizontal="center" vertical="center"/>
    </xf>
    <xf numFmtId="9" fontId="42" fillId="21" borderId="92" xfId="0" applyNumberFormat="1" applyFont="1" applyFill="1" applyBorder="1" applyAlignment="1" applyProtection="1">
      <alignment horizontal="center" vertical="center" wrapText="1"/>
    </xf>
    <xf numFmtId="3" fontId="42" fillId="21" borderId="96" xfId="0" applyNumberFormat="1" applyFont="1" applyFill="1" applyBorder="1" applyAlignment="1" applyProtection="1">
      <alignment horizontal="center" vertical="center" wrapText="1"/>
    </xf>
    <xf numFmtId="3" fontId="41" fillId="21" borderId="101" xfId="0" applyNumberFormat="1" applyFont="1" applyFill="1" applyBorder="1" applyAlignment="1" applyProtection="1">
      <alignment horizontal="center" vertical="center"/>
    </xf>
    <xf numFmtId="3" fontId="41" fillId="0" borderId="39" xfId="0" applyNumberFormat="1" applyFont="1" applyBorder="1" applyAlignment="1" applyProtection="1">
      <alignment horizontal="center" vertical="center" wrapText="1"/>
      <protection locked="0"/>
    </xf>
    <xf numFmtId="3" fontId="41" fillId="0" borderId="40" xfId="0" applyNumberFormat="1" applyFont="1" applyBorder="1" applyAlignment="1" applyProtection="1">
      <alignment horizontal="center" vertical="center" wrapText="1"/>
      <protection locked="0"/>
    </xf>
    <xf numFmtId="3" fontId="36" fillId="2" borderId="40" xfId="0" applyNumberFormat="1" applyFont="1" applyFill="1" applyBorder="1" applyAlignment="1" applyProtection="1">
      <alignment horizontal="center" vertical="center" wrapText="1"/>
    </xf>
    <xf numFmtId="9" fontId="36" fillId="2" borderId="40" xfId="2" applyFont="1" applyFill="1" applyBorder="1" applyAlignment="1" applyProtection="1">
      <alignment horizontal="center" vertical="center" wrapText="1"/>
    </xf>
    <xf numFmtId="9" fontId="36" fillId="2" borderId="40" xfId="2" applyNumberFormat="1" applyFont="1" applyFill="1" applyBorder="1" applyAlignment="1" applyProtection="1">
      <alignment horizontal="center" vertical="center" wrapText="1"/>
    </xf>
    <xf numFmtId="9" fontId="61" fillId="22" borderId="73" xfId="0" applyNumberFormat="1" applyFont="1" applyFill="1" applyBorder="1" applyAlignment="1" applyProtection="1">
      <alignment horizontal="center" vertical="center" wrapText="1"/>
    </xf>
    <xf numFmtId="9" fontId="150" fillId="17" borderId="21" xfId="2" applyFont="1" applyFill="1" applyBorder="1" applyAlignment="1" applyProtection="1">
      <alignment horizontal="center" vertical="center"/>
    </xf>
    <xf numFmtId="9" fontId="150" fillId="17" borderId="5" xfId="2" applyFont="1" applyFill="1" applyBorder="1" applyAlignment="1" applyProtection="1">
      <alignment horizontal="center" vertical="center"/>
    </xf>
    <xf numFmtId="9" fontId="150" fillId="17" borderId="0" xfId="2" applyFont="1" applyFill="1" applyBorder="1" applyAlignment="1" applyProtection="1">
      <alignment horizontal="center" vertical="center"/>
    </xf>
    <xf numFmtId="9" fontId="150" fillId="19" borderId="73" xfId="2" applyFont="1" applyFill="1" applyBorder="1" applyAlignment="1" applyProtection="1">
      <alignment horizontal="center" vertical="center"/>
    </xf>
    <xf numFmtId="1" fontId="144" fillId="8" borderId="97" xfId="8" applyNumberFormat="1" applyFont="1" applyFill="1" applyBorder="1" applyAlignment="1" applyProtection="1">
      <alignment horizontal="center" vertical="center"/>
      <protection locked="0"/>
    </xf>
    <xf numFmtId="1" fontId="144" fillId="8" borderId="104" xfId="8" applyNumberFormat="1" applyFont="1" applyFill="1" applyBorder="1" applyAlignment="1" applyProtection="1">
      <alignment horizontal="center" vertical="center"/>
      <protection locked="0"/>
    </xf>
    <xf numFmtId="9" fontId="150" fillId="19" borderId="92" xfId="2" applyFont="1" applyFill="1" applyBorder="1" applyAlignment="1" applyProtection="1">
      <alignment horizontal="center" vertical="center"/>
    </xf>
    <xf numFmtId="2" fontId="10" fillId="0" borderId="58" xfId="7" applyNumberFormat="1" applyFont="1" applyFill="1" applyBorder="1" applyAlignment="1" applyProtection="1">
      <alignment horizontal="center" vertical="center" wrapText="1"/>
    </xf>
    <xf numFmtId="2" fontId="67" fillId="0" borderId="61" xfId="6" applyNumberFormat="1" applyFont="1" applyBorder="1"/>
    <xf numFmtId="2" fontId="67" fillId="0" borderId="58" xfId="6" applyNumberFormat="1" applyFont="1" applyBorder="1"/>
    <xf numFmtId="2" fontId="73" fillId="0" borderId="61" xfId="6" applyNumberFormat="1" applyFont="1" applyBorder="1" applyAlignment="1">
      <alignment vertical="center" wrapText="1"/>
    </xf>
    <xf numFmtId="2" fontId="73" fillId="0" borderId="58" xfId="6" applyNumberFormat="1" applyFont="1" applyBorder="1" applyAlignment="1">
      <alignment vertical="center"/>
    </xf>
    <xf numFmtId="0" fontId="33" fillId="0" borderId="37" xfId="0" applyFont="1" applyBorder="1"/>
    <xf numFmtId="2" fontId="143" fillId="8" borderId="37" xfId="6" applyNumberFormat="1" applyFont="1" applyFill="1" applyBorder="1" applyAlignment="1" applyProtection="1">
      <alignment horizontal="center" vertical="center"/>
    </xf>
    <xf numFmtId="2" fontId="144" fillId="8" borderId="37" xfId="6" applyNumberFormat="1" applyFont="1" applyFill="1" applyBorder="1" applyAlignment="1" applyProtection="1">
      <alignment horizontal="left" vertical="center"/>
    </xf>
    <xf numFmtId="1" fontId="144" fillId="8" borderId="66" xfId="8" applyNumberFormat="1" applyFont="1" applyFill="1" applyBorder="1" applyAlignment="1" applyProtection="1">
      <alignment horizontal="center" vertical="center"/>
      <protection locked="0"/>
    </xf>
    <xf numFmtId="1" fontId="144" fillId="8" borderId="98" xfId="8" applyNumberFormat="1" applyFont="1" applyFill="1" applyBorder="1" applyAlignment="1" applyProtection="1">
      <alignment horizontal="center" vertical="center"/>
      <protection locked="0"/>
    </xf>
    <xf numFmtId="1" fontId="144" fillId="8" borderId="89" xfId="8" applyNumberFormat="1" applyFont="1" applyFill="1" applyBorder="1" applyAlignment="1" applyProtection="1">
      <alignment horizontal="center" vertical="center"/>
      <protection locked="0"/>
    </xf>
    <xf numFmtId="2" fontId="149" fillId="22" borderId="8" xfId="8" applyNumberFormat="1" applyFont="1" applyFill="1" applyBorder="1" applyAlignment="1" applyProtection="1">
      <alignment horizontal="center" vertical="center"/>
    </xf>
    <xf numFmtId="2" fontId="149" fillId="22" borderId="8" xfId="8" applyNumberFormat="1" applyFont="1" applyFill="1" applyBorder="1" applyAlignment="1" applyProtection="1">
      <alignment horizontal="center" vertical="center" readingOrder="2"/>
    </xf>
    <xf numFmtId="2" fontId="149" fillId="22" borderId="9" xfId="8" applyNumberFormat="1" applyFont="1" applyFill="1" applyBorder="1" applyAlignment="1" applyProtection="1">
      <alignment horizontal="center" vertical="center"/>
    </xf>
    <xf numFmtId="9" fontId="150" fillId="19" borderId="21" xfId="2" applyFont="1" applyFill="1" applyBorder="1" applyAlignment="1" applyProtection="1">
      <alignment horizontal="center" vertical="center"/>
    </xf>
    <xf numFmtId="49" fontId="28" fillId="28" borderId="50" xfId="6" applyFont="1" applyFill="1" applyBorder="1" applyAlignment="1">
      <alignment horizontal="right" vertical="center"/>
    </xf>
    <xf numFmtId="49" fontId="28" fillId="28" borderId="34" xfId="6" applyFont="1" applyFill="1" applyBorder="1" applyAlignment="1">
      <alignment horizontal="right" vertical="center"/>
    </xf>
    <xf numFmtId="49" fontId="28" fillId="28" borderId="34" xfId="6" applyFont="1" applyFill="1" applyBorder="1"/>
    <xf numFmtId="49" fontId="28" fillId="28" borderId="34" xfId="6" applyFont="1" applyFill="1" applyBorder="1" applyAlignment="1"/>
    <xf numFmtId="49" fontId="10" fillId="28" borderId="35" xfId="6" applyFont="1" applyFill="1" applyBorder="1"/>
    <xf numFmtId="49" fontId="10" fillId="28" borderId="0" xfId="6" applyFont="1" applyFill="1" applyBorder="1"/>
    <xf numFmtId="49" fontId="10" fillId="28" borderId="11" xfId="6" applyFont="1" applyFill="1" applyBorder="1" applyAlignment="1">
      <alignment horizontal="right"/>
    </xf>
    <xf numFmtId="49" fontId="80" fillId="28" borderId="0" xfId="6" applyFont="1" applyFill="1" applyBorder="1"/>
    <xf numFmtId="49" fontId="10" fillId="28" borderId="19" xfId="6" applyFont="1" applyFill="1" applyBorder="1"/>
    <xf numFmtId="49" fontId="10" fillId="28" borderId="36" xfId="6" applyFont="1" applyFill="1" applyBorder="1"/>
    <xf numFmtId="49" fontId="27" fillId="28" borderId="97" xfId="6" applyFont="1" applyFill="1" applyBorder="1" applyAlignment="1" applyProtection="1">
      <alignment vertical="center"/>
    </xf>
    <xf numFmtId="0" fontId="23" fillId="28" borderId="78" xfId="10" applyFont="1" applyFill="1" applyBorder="1" applyAlignment="1" applyProtection="1">
      <alignment vertical="center"/>
    </xf>
    <xf numFmtId="0" fontId="23" fillId="28" borderId="78" xfId="0" applyFont="1" applyFill="1" applyBorder="1" applyAlignment="1" applyProtection="1">
      <alignment vertical="center"/>
    </xf>
    <xf numFmtId="2" fontId="27" fillId="28" borderId="78" xfId="2" applyNumberFormat="1" applyFont="1" applyFill="1" applyBorder="1" applyAlignment="1" applyProtection="1">
      <alignment vertical="center"/>
    </xf>
    <xf numFmtId="49" fontId="27" fillId="29" borderId="97" xfId="6" applyFont="1" applyFill="1" applyBorder="1" applyAlignment="1" applyProtection="1">
      <alignment vertical="center"/>
    </xf>
    <xf numFmtId="0" fontId="65" fillId="29" borderId="78" xfId="10" applyFont="1" applyFill="1" applyBorder="1" applyAlignment="1" applyProtection="1">
      <alignment vertical="center"/>
    </xf>
    <xf numFmtId="0" fontId="23" fillId="29" borderId="78" xfId="0" applyFont="1" applyFill="1" applyBorder="1" applyAlignment="1" applyProtection="1">
      <alignment vertical="center"/>
    </xf>
    <xf numFmtId="2" fontId="27" fillId="29" borderId="78" xfId="2" applyNumberFormat="1" applyFont="1" applyFill="1" applyBorder="1" applyAlignment="1" applyProtection="1">
      <alignment vertical="center"/>
    </xf>
    <xf numFmtId="49" fontId="3" fillId="8" borderId="0" xfId="6" applyFont="1" applyFill="1" applyBorder="1" applyAlignment="1"/>
    <xf numFmtId="49" fontId="31" fillId="8" borderId="37" xfId="6" applyFont="1" applyFill="1" applyBorder="1" applyAlignment="1" applyProtection="1">
      <alignment horizontal="center" vertical="center"/>
    </xf>
    <xf numFmtId="49" fontId="27" fillId="28" borderId="73" xfId="6" applyNumberFormat="1" applyFont="1" applyFill="1" applyBorder="1" applyAlignment="1" applyProtection="1">
      <alignment vertical="center"/>
    </xf>
    <xf numFmtId="3" fontId="27" fillId="8" borderId="21" xfId="6" applyNumberFormat="1" applyFont="1" applyFill="1" applyBorder="1" applyProtection="1">
      <protection locked="0"/>
    </xf>
    <xf numFmtId="3" fontId="27" fillId="2" borderId="21" xfId="6" applyNumberFormat="1" applyFont="1" applyFill="1" applyBorder="1" applyAlignment="1" applyProtection="1"/>
    <xf numFmtId="3" fontId="27" fillId="2" borderId="33" xfId="6" applyNumberFormat="1" applyFont="1" applyFill="1" applyBorder="1" applyAlignment="1" applyProtection="1"/>
    <xf numFmtId="0" fontId="124" fillId="32" borderId="8" xfId="0" applyFont="1" applyFill="1" applyBorder="1" applyAlignment="1" applyProtection="1">
      <alignment horizontal="center" vertical="center"/>
    </xf>
    <xf numFmtId="0" fontId="124" fillId="32" borderId="9" xfId="0" applyFont="1" applyFill="1" applyBorder="1" applyAlignment="1" applyProtection="1">
      <alignment horizontal="center" vertical="center"/>
    </xf>
    <xf numFmtId="49" fontId="153" fillId="8" borderId="0" xfId="6" applyFont="1" applyFill="1" applyBorder="1" applyAlignment="1">
      <alignment vertical="center" textRotation="90" wrapText="1"/>
    </xf>
    <xf numFmtId="49" fontId="153" fillId="0" borderId="0" xfId="6" applyFont="1" applyFill="1" applyBorder="1" applyAlignment="1">
      <alignment vertical="center" textRotation="90" wrapText="1"/>
    </xf>
    <xf numFmtId="49" fontId="10" fillId="8" borderId="0" xfId="6" applyFont="1" applyFill="1" applyBorder="1" applyAlignment="1" applyProtection="1">
      <alignment horizontal="center" vertical="center"/>
    </xf>
    <xf numFmtId="49" fontId="153" fillId="8" borderId="35" xfId="6" applyFont="1" applyFill="1" applyBorder="1" applyAlignment="1">
      <alignment vertical="center" textRotation="90" wrapText="1"/>
    </xf>
    <xf numFmtId="49" fontId="153" fillId="8" borderId="36" xfId="6" applyFont="1" applyFill="1" applyBorder="1" applyAlignment="1">
      <alignment vertical="center" textRotation="90" wrapText="1"/>
    </xf>
    <xf numFmtId="3" fontId="27" fillId="8" borderId="42" xfId="6" applyNumberFormat="1" applyFont="1" applyFill="1" applyBorder="1" applyProtection="1">
      <protection locked="0"/>
    </xf>
    <xf numFmtId="3" fontId="27" fillId="8" borderId="100" xfId="6" applyNumberFormat="1" applyFont="1" applyFill="1" applyBorder="1" applyProtection="1">
      <protection locked="0"/>
    </xf>
    <xf numFmtId="3" fontId="27" fillId="8" borderId="66" xfId="6" applyNumberFormat="1" applyFont="1" applyFill="1" applyBorder="1" applyProtection="1">
      <protection locked="0"/>
    </xf>
    <xf numFmtId="3" fontId="27" fillId="8" borderId="98" xfId="6" applyNumberFormat="1" applyFont="1" applyFill="1" applyBorder="1" applyProtection="1">
      <protection locked="0"/>
    </xf>
    <xf numFmtId="3" fontId="27" fillId="8" borderId="1" xfId="6" applyNumberFormat="1" applyFont="1" applyFill="1" applyBorder="1" applyProtection="1">
      <protection locked="0"/>
    </xf>
    <xf numFmtId="3" fontId="27" fillId="8" borderId="3" xfId="6" applyNumberFormat="1" applyFont="1" applyFill="1" applyBorder="1" applyProtection="1">
      <protection locked="0"/>
    </xf>
    <xf numFmtId="3" fontId="27" fillId="8" borderId="91" xfId="6" applyNumberFormat="1" applyFont="1" applyFill="1" applyBorder="1" applyProtection="1">
      <protection locked="0"/>
    </xf>
    <xf numFmtId="3" fontId="27" fillId="8" borderId="96" xfId="6" applyNumberFormat="1" applyFont="1" applyFill="1" applyBorder="1" applyProtection="1">
      <protection locked="0"/>
    </xf>
    <xf numFmtId="3" fontId="27" fillId="8" borderId="7" xfId="6" applyNumberFormat="1" applyFont="1" applyFill="1" applyBorder="1" applyProtection="1">
      <protection locked="0"/>
    </xf>
    <xf numFmtId="3" fontId="27" fillId="8" borderId="9" xfId="6" applyNumberFormat="1" applyFont="1" applyFill="1" applyBorder="1" applyProtection="1">
      <protection locked="0"/>
    </xf>
    <xf numFmtId="3" fontId="27" fillId="2" borderId="66" xfId="6" applyNumberFormat="1" applyFont="1" applyFill="1" applyBorder="1" applyAlignment="1" applyProtection="1"/>
    <xf numFmtId="3" fontId="27" fillId="2" borderId="98" xfId="6" applyNumberFormat="1" applyFont="1" applyFill="1" applyBorder="1" applyAlignment="1" applyProtection="1"/>
    <xf numFmtId="49" fontId="27" fillId="28" borderId="90" xfId="6" applyFont="1" applyFill="1" applyBorder="1" applyAlignment="1" applyProtection="1">
      <alignment horizontal="center" vertical="center" wrapText="1"/>
    </xf>
    <xf numFmtId="9" fontId="27" fillId="28" borderId="90" xfId="2" applyNumberFormat="1" applyFont="1" applyFill="1" applyBorder="1" applyAlignment="1" applyProtection="1">
      <alignment horizontal="center"/>
    </xf>
    <xf numFmtId="3" fontId="27" fillId="8" borderId="90" xfId="6" applyNumberFormat="1" applyFont="1" applyFill="1" applyBorder="1" applyProtection="1">
      <protection locked="0"/>
    </xf>
    <xf numFmtId="3" fontId="27" fillId="8" borderId="99" xfId="6" applyNumberFormat="1" applyFont="1" applyFill="1" applyBorder="1" applyProtection="1">
      <protection locked="0"/>
    </xf>
    <xf numFmtId="3" fontId="27" fillId="8" borderId="94" xfId="6" applyNumberFormat="1" applyFont="1" applyFill="1" applyBorder="1" applyProtection="1">
      <protection locked="0"/>
    </xf>
    <xf numFmtId="3" fontId="27" fillId="8" borderId="95" xfId="6" applyNumberFormat="1" applyFont="1" applyFill="1" applyBorder="1" applyProtection="1">
      <protection locked="0"/>
    </xf>
    <xf numFmtId="3" fontId="27" fillId="8" borderId="89" xfId="6" applyNumberFormat="1" applyFont="1" applyFill="1" applyBorder="1" applyProtection="1">
      <protection locked="0"/>
    </xf>
    <xf numFmtId="3" fontId="27" fillId="2" borderId="89" xfId="6" applyNumberFormat="1" applyFont="1" applyFill="1" applyBorder="1" applyAlignment="1" applyProtection="1"/>
    <xf numFmtId="3" fontId="27" fillId="2" borderId="95" xfId="6" applyNumberFormat="1" applyFont="1" applyFill="1" applyBorder="1" applyAlignment="1" applyProtection="1"/>
    <xf numFmtId="49" fontId="27" fillId="28" borderId="21" xfId="6" applyFont="1" applyFill="1" applyBorder="1" applyAlignment="1" applyProtection="1">
      <alignment horizontal="center" vertical="center"/>
    </xf>
    <xf numFmtId="9" fontId="27" fillId="28" borderId="21" xfId="2" applyNumberFormat="1" applyFont="1" applyFill="1" applyBorder="1" applyAlignment="1" applyProtection="1">
      <alignment horizontal="center"/>
    </xf>
    <xf numFmtId="3" fontId="27" fillId="8" borderId="28" xfId="6" applyNumberFormat="1" applyFont="1" applyFill="1" applyBorder="1" applyProtection="1">
      <protection locked="0"/>
    </xf>
    <xf numFmtId="3" fontId="27" fillId="8" borderId="33" xfId="6" applyNumberFormat="1" applyFont="1" applyFill="1" applyBorder="1" applyProtection="1">
      <protection locked="0"/>
    </xf>
    <xf numFmtId="3" fontId="27" fillId="8" borderId="2" xfId="6" applyNumberFormat="1" applyFont="1" applyFill="1" applyBorder="1" applyProtection="1">
      <protection locked="0"/>
    </xf>
    <xf numFmtId="3" fontId="27" fillId="8" borderId="68" xfId="6" applyNumberFormat="1" applyFont="1" applyFill="1" applyBorder="1" applyProtection="1">
      <protection locked="0"/>
    </xf>
    <xf numFmtId="3" fontId="27" fillId="8" borderId="65" xfId="6" applyNumberFormat="1" applyFont="1" applyFill="1" applyBorder="1" applyProtection="1">
      <protection locked="0"/>
    </xf>
    <xf numFmtId="3" fontId="27" fillId="2" borderId="65" xfId="6" applyNumberFormat="1" applyFont="1" applyFill="1" applyBorder="1" applyAlignment="1" applyProtection="1"/>
    <xf numFmtId="3" fontId="27" fillId="2" borderId="3" xfId="6" applyNumberFormat="1" applyFont="1" applyFill="1" applyBorder="1" applyAlignment="1" applyProtection="1"/>
    <xf numFmtId="0" fontId="27" fillId="16" borderId="92" xfId="0" applyFont="1" applyFill="1" applyBorder="1" applyAlignment="1" applyProtection="1">
      <alignment horizontal="center"/>
    </xf>
    <xf numFmtId="10" fontId="27" fillId="16" borderId="92" xfId="2" applyNumberFormat="1" applyFont="1" applyFill="1" applyBorder="1" applyAlignment="1" applyProtection="1">
      <alignment horizontal="centerContinuous"/>
    </xf>
    <xf numFmtId="3" fontId="27" fillId="8" borderId="92" xfId="6" applyNumberFormat="1" applyFont="1" applyFill="1" applyBorder="1" applyProtection="1">
      <protection locked="0"/>
    </xf>
    <xf numFmtId="3" fontId="27" fillId="2" borderId="96" xfId="6" applyNumberFormat="1" applyFont="1" applyFill="1" applyBorder="1" applyAlignment="1" applyProtection="1"/>
    <xf numFmtId="3" fontId="27" fillId="8" borderId="8" xfId="6" applyNumberFormat="1" applyFont="1" applyFill="1" applyBorder="1" applyProtection="1">
      <protection locked="0"/>
    </xf>
    <xf numFmtId="3" fontId="27" fillId="8" borderId="44" xfId="6" applyNumberFormat="1" applyFont="1" applyFill="1" applyBorder="1" applyProtection="1">
      <protection locked="0"/>
    </xf>
    <xf numFmtId="3" fontId="27" fillId="8" borderId="46" xfId="6" applyNumberFormat="1" applyFont="1" applyFill="1" applyBorder="1" applyProtection="1">
      <protection locked="0"/>
    </xf>
    <xf numFmtId="3" fontId="27" fillId="2" borderId="46" xfId="6" applyNumberFormat="1" applyFont="1" applyFill="1" applyBorder="1" applyAlignment="1" applyProtection="1"/>
    <xf numFmtId="49" fontId="27" fillId="28" borderId="2" xfId="6" applyNumberFormat="1" applyFont="1" applyFill="1" applyBorder="1" applyAlignment="1" applyProtection="1">
      <alignment horizontal="center" vertical="center"/>
    </xf>
    <xf numFmtId="10" fontId="27" fillId="28" borderId="2" xfId="2" applyNumberFormat="1" applyFont="1" applyFill="1" applyBorder="1" applyAlignment="1" applyProtection="1">
      <alignment horizontal="centerContinuous"/>
    </xf>
    <xf numFmtId="49" fontId="27" fillId="28" borderId="92" xfId="6" applyNumberFormat="1" applyFont="1" applyFill="1" applyBorder="1" applyAlignment="1" applyProtection="1">
      <alignment horizontal="center" vertical="center" readingOrder="2"/>
    </xf>
    <xf numFmtId="10" fontId="27" fillId="28" borderId="92" xfId="2" applyNumberFormat="1" applyFont="1" applyFill="1" applyBorder="1" applyAlignment="1" applyProtection="1">
      <alignment horizontal="centerContinuous"/>
    </xf>
    <xf numFmtId="49" fontId="27" fillId="28" borderId="92" xfId="6" applyNumberFormat="1" applyFont="1" applyFill="1" applyBorder="1" applyAlignment="1" applyProtection="1">
      <alignment horizontal="center" vertical="center"/>
    </xf>
    <xf numFmtId="10" fontId="27" fillId="28" borderId="92" xfId="2" applyNumberFormat="1" applyFont="1" applyFill="1" applyBorder="1" applyAlignment="1" applyProtection="1">
      <alignment horizontal="center"/>
    </xf>
    <xf numFmtId="49" fontId="27" fillId="28" borderId="90" xfId="6" applyNumberFormat="1" applyFont="1" applyFill="1" applyBorder="1" applyAlignment="1" applyProtection="1">
      <alignment vertical="center"/>
    </xf>
    <xf numFmtId="9" fontId="27" fillId="28" borderId="92" xfId="2" applyNumberFormat="1" applyFont="1" applyFill="1" applyBorder="1" applyAlignment="1" applyProtection="1">
      <alignment horizontal="center"/>
    </xf>
    <xf numFmtId="49" fontId="27" fillId="28" borderId="92" xfId="6" applyFont="1" applyFill="1" applyBorder="1" applyAlignment="1" applyProtection="1">
      <alignment horizontal="center" vertical="center" wrapText="1"/>
    </xf>
    <xf numFmtId="49" fontId="27" fillId="28" borderId="92" xfId="6" applyFont="1" applyFill="1" applyBorder="1" applyAlignment="1" applyProtection="1">
      <alignment horizontal="center" vertical="center"/>
    </xf>
    <xf numFmtId="0" fontId="87" fillId="28" borderId="8" xfId="0" applyFont="1" applyFill="1" applyBorder="1" applyAlignment="1">
      <alignment horizontal="center"/>
    </xf>
    <xf numFmtId="9" fontId="27" fillId="28" borderId="8" xfId="2" applyNumberFormat="1" applyFont="1" applyFill="1" applyBorder="1" applyAlignment="1" applyProtection="1">
      <alignment horizontal="center"/>
    </xf>
    <xf numFmtId="3" fontId="27" fillId="2" borderId="42" xfId="6" applyNumberFormat="1" applyFont="1" applyFill="1" applyBorder="1" applyAlignment="1" applyProtection="1"/>
    <xf numFmtId="3" fontId="27" fillId="2" borderId="44" xfId="6" applyNumberFormat="1" applyFont="1" applyFill="1" applyBorder="1" applyAlignment="1" applyProtection="1"/>
    <xf numFmtId="3" fontId="27" fillId="2" borderId="1" xfId="6" applyNumberFormat="1" applyFont="1" applyFill="1" applyBorder="1" applyAlignment="1" applyProtection="1"/>
    <xf numFmtId="3" fontId="27" fillId="2" borderId="7" xfId="6" applyNumberFormat="1" applyFont="1" applyFill="1" applyBorder="1" applyAlignment="1" applyProtection="1"/>
    <xf numFmtId="49" fontId="27" fillId="16" borderId="111" xfId="6" applyNumberFormat="1" applyFont="1" applyFill="1" applyBorder="1" applyAlignment="1" applyProtection="1">
      <alignment horizontal="center" vertical="center" readingOrder="2"/>
    </xf>
    <xf numFmtId="10" fontId="27" fillId="16" borderId="111" xfId="2" applyNumberFormat="1" applyFont="1" applyFill="1" applyBorder="1" applyAlignment="1" applyProtection="1">
      <alignment horizontal="centerContinuous"/>
    </xf>
    <xf numFmtId="3" fontId="27" fillId="8" borderId="111" xfId="6" applyNumberFormat="1" applyFont="1" applyFill="1" applyBorder="1" applyProtection="1">
      <protection locked="0"/>
    </xf>
    <xf numFmtId="3" fontId="27" fillId="8" borderId="112" xfId="6" applyNumberFormat="1" applyFont="1" applyFill="1" applyBorder="1" applyProtection="1">
      <protection locked="0"/>
    </xf>
    <xf numFmtId="3" fontId="27" fillId="8" borderId="109" xfId="6" applyNumberFormat="1" applyFont="1" applyFill="1" applyBorder="1" applyProtection="1">
      <protection locked="0"/>
    </xf>
    <xf numFmtId="3" fontId="27" fillId="8" borderId="113" xfId="6" applyNumberFormat="1" applyFont="1" applyFill="1" applyBorder="1" applyProtection="1">
      <protection locked="0"/>
    </xf>
    <xf numFmtId="3" fontId="27" fillId="8" borderId="114" xfId="6" applyNumberFormat="1" applyFont="1" applyFill="1" applyBorder="1" applyProtection="1">
      <protection locked="0"/>
    </xf>
    <xf numFmtId="3" fontId="27" fillId="2" borderId="114" xfId="6" applyNumberFormat="1" applyFont="1" applyFill="1" applyBorder="1" applyAlignment="1" applyProtection="1"/>
    <xf numFmtId="3" fontId="27" fillId="2" borderId="113" xfId="6" applyNumberFormat="1" applyFont="1" applyFill="1" applyBorder="1" applyAlignment="1" applyProtection="1"/>
    <xf numFmtId="0" fontId="27" fillId="16" borderId="117" xfId="0" applyFont="1" applyFill="1" applyBorder="1" applyAlignment="1" applyProtection="1">
      <alignment horizontal="center"/>
    </xf>
    <xf numFmtId="170" fontId="27" fillId="16" borderId="117" xfId="2" applyNumberFormat="1" applyFont="1" applyFill="1" applyBorder="1" applyAlignment="1" applyProtection="1">
      <alignment horizontal="center"/>
    </xf>
    <xf numFmtId="3" fontId="27" fillId="8" borderId="117" xfId="6" applyNumberFormat="1" applyFont="1" applyFill="1" applyBorder="1" applyProtection="1">
      <protection locked="0"/>
    </xf>
    <xf numFmtId="3" fontId="27" fillId="8" borderId="118" xfId="6" applyNumberFormat="1" applyFont="1" applyFill="1" applyBorder="1" applyProtection="1">
      <protection locked="0"/>
    </xf>
    <xf numFmtId="3" fontId="27" fillId="8" borderId="115" xfId="6" applyNumberFormat="1" applyFont="1" applyFill="1" applyBorder="1" applyProtection="1">
      <protection locked="0"/>
    </xf>
    <xf numFmtId="3" fontId="27" fillId="8" borderId="119" xfId="6" applyNumberFormat="1" applyFont="1" applyFill="1" applyBorder="1" applyProtection="1">
      <protection locked="0"/>
    </xf>
    <xf numFmtId="3" fontId="27" fillId="8" borderId="120" xfId="6" applyNumberFormat="1" applyFont="1" applyFill="1" applyBorder="1" applyProtection="1">
      <protection locked="0"/>
    </xf>
    <xf numFmtId="3" fontId="27" fillId="2" borderId="120" xfId="6" applyNumberFormat="1" applyFont="1" applyFill="1" applyBorder="1" applyAlignment="1" applyProtection="1"/>
    <xf numFmtId="3" fontId="27" fillId="2" borderId="119" xfId="6" applyNumberFormat="1" applyFont="1" applyFill="1" applyBorder="1" applyAlignment="1" applyProtection="1"/>
    <xf numFmtId="170" fontId="27" fillId="28" borderId="100" xfId="2" applyNumberFormat="1" applyFont="1" applyFill="1" applyBorder="1" applyAlignment="1" applyProtection="1">
      <alignment horizontal="center"/>
    </xf>
    <xf numFmtId="10" fontId="27" fillId="29" borderId="100" xfId="2" applyNumberFormat="1" applyFont="1" applyFill="1" applyBorder="1" applyAlignment="1" applyProtection="1">
      <alignment horizontal="center"/>
    </xf>
    <xf numFmtId="10" fontId="27" fillId="28" borderId="100" xfId="2" applyNumberFormat="1" applyFont="1" applyFill="1" applyBorder="1" applyAlignment="1" applyProtection="1">
      <alignment horizontal="center"/>
    </xf>
    <xf numFmtId="9" fontId="27" fillId="28" borderId="100" xfId="2" applyNumberFormat="1" applyFont="1" applyFill="1" applyBorder="1" applyAlignment="1" applyProtection="1">
      <alignment horizontal="center"/>
    </xf>
    <xf numFmtId="0" fontId="124" fillId="32" borderId="8" xfId="0" applyFont="1" applyFill="1" applyBorder="1" applyAlignment="1" applyProtection="1">
      <alignment horizontal="center" vertical="center" readingOrder="2"/>
    </xf>
    <xf numFmtId="0" fontId="124" fillId="32" borderId="8" xfId="0" applyFont="1" applyFill="1" applyBorder="1" applyAlignment="1" applyProtection="1">
      <alignment horizontal="center" vertical="center" wrapText="1" readingOrder="2"/>
    </xf>
    <xf numFmtId="0" fontId="27" fillId="28" borderId="2" xfId="0" applyFont="1" applyFill="1" applyBorder="1" applyProtection="1"/>
    <xf numFmtId="170" fontId="27" fillId="28" borderId="68" xfId="2" applyNumberFormat="1" applyFont="1" applyFill="1" applyBorder="1" applyAlignment="1" applyProtection="1">
      <alignment horizontal="center"/>
    </xf>
    <xf numFmtId="0" fontId="27" fillId="28" borderId="92" xfId="0" applyFont="1" applyFill="1" applyBorder="1" applyProtection="1"/>
    <xf numFmtId="0" fontId="27" fillId="28" borderId="92" xfId="0" applyFont="1" applyFill="1" applyBorder="1" applyProtection="1">
      <protection hidden="1"/>
    </xf>
    <xf numFmtId="0" fontId="27" fillId="29" borderId="92" xfId="0" applyFont="1" applyFill="1" applyBorder="1" applyProtection="1"/>
    <xf numFmtId="49" fontId="27" fillId="28" borderId="92" xfId="6" applyFont="1" applyFill="1" applyBorder="1" applyAlignment="1" applyProtection="1">
      <alignment wrapText="1"/>
    </xf>
    <xf numFmtId="49" fontId="27" fillId="28" borderId="8" xfId="6" applyFont="1" applyFill="1" applyBorder="1" applyAlignment="1" applyProtection="1">
      <alignment wrapText="1"/>
    </xf>
    <xf numFmtId="0" fontId="27" fillId="28" borderId="8" xfId="0" applyFont="1" applyFill="1" applyBorder="1" applyProtection="1"/>
    <xf numFmtId="170" fontId="27" fillId="28" borderId="44" xfId="2" applyNumberFormat="1" applyFont="1" applyFill="1" applyBorder="1" applyAlignment="1" applyProtection="1">
      <alignment horizontal="center"/>
    </xf>
    <xf numFmtId="2" fontId="74" fillId="8" borderId="0" xfId="6" applyNumberFormat="1" applyFont="1" applyFill="1" applyBorder="1" applyAlignment="1">
      <alignment horizontal="center" vertical="center"/>
    </xf>
    <xf numFmtId="2" fontId="2" fillId="0" borderId="0" xfId="6" applyNumberFormat="1" applyFont="1" applyBorder="1" applyAlignment="1">
      <alignment vertical="center"/>
    </xf>
    <xf numFmtId="2" fontId="75" fillId="0" borderId="0" xfId="6" applyNumberFormat="1" applyFont="1" applyAlignment="1">
      <alignment horizontal="center" vertical="center"/>
    </xf>
    <xf numFmtId="2" fontId="2" fillId="0" borderId="0" xfId="6" applyNumberFormat="1" applyFont="1" applyAlignment="1">
      <alignment vertical="center"/>
    </xf>
    <xf numFmtId="2" fontId="2" fillId="0" borderId="0" xfId="6" applyNumberFormat="1" applyFont="1" applyFill="1" applyAlignment="1">
      <alignment vertical="center"/>
    </xf>
    <xf numFmtId="2" fontId="75" fillId="0" borderId="0" xfId="6" applyNumberFormat="1" applyFont="1" applyFill="1" applyAlignment="1">
      <alignment horizontal="center" vertical="center"/>
    </xf>
    <xf numFmtId="2" fontId="79" fillId="28" borderId="50" xfId="9" applyNumberFormat="1" applyFont="1" applyFill="1" applyBorder="1" applyAlignment="1">
      <alignment vertical="center"/>
    </xf>
    <xf numFmtId="2" fontId="23" fillId="28" borderId="34" xfId="9" applyNumberFormat="1" applyFont="1" applyFill="1" applyBorder="1" applyAlignment="1">
      <alignment vertical="center"/>
    </xf>
    <xf numFmtId="2" fontId="23" fillId="28" borderId="35" xfId="9" applyNumberFormat="1" applyFont="1" applyFill="1" applyBorder="1" applyAlignment="1">
      <alignment vertical="center"/>
    </xf>
    <xf numFmtId="2" fontId="68" fillId="0" borderId="0" xfId="9" applyNumberFormat="1" applyFont="1" applyAlignment="1">
      <alignment vertical="center"/>
    </xf>
    <xf numFmtId="2" fontId="79" fillId="0" borderId="0" xfId="9" applyNumberFormat="1" applyFont="1" applyAlignment="1">
      <alignment vertical="center"/>
    </xf>
    <xf numFmtId="2" fontId="27" fillId="0" borderId="0" xfId="6" applyNumberFormat="1" applyFont="1" applyAlignment="1">
      <alignment vertical="center"/>
    </xf>
    <xf numFmtId="2" fontId="27" fillId="28" borderId="18" xfId="6" applyNumberFormat="1" applyFont="1" applyFill="1" applyBorder="1" applyAlignment="1">
      <alignment horizontal="right" vertical="center" readingOrder="2"/>
    </xf>
    <xf numFmtId="2" fontId="27" fillId="28" borderId="37" xfId="6" applyNumberFormat="1" applyFont="1" applyFill="1" applyBorder="1" applyAlignment="1">
      <alignment vertical="center"/>
    </xf>
    <xf numFmtId="2" fontId="2" fillId="0" borderId="0" xfId="6" applyNumberFormat="1" applyFont="1" applyAlignment="1" applyProtection="1">
      <alignment vertical="center"/>
      <protection locked="0"/>
    </xf>
    <xf numFmtId="2" fontId="2" fillId="0" borderId="0" xfId="6" applyNumberFormat="1" applyFont="1" applyAlignment="1" applyProtection="1">
      <alignment vertical="center"/>
      <protection hidden="1"/>
    </xf>
    <xf numFmtId="2" fontId="28" fillId="28" borderId="37" xfId="6" applyNumberFormat="1" applyFont="1" applyFill="1" applyBorder="1" applyAlignment="1">
      <alignment vertical="center"/>
    </xf>
    <xf numFmtId="2" fontId="27" fillId="28" borderId="36" xfId="9" applyNumberFormat="1" applyFont="1" applyFill="1" applyBorder="1" applyAlignment="1">
      <alignment vertical="center"/>
    </xf>
    <xf numFmtId="2" fontId="23" fillId="28" borderId="36" xfId="9" applyNumberFormat="1" applyFont="1" applyFill="1" applyBorder="1" applyAlignment="1">
      <alignment vertical="center"/>
    </xf>
    <xf numFmtId="2" fontId="27" fillId="28" borderId="38" xfId="6" applyNumberFormat="1" applyFont="1" applyFill="1" applyBorder="1" applyAlignment="1">
      <alignment vertical="center"/>
    </xf>
    <xf numFmtId="2" fontId="75" fillId="8" borderId="37" xfId="6" applyNumberFormat="1" applyFont="1" applyFill="1" applyBorder="1" applyAlignment="1">
      <alignment horizontal="center" vertical="center"/>
    </xf>
    <xf numFmtId="49" fontId="27" fillId="8" borderId="0" xfId="6" applyFont="1" applyFill="1" applyBorder="1" applyAlignment="1">
      <alignment horizontal="right" vertical="center"/>
    </xf>
    <xf numFmtId="0" fontId="124" fillId="32" borderId="90" xfId="0" applyFont="1" applyFill="1" applyBorder="1" applyAlignment="1" applyProtection="1">
      <alignment horizontal="center" vertical="center" wrapText="1"/>
    </xf>
    <xf numFmtId="3" fontId="23" fillId="8" borderId="13" xfId="6" applyNumberFormat="1" applyFont="1" applyFill="1" applyBorder="1" applyAlignment="1" applyProtection="1">
      <alignment horizontal="center" vertical="center" wrapText="1"/>
    </xf>
    <xf numFmtId="49" fontId="3" fillId="8" borderId="0" xfId="6" applyFont="1" applyFill="1" applyBorder="1" applyAlignment="1">
      <alignment vertical="center"/>
    </xf>
    <xf numFmtId="49" fontId="23" fillId="0" borderId="0" xfId="6" applyFont="1" applyAlignment="1">
      <alignment vertical="center"/>
    </xf>
    <xf numFmtId="49" fontId="3" fillId="8" borderId="0" xfId="6" applyFont="1" applyFill="1" applyBorder="1" applyAlignment="1">
      <alignment horizontal="center" vertical="center"/>
    </xf>
    <xf numFmtId="49" fontId="23" fillId="0" borderId="0" xfId="6" applyFont="1" applyFill="1" applyAlignment="1">
      <alignment vertical="center"/>
    </xf>
    <xf numFmtId="49" fontId="23" fillId="8" borderId="0" xfId="6" applyFont="1" applyFill="1" applyBorder="1" applyAlignment="1">
      <alignment vertical="center"/>
    </xf>
    <xf numFmtId="2" fontId="23" fillId="8" borderId="0" xfId="11" applyNumberFormat="1" applyFont="1" applyFill="1" applyBorder="1" applyAlignment="1" applyProtection="1">
      <alignment horizontal="left" vertical="center"/>
    </xf>
    <xf numFmtId="0" fontId="155" fillId="32" borderId="74" xfId="0" applyFont="1" applyFill="1" applyBorder="1" applyAlignment="1" applyProtection="1">
      <alignment horizontal="center" vertical="center"/>
    </xf>
    <xf numFmtId="0" fontId="155" fillId="32" borderId="74" xfId="0" applyFont="1" applyFill="1" applyBorder="1" applyAlignment="1" applyProtection="1">
      <alignment horizontal="center" vertical="center" readingOrder="2"/>
    </xf>
    <xf numFmtId="0" fontId="155" fillId="32" borderId="107" xfId="0" applyFont="1" applyFill="1" applyBorder="1" applyAlignment="1" applyProtection="1">
      <alignment horizontal="center" vertical="center" readingOrder="2"/>
    </xf>
    <xf numFmtId="49" fontId="27" fillId="0" borderId="0" xfId="6" applyFont="1" applyAlignment="1">
      <alignment horizontal="center" vertical="center"/>
    </xf>
    <xf numFmtId="3" fontId="27" fillId="0" borderId="2" xfId="6" applyNumberFormat="1" applyFont="1" applyBorder="1" applyAlignment="1" applyProtection="1">
      <alignment horizontal="center" vertical="center"/>
      <protection locked="0"/>
    </xf>
    <xf numFmtId="3" fontId="27" fillId="2" borderId="2" xfId="6" applyNumberFormat="1" applyFont="1" applyFill="1" applyBorder="1" applyAlignment="1" applyProtection="1">
      <alignment horizontal="center" vertical="center"/>
    </xf>
    <xf numFmtId="3" fontId="27" fillId="2" borderId="3" xfId="6" applyNumberFormat="1" applyFont="1" applyFill="1" applyBorder="1" applyAlignment="1" applyProtection="1">
      <alignment horizontal="center" vertical="center"/>
    </xf>
    <xf numFmtId="3" fontId="27" fillId="0" borderId="92" xfId="6" applyNumberFormat="1" applyFont="1" applyBorder="1" applyAlignment="1" applyProtection="1">
      <alignment horizontal="center" vertical="center"/>
      <protection locked="0"/>
    </xf>
    <xf numFmtId="3" fontId="27" fillId="2" borderId="92" xfId="6" applyNumberFormat="1" applyFont="1" applyFill="1" applyBorder="1" applyAlignment="1" applyProtection="1">
      <alignment horizontal="center" vertical="center"/>
    </xf>
    <xf numFmtId="3" fontId="27" fillId="2" borderId="96" xfId="6" applyNumberFormat="1" applyFont="1" applyFill="1" applyBorder="1" applyAlignment="1" applyProtection="1">
      <alignment horizontal="center" vertical="center"/>
    </xf>
    <xf numFmtId="3" fontId="27" fillId="0" borderId="8" xfId="6" applyNumberFormat="1" applyFont="1" applyBorder="1" applyAlignment="1" applyProtection="1">
      <alignment horizontal="center" vertical="center"/>
      <protection locked="0"/>
    </xf>
    <xf numFmtId="3" fontId="27" fillId="2" borderId="8" xfId="6" applyNumberFormat="1" applyFont="1" applyFill="1" applyBorder="1" applyAlignment="1" applyProtection="1">
      <alignment horizontal="center" vertical="center"/>
    </xf>
    <xf numFmtId="49" fontId="23" fillId="0" borderId="12" xfId="6" applyFont="1" applyBorder="1" applyAlignment="1">
      <alignment vertical="center"/>
    </xf>
    <xf numFmtId="49" fontId="23" fillId="8" borderId="13" xfId="6" applyFont="1" applyFill="1" applyBorder="1" applyAlignment="1">
      <alignment vertical="center"/>
    </xf>
    <xf numFmtId="49" fontId="63" fillId="8" borderId="0" xfId="6" applyFill="1" applyBorder="1" applyAlignment="1">
      <alignment vertical="center"/>
    </xf>
    <xf numFmtId="3" fontId="27" fillId="0" borderId="5" xfId="6" applyNumberFormat="1" applyFont="1" applyBorder="1" applyAlignment="1" applyProtection="1">
      <alignment horizontal="center" vertical="center"/>
      <protection locked="0"/>
    </xf>
    <xf numFmtId="3" fontId="27" fillId="2" borderId="5" xfId="6" applyNumberFormat="1" applyFont="1" applyFill="1" applyBorder="1" applyAlignment="1" applyProtection="1">
      <alignment horizontal="center" vertical="center"/>
    </xf>
    <xf numFmtId="3" fontId="27" fillId="2" borderId="6" xfId="6" applyNumberFormat="1" applyFont="1" applyFill="1" applyBorder="1" applyAlignment="1" applyProtection="1">
      <alignment horizontal="center" vertical="center"/>
    </xf>
    <xf numFmtId="49" fontId="78" fillId="8" borderId="0" xfId="6" applyFont="1" applyFill="1" applyBorder="1" applyAlignment="1">
      <alignment vertical="center"/>
    </xf>
    <xf numFmtId="49" fontId="78" fillId="0" borderId="0" xfId="6" applyFont="1" applyBorder="1" applyAlignment="1">
      <alignment vertical="center"/>
    </xf>
    <xf numFmtId="3" fontId="23" fillId="8" borderId="0" xfId="6" applyNumberFormat="1" applyFont="1" applyFill="1" applyBorder="1" applyAlignment="1">
      <alignment vertical="center"/>
    </xf>
    <xf numFmtId="49" fontId="23" fillId="0" borderId="0" xfId="6" applyFont="1" applyBorder="1" applyAlignment="1">
      <alignment vertical="center"/>
    </xf>
    <xf numFmtId="3" fontId="27" fillId="0" borderId="65" xfId="6" applyNumberFormat="1" applyFont="1" applyBorder="1" applyAlignment="1" applyProtection="1">
      <alignment horizontal="center" vertical="center"/>
      <protection locked="0"/>
    </xf>
    <xf numFmtId="3" fontId="27" fillId="0" borderId="98" xfId="6" applyNumberFormat="1" applyFont="1" applyBorder="1" applyAlignment="1" applyProtection="1">
      <alignment horizontal="center" vertical="center"/>
      <protection locked="0"/>
    </xf>
    <xf numFmtId="3" fontId="27" fillId="0" borderId="46" xfId="6" applyNumberFormat="1" applyFont="1" applyBorder="1" applyAlignment="1" applyProtection="1">
      <alignment horizontal="center" vertical="center"/>
      <protection locked="0"/>
    </xf>
    <xf numFmtId="0" fontId="27" fillId="0" borderId="101" xfId="0" applyFont="1" applyFill="1" applyBorder="1" applyAlignment="1" applyProtection="1">
      <alignment vertical="center"/>
      <protection locked="0"/>
    </xf>
    <xf numFmtId="0" fontId="27" fillId="0" borderId="55" xfId="0" applyFont="1" applyFill="1" applyBorder="1" applyAlignment="1" applyProtection="1">
      <alignment vertical="center"/>
      <protection locked="0"/>
    </xf>
    <xf numFmtId="0" fontId="27" fillId="16" borderId="97" xfId="0" applyFont="1" applyFill="1" applyBorder="1" applyAlignment="1" applyProtection="1">
      <alignment horizontal="left" vertical="center"/>
    </xf>
    <xf numFmtId="0" fontId="27" fillId="16" borderId="56" xfId="0" applyFont="1" applyFill="1" applyBorder="1" applyAlignment="1" applyProtection="1">
      <alignment horizontal="left" vertical="center"/>
    </xf>
    <xf numFmtId="0" fontId="27" fillId="16" borderId="25" xfId="0" applyFont="1" applyFill="1" applyBorder="1" applyAlignment="1" applyProtection="1">
      <alignment horizontal="left" vertical="center"/>
    </xf>
    <xf numFmtId="0" fontId="27" fillId="16" borderId="53" xfId="0" applyFont="1" applyFill="1" applyBorder="1" applyAlignment="1" applyProtection="1">
      <alignment vertical="center"/>
    </xf>
    <xf numFmtId="3" fontId="27" fillId="0" borderId="21" xfId="6" applyNumberFormat="1" applyFont="1" applyBorder="1" applyAlignment="1" applyProtection="1">
      <alignment horizontal="center" vertical="center"/>
      <protection locked="0"/>
    </xf>
    <xf numFmtId="3" fontId="27" fillId="2" borderId="21" xfId="6" applyNumberFormat="1" applyFont="1" applyFill="1" applyBorder="1" applyAlignment="1" applyProtection="1">
      <alignment horizontal="center" vertical="center"/>
    </xf>
    <xf numFmtId="3" fontId="27" fillId="2" borderId="33" xfId="6" applyNumberFormat="1" applyFont="1" applyFill="1" applyBorder="1" applyAlignment="1" applyProtection="1">
      <alignment horizontal="center" vertical="center"/>
    </xf>
    <xf numFmtId="49" fontId="23" fillId="0" borderId="0" xfId="6" applyFont="1" applyFill="1" applyBorder="1" applyAlignment="1">
      <alignment vertical="center"/>
    </xf>
    <xf numFmtId="49" fontId="23" fillId="0" borderId="0" xfId="6" quotePrefix="1" applyFont="1" applyFill="1" applyBorder="1" applyAlignment="1">
      <alignment vertical="center"/>
    </xf>
    <xf numFmtId="3" fontId="23" fillId="0" borderId="0" xfId="6" applyNumberFormat="1" applyFont="1" applyFill="1" applyBorder="1" applyAlignment="1">
      <alignment vertical="center"/>
    </xf>
    <xf numFmtId="3" fontId="65" fillId="0" borderId="0" xfId="6" applyNumberFormat="1" applyFont="1" applyFill="1" applyBorder="1" applyAlignment="1" applyProtection="1">
      <alignment horizontal="center" vertical="center"/>
    </xf>
    <xf numFmtId="0" fontId="91" fillId="8" borderId="37" xfId="12" applyFont="1" applyFill="1" applyBorder="1" applyAlignment="1" applyProtection="1">
      <alignment horizontal="center" vertical="center"/>
    </xf>
    <xf numFmtId="0" fontId="92" fillId="8" borderId="37" xfId="12" applyFont="1" applyFill="1" applyBorder="1" applyAlignment="1" applyProtection="1">
      <alignment vertical="center" wrapText="1"/>
    </xf>
    <xf numFmtId="49" fontId="3" fillId="0" borderId="0" xfId="6" applyFont="1" applyFill="1" applyBorder="1" applyAlignment="1" applyProtection="1">
      <alignment vertical="center"/>
      <protection locked="0"/>
    </xf>
    <xf numFmtId="0" fontId="81" fillId="0" borderId="0" xfId="12" applyFont="1" applyFill="1" applyBorder="1" applyAlignment="1" applyProtection="1">
      <alignment vertical="center"/>
      <protection locked="0"/>
    </xf>
    <xf numFmtId="49" fontId="3" fillId="0" borderId="0" xfId="6" applyFont="1" applyFill="1" applyBorder="1" applyAlignment="1" applyProtection="1">
      <alignment horizontal="center" vertical="center"/>
      <protection locked="0"/>
    </xf>
    <xf numFmtId="0" fontId="81" fillId="0" borderId="0" xfId="12" applyFont="1" applyBorder="1" applyAlignment="1" applyProtection="1">
      <alignment vertical="center"/>
      <protection locked="0"/>
    </xf>
    <xf numFmtId="4" fontId="81" fillId="8" borderId="37" xfId="12" applyNumberFormat="1" applyFont="1" applyFill="1" applyBorder="1" applyAlignment="1" applyProtection="1">
      <alignment vertical="center"/>
    </xf>
    <xf numFmtId="0" fontId="81" fillId="0" borderId="0" xfId="12" applyFont="1" applyFill="1" applyBorder="1" applyAlignment="1" applyProtection="1">
      <alignment vertical="center"/>
    </xf>
    <xf numFmtId="0" fontId="93" fillId="0" borderId="0" xfId="12" applyNumberFormat="1" applyFont="1" applyFill="1" applyBorder="1" applyAlignment="1" applyProtection="1">
      <alignment vertical="center"/>
      <protection locked="0"/>
    </xf>
    <xf numFmtId="0" fontId="81" fillId="0" borderId="0" xfId="12" applyNumberFormat="1" applyFont="1" applyFill="1" applyBorder="1" applyAlignment="1" applyProtection="1">
      <alignment vertical="center"/>
      <protection locked="0"/>
    </xf>
    <xf numFmtId="172" fontId="2" fillId="8" borderId="0" xfId="12" applyNumberFormat="1" applyFont="1" applyFill="1" applyBorder="1" applyAlignment="1" applyProtection="1">
      <alignment horizontal="right" vertical="center" wrapText="1" readingOrder="2"/>
    </xf>
    <xf numFmtId="172" fontId="81" fillId="8" borderId="0" xfId="12" applyNumberFormat="1" applyFont="1" applyFill="1" applyBorder="1" applyAlignment="1" applyProtection="1">
      <alignment vertical="center" wrapText="1"/>
    </xf>
    <xf numFmtId="0" fontId="81" fillId="8" borderId="0" xfId="12" applyFont="1" applyFill="1" applyBorder="1" applyAlignment="1" applyProtection="1">
      <alignment horizontal="right" vertical="center" readingOrder="2"/>
    </xf>
    <xf numFmtId="0" fontId="8" fillId="32" borderId="145" xfId="12" applyFont="1" applyFill="1" applyBorder="1" applyAlignment="1" applyProtection="1">
      <alignment horizontal="right" vertical="center" wrapText="1"/>
    </xf>
    <xf numFmtId="0" fontId="47" fillId="35" borderId="14" xfId="0" applyFont="1" applyFill="1" applyBorder="1" applyAlignment="1">
      <alignment horizontal="center" vertical="center" wrapText="1" readingOrder="2"/>
    </xf>
    <xf numFmtId="0" fontId="95" fillId="8" borderId="0" xfId="0" applyFont="1" applyFill="1" applyAlignment="1" applyProtection="1">
      <alignment vertical="center"/>
    </xf>
    <xf numFmtId="0" fontId="97" fillId="8" borderId="0" xfId="0" applyFont="1" applyFill="1" applyAlignment="1" applyProtection="1">
      <alignment vertical="center"/>
    </xf>
    <xf numFmtId="0" fontId="109" fillId="0" borderId="0" xfId="0" applyFont="1" applyFill="1" applyBorder="1" applyAlignment="1">
      <alignment horizontal="center" vertical="center"/>
    </xf>
    <xf numFmtId="0" fontId="47" fillId="0" borderId="0" xfId="0" applyFont="1" applyFill="1" applyBorder="1" applyAlignment="1">
      <alignment horizontal="center" vertical="center" wrapText="1" readingOrder="2"/>
    </xf>
    <xf numFmtId="0" fontId="47" fillId="31" borderId="39" xfId="0" applyFont="1" applyFill="1" applyBorder="1" applyAlignment="1" applyProtection="1">
      <alignment horizontal="center" vertical="center"/>
    </xf>
    <xf numFmtId="0" fontId="47" fillId="10" borderId="40" xfId="0" applyFont="1" applyFill="1" applyBorder="1" applyAlignment="1" applyProtection="1">
      <alignment horizontal="center" vertical="center"/>
    </xf>
    <xf numFmtId="0" fontId="47" fillId="9" borderId="41" xfId="0" applyFont="1" applyFill="1" applyBorder="1" applyAlignment="1" applyProtection="1">
      <alignment horizontal="center" vertical="center"/>
    </xf>
    <xf numFmtId="0" fontId="98" fillId="8" borderId="0" xfId="0" applyFont="1" applyFill="1" applyAlignment="1" applyProtection="1">
      <alignment horizontal="left" vertical="center" wrapText="1"/>
    </xf>
    <xf numFmtId="175" fontId="106" fillId="0" borderId="0" xfId="0" applyNumberFormat="1" applyFont="1" applyFill="1" applyBorder="1" applyAlignment="1">
      <alignment horizontal="right" vertical="center" wrapText="1" readingOrder="2"/>
    </xf>
    <xf numFmtId="3" fontId="30" fillId="8" borderId="21" xfId="0" applyNumberFormat="1" applyFont="1" applyFill="1" applyBorder="1" applyAlignment="1" applyProtection="1">
      <alignment horizontal="center" vertical="center"/>
      <protection locked="0"/>
    </xf>
    <xf numFmtId="3" fontId="30" fillId="8" borderId="73" xfId="0" applyNumberFormat="1" applyFont="1" applyFill="1" applyBorder="1" applyAlignment="1" applyProtection="1">
      <alignment horizontal="center" vertical="center"/>
      <protection locked="0"/>
    </xf>
    <xf numFmtId="175" fontId="107" fillId="0" borderId="0" xfId="0" applyNumberFormat="1" applyFont="1" applyFill="1" applyBorder="1" applyAlignment="1">
      <alignment horizontal="right" vertical="center" wrapText="1" readingOrder="2"/>
    </xf>
    <xf numFmtId="175" fontId="108" fillId="0" borderId="0" xfId="0" applyNumberFormat="1" applyFont="1" applyFill="1" applyBorder="1" applyAlignment="1">
      <alignment horizontal="right" vertical="center" wrapText="1" readingOrder="2"/>
    </xf>
    <xf numFmtId="0" fontId="95" fillId="8" borderId="0" xfId="0" applyFont="1" applyFill="1" applyAlignment="1" applyProtection="1">
      <alignment vertical="center" wrapText="1"/>
    </xf>
    <xf numFmtId="0" fontId="103" fillId="0" borderId="0" xfId="0" applyFont="1" applyFill="1" applyBorder="1" applyAlignment="1" applyProtection="1">
      <alignment horizontal="right" vertical="center"/>
    </xf>
    <xf numFmtId="0" fontId="100" fillId="8" borderId="0" xfId="0" applyFont="1" applyFill="1" applyAlignment="1" applyProtection="1">
      <alignment vertical="center"/>
    </xf>
    <xf numFmtId="0" fontId="99" fillId="8" borderId="0" xfId="0" applyFont="1" applyFill="1" applyBorder="1" applyAlignment="1" applyProtection="1">
      <alignment horizontal="right" vertical="center" wrapText="1" readingOrder="2"/>
    </xf>
    <xf numFmtId="0" fontId="99" fillId="8" borderId="0" xfId="0" applyFont="1" applyFill="1" applyBorder="1" applyAlignment="1" applyProtection="1">
      <alignment horizontal="right" vertical="center" readingOrder="2"/>
    </xf>
    <xf numFmtId="0" fontId="101" fillId="0" borderId="0" xfId="0" applyFont="1" applyFill="1" applyBorder="1" applyAlignment="1">
      <alignment horizontal="center" vertical="center" wrapText="1"/>
    </xf>
    <xf numFmtId="0" fontId="104" fillId="8" borderId="0" xfId="0" applyFont="1" applyFill="1" applyAlignment="1" applyProtection="1">
      <alignment horizontal="center" vertical="center"/>
    </xf>
    <xf numFmtId="16" fontId="145" fillId="35" borderId="153" xfId="0" applyNumberFormat="1" applyFont="1" applyFill="1" applyBorder="1" applyAlignment="1" applyProtection="1">
      <alignment horizontal="center" vertical="center"/>
    </xf>
    <xf numFmtId="3" fontId="30" fillId="8" borderId="28" xfId="0" applyNumberFormat="1" applyFont="1" applyFill="1" applyBorder="1" applyAlignment="1" applyProtection="1">
      <alignment horizontal="center" vertical="center"/>
      <protection locked="0"/>
    </xf>
    <xf numFmtId="3" fontId="30" fillId="8" borderId="33" xfId="0" applyNumberFormat="1" applyFont="1" applyFill="1" applyBorder="1" applyAlignment="1" applyProtection="1">
      <alignment horizontal="center" vertical="center"/>
      <protection locked="0"/>
    </xf>
    <xf numFmtId="3" fontId="30" fillId="8" borderId="20" xfId="0" applyNumberFormat="1" applyFont="1" applyFill="1" applyBorder="1" applyAlignment="1" applyProtection="1">
      <alignment horizontal="center" vertical="center"/>
      <protection locked="0"/>
    </xf>
    <xf numFmtId="3" fontId="30" fillId="8" borderId="102" xfId="0" applyNumberFormat="1" applyFont="1" applyFill="1" applyBorder="1" applyAlignment="1" applyProtection="1">
      <alignment horizontal="center" vertical="center"/>
      <protection locked="0"/>
    </xf>
    <xf numFmtId="175" fontId="47" fillId="35" borderId="158" xfId="0" applyNumberFormat="1" applyFont="1" applyFill="1" applyBorder="1" applyAlignment="1">
      <alignment horizontal="center" vertical="center" wrapText="1" readingOrder="2"/>
    </xf>
    <xf numFmtId="3" fontId="30" fillId="8" borderId="159" xfId="0" applyNumberFormat="1" applyFont="1" applyFill="1" applyBorder="1" applyAlignment="1" applyProtection="1">
      <alignment horizontal="center" vertical="center"/>
      <protection locked="0"/>
    </xf>
    <xf numFmtId="3" fontId="30" fillId="8" borderId="111" xfId="0" applyNumberFormat="1" applyFont="1" applyFill="1" applyBorder="1" applyAlignment="1" applyProtection="1">
      <alignment horizontal="center" vertical="center"/>
      <protection locked="0"/>
    </xf>
    <xf numFmtId="3" fontId="30" fillId="8" borderId="160" xfId="0" applyNumberFormat="1" applyFont="1" applyFill="1" applyBorder="1" applyAlignment="1" applyProtection="1">
      <alignment horizontal="center" vertical="center"/>
      <protection locked="0"/>
    </xf>
    <xf numFmtId="3" fontId="30" fillId="8" borderId="161" xfId="0" applyNumberFormat="1" applyFont="1" applyFill="1" applyBorder="1" applyAlignment="1" applyProtection="1">
      <alignment horizontal="center" vertical="center"/>
      <protection locked="0"/>
    </xf>
    <xf numFmtId="3" fontId="30" fillId="8" borderId="162" xfId="0" applyNumberFormat="1" applyFont="1" applyFill="1" applyBorder="1" applyAlignment="1" applyProtection="1">
      <alignment horizontal="center" vertical="center"/>
      <protection locked="0"/>
    </xf>
    <xf numFmtId="3" fontId="37" fillId="2" borderId="163" xfId="0" applyNumberFormat="1" applyFont="1" applyFill="1" applyBorder="1" applyAlignment="1" applyProtection="1">
      <alignment horizontal="center" vertical="center"/>
    </xf>
    <xf numFmtId="3" fontId="37" fillId="2" borderId="77" xfId="0" applyNumberFormat="1" applyFont="1" applyFill="1" applyBorder="1" applyAlignment="1" applyProtection="1">
      <alignment horizontal="center" vertical="center"/>
    </xf>
    <xf numFmtId="3" fontId="37" fillId="2" borderId="164" xfId="0" applyNumberFormat="1" applyFont="1" applyFill="1" applyBorder="1" applyAlignment="1" applyProtection="1">
      <alignment horizontal="center" vertical="center"/>
    </xf>
    <xf numFmtId="0" fontId="95" fillId="8" borderId="165" xfId="0" applyFont="1" applyFill="1" applyBorder="1" applyAlignment="1" applyProtection="1">
      <alignment vertical="center"/>
    </xf>
    <xf numFmtId="0" fontId="103" fillId="35" borderId="10" xfId="0" applyFont="1" applyFill="1" applyBorder="1" applyAlignment="1" applyProtection="1">
      <alignment horizontal="center" vertical="center" wrapText="1"/>
    </xf>
    <xf numFmtId="0" fontId="103" fillId="35" borderId="39" xfId="0" applyFont="1" applyFill="1" applyBorder="1" applyAlignment="1" applyProtection="1">
      <alignment horizontal="center" vertical="center"/>
    </xf>
    <xf numFmtId="0" fontId="95" fillId="0" borderId="165" xfId="0" applyFont="1" applyFill="1" applyBorder="1" applyAlignment="1" applyProtection="1">
      <alignment vertical="center"/>
    </xf>
    <xf numFmtId="0" fontId="31" fillId="31" borderId="166" xfId="0" applyFont="1" applyFill="1" applyBorder="1" applyAlignment="1" applyProtection="1">
      <alignment horizontal="center" vertical="center"/>
    </xf>
    <xf numFmtId="175" fontId="103" fillId="31" borderId="167" xfId="0" applyNumberFormat="1" applyFont="1" applyFill="1" applyBorder="1" applyAlignment="1">
      <alignment horizontal="right" vertical="center" wrapText="1" readingOrder="2"/>
    </xf>
    <xf numFmtId="0" fontId="31" fillId="31" borderId="142" xfId="0" applyFont="1" applyFill="1" applyBorder="1" applyAlignment="1" applyProtection="1">
      <alignment horizontal="center" vertical="center"/>
    </xf>
    <xf numFmtId="175" fontId="103" fillId="31" borderId="138" xfId="0" applyNumberFormat="1" applyFont="1" applyFill="1" applyBorder="1" applyAlignment="1">
      <alignment horizontal="right" vertical="center" wrapText="1" readingOrder="2"/>
    </xf>
    <xf numFmtId="3" fontId="30" fillId="8" borderId="170" xfId="0" applyNumberFormat="1" applyFont="1" applyFill="1" applyBorder="1" applyAlignment="1" applyProtection="1">
      <alignment horizontal="center" vertical="center"/>
      <protection locked="0"/>
    </xf>
    <xf numFmtId="3" fontId="30" fillId="8" borderId="171" xfId="0" applyNumberFormat="1" applyFont="1" applyFill="1" applyBorder="1" applyAlignment="1" applyProtection="1">
      <alignment horizontal="center" vertical="center"/>
      <protection locked="0"/>
    </xf>
    <xf numFmtId="16" fontId="162" fillId="35" borderId="168" xfId="0" applyNumberFormat="1" applyFont="1" applyFill="1" applyBorder="1" applyAlignment="1" applyProtection="1">
      <alignment horizontal="center" vertical="center"/>
    </xf>
    <xf numFmtId="175" fontId="163" fillId="35" borderId="169" xfId="0" applyNumberFormat="1" applyFont="1" applyFill="1" applyBorder="1" applyAlignment="1">
      <alignment horizontal="center" vertical="center" wrapText="1" readingOrder="2"/>
    </xf>
    <xf numFmtId="0" fontId="95" fillId="0" borderId="0" xfId="0" applyFont="1" applyFill="1" applyAlignment="1" applyProtection="1">
      <alignment vertical="center"/>
    </xf>
    <xf numFmtId="0" fontId="165" fillId="0" borderId="0" xfId="0" applyFont="1" applyFill="1" applyBorder="1" applyAlignment="1">
      <alignment horizontal="center" vertical="center" wrapText="1"/>
    </xf>
    <xf numFmtId="0" fontId="166" fillId="35" borderId="10" xfId="0" applyFont="1" applyFill="1" applyBorder="1" applyAlignment="1">
      <alignment horizontal="center" vertical="center" wrapText="1"/>
    </xf>
    <xf numFmtId="0" fontId="167" fillId="0" borderId="19" xfId="0" applyFont="1" applyFill="1" applyBorder="1" applyAlignment="1">
      <alignment horizontal="center" vertical="center" wrapText="1"/>
    </xf>
    <xf numFmtId="0" fontId="112" fillId="31" borderId="57" xfId="0" applyFont="1" applyFill="1" applyBorder="1" applyAlignment="1" applyProtection="1">
      <alignment horizontal="center" vertical="center"/>
    </xf>
    <xf numFmtId="0" fontId="112" fillId="10" borderId="122" xfId="0" applyFont="1" applyFill="1" applyBorder="1" applyAlignment="1" applyProtection="1">
      <alignment horizontal="center" vertical="center"/>
    </xf>
    <xf numFmtId="0" fontId="112" fillId="9" borderId="122" xfId="0" applyFont="1" applyFill="1" applyBorder="1" applyAlignment="1" applyProtection="1">
      <alignment horizontal="center" vertical="center"/>
    </xf>
    <xf numFmtId="0" fontId="166" fillId="35" borderId="175" xfId="0" applyFont="1" applyFill="1" applyBorder="1" applyAlignment="1">
      <alignment horizontal="center" vertical="center" wrapText="1"/>
    </xf>
    <xf numFmtId="0" fontId="37" fillId="0" borderId="0" xfId="0" applyFont="1" applyFill="1" applyBorder="1" applyAlignment="1" applyProtection="1">
      <alignment horizontal="center" vertical="center"/>
    </xf>
    <xf numFmtId="0" fontId="166" fillId="35" borderId="39" xfId="0" applyFont="1" applyFill="1" applyBorder="1" applyAlignment="1">
      <alignment horizontal="center" vertical="center" wrapText="1"/>
    </xf>
    <xf numFmtId="0" fontId="166" fillId="35" borderId="40" xfId="0" applyFont="1" applyFill="1" applyBorder="1" applyAlignment="1">
      <alignment horizontal="center" vertical="center" wrapText="1"/>
    </xf>
    <xf numFmtId="0" fontId="166" fillId="35" borderId="41" xfId="0" applyFont="1" applyFill="1" applyBorder="1" applyAlignment="1">
      <alignment horizontal="center" vertical="center" wrapText="1"/>
    </xf>
    <xf numFmtId="1" fontId="113" fillId="8" borderId="124" xfId="13" applyNumberFormat="1" applyFont="1" applyFill="1" applyBorder="1" applyAlignment="1" applyProtection="1">
      <alignment horizontal="center" vertical="center"/>
      <protection locked="0"/>
    </xf>
    <xf numFmtId="0" fontId="113" fillId="8" borderId="2" xfId="13" applyFont="1" applyFill="1" applyBorder="1" applyAlignment="1" applyProtection="1">
      <alignment horizontal="center" vertical="center"/>
      <protection locked="0"/>
    </xf>
    <xf numFmtId="0" fontId="113" fillId="2" borderId="3" xfId="13" applyFont="1" applyFill="1" applyBorder="1" applyAlignment="1">
      <alignment horizontal="center" vertical="center" wrapText="1"/>
    </xf>
    <xf numFmtId="1" fontId="113" fillId="2" borderId="121" xfId="13" applyNumberFormat="1" applyFont="1" applyFill="1" applyBorder="1" applyAlignment="1">
      <alignment horizontal="center" vertical="center" wrapText="1"/>
    </xf>
    <xf numFmtId="1" fontId="113" fillId="8" borderId="8" xfId="13" applyNumberFormat="1" applyFont="1" applyFill="1" applyBorder="1" applyAlignment="1" applyProtection="1">
      <alignment horizontal="center" vertical="center"/>
      <protection locked="0"/>
    </xf>
    <xf numFmtId="1" fontId="113" fillId="2" borderId="9" xfId="13" applyNumberFormat="1" applyFont="1" applyFill="1" applyBorder="1" applyAlignment="1">
      <alignment horizontal="center" vertical="center" wrapText="1"/>
    </xf>
    <xf numFmtId="0" fontId="113" fillId="9" borderId="2" xfId="0" applyFont="1" applyFill="1" applyBorder="1" applyAlignment="1">
      <alignment horizontal="center" vertical="center" wrapText="1" readingOrder="2"/>
    </xf>
    <xf numFmtId="0" fontId="113" fillId="9" borderId="124" xfId="0" applyFont="1" applyFill="1" applyBorder="1" applyAlignment="1">
      <alignment horizontal="center" vertical="center" wrapText="1" readingOrder="2"/>
    </xf>
    <xf numFmtId="0" fontId="113" fillId="9" borderId="8" xfId="0" applyFont="1" applyFill="1" applyBorder="1" applyAlignment="1">
      <alignment horizontal="center" vertical="center" wrapText="1" readingOrder="2"/>
    </xf>
    <xf numFmtId="0" fontId="96" fillId="10" borderId="0" xfId="13" applyFont="1" applyFill="1" applyBorder="1" applyAlignment="1">
      <alignment horizontal="right" vertical="center" wrapText="1"/>
    </xf>
    <xf numFmtId="0" fontId="105" fillId="10" borderId="37" xfId="13" applyFont="1" applyFill="1" applyBorder="1"/>
    <xf numFmtId="0" fontId="116" fillId="10" borderId="37" xfId="13" applyFont="1" applyFill="1" applyBorder="1" applyAlignment="1">
      <alignment vertical="center" wrapText="1"/>
    </xf>
    <xf numFmtId="0" fontId="170" fillId="35" borderId="129" xfId="13" applyFont="1" applyFill="1" applyBorder="1" applyAlignment="1">
      <alignment horizontal="center" vertical="center"/>
    </xf>
    <xf numFmtId="0" fontId="170" fillId="35" borderId="138" xfId="13" applyFont="1" applyFill="1" applyBorder="1" applyAlignment="1">
      <alignment horizontal="center" vertical="center"/>
    </xf>
    <xf numFmtId="0" fontId="115" fillId="10" borderId="0" xfId="13" applyFont="1" applyFill="1" applyBorder="1" applyAlignment="1">
      <alignment vertical="center" wrapText="1"/>
    </xf>
    <xf numFmtId="0" fontId="103" fillId="10" borderId="0" xfId="13" applyFont="1" applyFill="1" applyBorder="1" applyAlignment="1">
      <alignment vertical="center" wrapText="1"/>
    </xf>
    <xf numFmtId="0" fontId="103" fillId="10" borderId="37" xfId="13" applyFont="1" applyFill="1" applyBorder="1" applyAlignment="1">
      <alignment vertical="center" wrapText="1"/>
    </xf>
    <xf numFmtId="0" fontId="115" fillId="10" borderId="37" xfId="13" applyFont="1" applyFill="1" applyBorder="1" applyAlignment="1">
      <alignment vertical="center" wrapText="1"/>
    </xf>
    <xf numFmtId="0" fontId="105" fillId="10" borderId="0" xfId="13" applyFont="1" applyFill="1" applyBorder="1"/>
    <xf numFmtId="0" fontId="117" fillId="10" borderId="37" xfId="13" applyFont="1" applyFill="1" applyBorder="1" applyAlignment="1">
      <alignment textRotation="90"/>
    </xf>
    <xf numFmtId="0" fontId="121" fillId="35" borderId="8" xfId="13" applyFont="1" applyFill="1" applyBorder="1" applyAlignment="1">
      <alignment horizontal="center" vertical="center"/>
    </xf>
    <xf numFmtId="0" fontId="121" fillId="35" borderId="9" xfId="13" applyFont="1" applyFill="1" applyBorder="1" applyAlignment="1">
      <alignment horizontal="center" vertical="center"/>
    </xf>
    <xf numFmtId="0" fontId="113" fillId="10" borderId="38" xfId="0" applyFont="1" applyFill="1" applyBorder="1" applyAlignment="1">
      <alignment horizontal="centerContinuous" vertical="center" wrapText="1" readingOrder="2"/>
    </xf>
    <xf numFmtId="0" fontId="113" fillId="9" borderId="38" xfId="0" applyFont="1" applyFill="1" applyBorder="1" applyAlignment="1">
      <alignment horizontal="centerContinuous" vertical="center" wrapText="1" readingOrder="2"/>
    </xf>
    <xf numFmtId="0" fontId="113" fillId="9" borderId="36" xfId="0" applyFont="1" applyFill="1" applyBorder="1" applyAlignment="1">
      <alignment horizontal="centerContinuous" vertical="center" wrapText="1" readingOrder="2"/>
    </xf>
    <xf numFmtId="0" fontId="171" fillId="35" borderId="38" xfId="0" applyFont="1" applyFill="1" applyBorder="1" applyAlignment="1">
      <alignment horizontal="centerContinuous" vertical="center" wrapText="1" readingOrder="2"/>
    </xf>
    <xf numFmtId="0" fontId="117" fillId="18" borderId="34" xfId="13" applyFont="1" applyFill="1" applyBorder="1" applyAlignment="1">
      <alignment textRotation="90"/>
    </xf>
    <xf numFmtId="0" fontId="117" fillId="18" borderId="0" xfId="13" applyFont="1" applyFill="1" applyBorder="1" applyAlignment="1">
      <alignment textRotation="90"/>
    </xf>
    <xf numFmtId="1" fontId="105" fillId="8" borderId="142" xfId="13" applyNumberFormat="1" applyFont="1" applyFill="1" applyBorder="1" applyAlignment="1" applyProtection="1">
      <alignment horizontal="center" vertical="center"/>
      <protection locked="0"/>
    </xf>
    <xf numFmtId="1" fontId="105" fillId="8" borderId="129" xfId="13" applyNumberFormat="1" applyFont="1" applyFill="1" applyBorder="1" applyAlignment="1" applyProtection="1">
      <alignment horizontal="center" vertical="center"/>
      <protection locked="0"/>
    </xf>
    <xf numFmtId="0" fontId="171" fillId="35" borderId="14" xfId="0" applyFont="1" applyFill="1" applyBorder="1" applyAlignment="1">
      <alignment horizontal="centerContinuous" vertical="center" wrapText="1" readingOrder="2"/>
    </xf>
    <xf numFmtId="0" fontId="105" fillId="8" borderId="1" xfId="13" applyFont="1" applyFill="1" applyBorder="1" applyAlignment="1" applyProtection="1">
      <alignment horizontal="center" vertical="center"/>
      <protection locked="0"/>
    </xf>
    <xf numFmtId="0" fontId="105" fillId="8" borderId="2" xfId="13" applyFont="1" applyFill="1" applyBorder="1" applyAlignment="1" applyProtection="1">
      <alignment horizontal="center" vertical="center"/>
      <protection locked="0"/>
    </xf>
    <xf numFmtId="0" fontId="105" fillId="2" borderId="3" xfId="13" applyFont="1" applyFill="1" applyBorder="1" applyAlignment="1">
      <alignment horizontal="center"/>
    </xf>
    <xf numFmtId="1" fontId="105" fillId="2" borderId="141" xfId="13" applyNumberFormat="1" applyFont="1" applyFill="1" applyBorder="1" applyAlignment="1">
      <alignment horizontal="center" vertical="center"/>
    </xf>
    <xf numFmtId="1" fontId="105" fillId="2" borderId="124" xfId="13" applyNumberFormat="1" applyFont="1" applyFill="1" applyBorder="1" applyAlignment="1">
      <alignment horizontal="center" vertical="center"/>
    </xf>
    <xf numFmtId="1" fontId="105" fillId="2" borderId="121" xfId="13" applyNumberFormat="1" applyFont="1" applyFill="1" applyBorder="1" applyAlignment="1">
      <alignment horizontal="center"/>
    </xf>
    <xf numFmtId="0" fontId="105" fillId="8" borderId="7" xfId="13" applyFont="1" applyFill="1" applyBorder="1" applyAlignment="1" applyProtection="1">
      <alignment horizontal="center" vertical="center"/>
      <protection locked="0"/>
    </xf>
    <xf numFmtId="0" fontId="105" fillId="8" borderId="8" xfId="13" applyFont="1" applyFill="1" applyBorder="1" applyAlignment="1" applyProtection="1">
      <alignment horizontal="center" vertical="center"/>
      <protection locked="0"/>
    </xf>
    <xf numFmtId="1" fontId="105" fillId="2" borderId="9" xfId="13" applyNumberFormat="1" applyFont="1" applyFill="1" applyBorder="1" applyAlignment="1">
      <alignment horizontal="center"/>
    </xf>
    <xf numFmtId="0" fontId="113" fillId="9" borderId="10" xfId="0" applyFont="1" applyFill="1" applyBorder="1" applyAlignment="1">
      <alignment horizontal="centerContinuous" vertical="center" wrapText="1" readingOrder="2"/>
    </xf>
    <xf numFmtId="0" fontId="105" fillId="2" borderId="3" xfId="13" applyFont="1" applyFill="1" applyBorder="1" applyAlignment="1">
      <alignment horizontal="center" vertical="center" wrapText="1"/>
    </xf>
    <xf numFmtId="1" fontId="105" fillId="8" borderId="141" xfId="13" applyNumberFormat="1" applyFont="1" applyFill="1" applyBorder="1" applyAlignment="1" applyProtection="1">
      <alignment horizontal="center" vertical="center"/>
      <protection locked="0"/>
    </xf>
    <xf numFmtId="1" fontId="105" fillId="8" borderId="124" xfId="13" applyNumberFormat="1" applyFont="1" applyFill="1" applyBorder="1" applyAlignment="1" applyProtection="1">
      <alignment horizontal="center" vertical="center"/>
      <protection locked="0"/>
    </xf>
    <xf numFmtId="1" fontId="105" fillId="2" borderId="121" xfId="13" applyNumberFormat="1" applyFont="1" applyFill="1" applyBorder="1" applyAlignment="1">
      <alignment horizontal="center" vertical="center" wrapText="1"/>
    </xf>
    <xf numFmtId="1" fontId="105" fillId="8" borderId="7" xfId="13" applyNumberFormat="1" applyFont="1" applyFill="1" applyBorder="1" applyAlignment="1" applyProtection="1">
      <alignment horizontal="center" vertical="center"/>
      <protection locked="0"/>
    </xf>
    <xf numFmtId="1" fontId="105" fillId="8" borderId="8" xfId="13" applyNumberFormat="1" applyFont="1" applyFill="1" applyBorder="1" applyAlignment="1" applyProtection="1">
      <alignment horizontal="center" vertical="center"/>
      <protection locked="0"/>
    </xf>
    <xf numFmtId="1" fontId="105" fillId="2" borderId="9" xfId="13" applyNumberFormat="1" applyFont="1" applyFill="1" applyBorder="1" applyAlignment="1">
      <alignment horizontal="center" vertical="center" wrapText="1"/>
    </xf>
    <xf numFmtId="0" fontId="113" fillId="10" borderId="14" xfId="0" applyFont="1" applyFill="1" applyBorder="1" applyAlignment="1">
      <alignment horizontal="centerContinuous" vertical="center" wrapText="1" readingOrder="2"/>
    </xf>
    <xf numFmtId="0" fontId="113" fillId="10" borderId="10" xfId="0" applyFont="1" applyFill="1" applyBorder="1" applyAlignment="1">
      <alignment horizontal="centerContinuous" vertical="center" wrapText="1" readingOrder="2"/>
    </xf>
    <xf numFmtId="0" fontId="105" fillId="2" borderId="33" xfId="13" applyFont="1" applyFill="1" applyBorder="1" applyAlignment="1">
      <alignment horizontal="center" vertical="center" wrapText="1"/>
    </xf>
    <xf numFmtId="1" fontId="105" fillId="2" borderId="138" xfId="13" applyNumberFormat="1" applyFont="1" applyFill="1" applyBorder="1" applyAlignment="1">
      <alignment horizontal="center" vertical="center" wrapText="1"/>
    </xf>
    <xf numFmtId="3" fontId="27" fillId="2" borderId="129" xfId="6" applyNumberFormat="1" applyFont="1" applyFill="1" applyBorder="1" applyAlignment="1" applyProtection="1">
      <alignment horizontal="center" vertical="center"/>
    </xf>
    <xf numFmtId="3" fontId="27" fillId="2" borderId="138" xfId="6" applyNumberFormat="1" applyFont="1" applyFill="1" applyBorder="1" applyAlignment="1" applyProtection="1">
      <alignment horizontal="center" vertical="center"/>
    </xf>
    <xf numFmtId="49" fontId="23" fillId="29" borderId="133" xfId="6" applyFont="1" applyFill="1" applyBorder="1" applyAlignment="1" applyProtection="1">
      <alignment horizontal="center" vertical="center"/>
    </xf>
    <xf numFmtId="3" fontId="27" fillId="2" borderId="188" xfId="6" applyNumberFormat="1" applyFont="1" applyFill="1" applyBorder="1" applyAlignment="1" applyProtection="1">
      <alignment horizontal="center" vertical="center"/>
    </xf>
    <xf numFmtId="49" fontId="124" fillId="30" borderId="189" xfId="6" applyFont="1" applyFill="1" applyBorder="1" applyAlignment="1">
      <alignment vertical="center"/>
    </xf>
    <xf numFmtId="49" fontId="124" fillId="30" borderId="190" xfId="6" quotePrefix="1" applyFont="1" applyFill="1" applyBorder="1" applyAlignment="1">
      <alignment vertical="center"/>
    </xf>
    <xf numFmtId="3" fontId="124" fillId="30" borderId="190" xfId="6" applyNumberFormat="1" applyFont="1" applyFill="1" applyBorder="1" applyAlignment="1">
      <alignment vertical="center"/>
    </xf>
    <xf numFmtId="3" fontId="65" fillId="2" borderId="192" xfId="6" applyNumberFormat="1" applyFont="1" applyFill="1" applyBorder="1" applyAlignment="1" applyProtection="1">
      <alignment horizontal="center" vertical="center"/>
    </xf>
    <xf numFmtId="3" fontId="27" fillId="2" borderId="129" xfId="6" applyNumberFormat="1" applyFont="1" applyFill="1" applyBorder="1" applyAlignment="1" applyProtection="1"/>
    <xf numFmtId="3" fontId="23" fillId="2" borderId="188" xfId="6" applyNumberFormat="1" applyFont="1" applyFill="1" applyBorder="1" applyAlignment="1" applyProtection="1"/>
    <xf numFmtId="49" fontId="65" fillId="28" borderId="11" xfId="6" applyFont="1" applyFill="1" applyBorder="1" applyAlignment="1">
      <alignment horizontal="right"/>
    </xf>
    <xf numFmtId="49" fontId="66" fillId="28" borderId="0" xfId="6" applyFont="1" applyFill="1" applyBorder="1"/>
    <xf numFmtId="49" fontId="65" fillId="28" borderId="0" xfId="6" applyFont="1" applyFill="1" applyBorder="1"/>
    <xf numFmtId="49" fontId="124" fillId="30" borderId="192" xfId="6" applyFont="1" applyFill="1" applyBorder="1"/>
    <xf numFmtId="2" fontId="144" fillId="19" borderId="200" xfId="8" applyNumberFormat="1" applyFont="1" applyFill="1" applyBorder="1" applyAlignment="1" applyProtection="1">
      <alignment vertical="center"/>
      <protection locked="0"/>
    </xf>
    <xf numFmtId="3" fontId="150" fillId="19" borderId="201" xfId="7" applyNumberFormat="1" applyFont="1" applyFill="1" applyBorder="1" applyAlignment="1" applyProtection="1">
      <alignment horizontal="center" vertical="center" wrapText="1"/>
    </xf>
    <xf numFmtId="4" fontId="144" fillId="19" borderId="201" xfId="8" applyNumberFormat="1" applyFont="1" applyFill="1" applyBorder="1" applyAlignment="1" applyProtection="1">
      <alignment vertical="center"/>
      <protection locked="0"/>
    </xf>
    <xf numFmtId="2" fontId="144" fillId="19" borderId="204" xfId="8" applyNumberFormat="1" applyFont="1" applyFill="1" applyBorder="1" applyAlignment="1" applyProtection="1">
      <alignment vertical="center"/>
      <protection locked="0"/>
    </xf>
    <xf numFmtId="2" fontId="144" fillId="19" borderId="205" xfId="8" applyNumberFormat="1" applyFont="1" applyFill="1" applyBorder="1" applyAlignment="1" applyProtection="1">
      <alignment vertical="center"/>
      <protection locked="0"/>
    </xf>
    <xf numFmtId="4" fontId="144" fillId="19" borderId="205" xfId="8" applyNumberFormat="1" applyFont="1" applyFill="1" applyBorder="1" applyAlignment="1" applyProtection="1">
      <alignment vertical="center"/>
      <protection locked="0"/>
    </xf>
    <xf numFmtId="3" fontId="150" fillId="2" borderId="138" xfId="8" applyNumberFormat="1" applyFont="1" applyFill="1" applyBorder="1" applyAlignment="1" applyProtection="1">
      <alignment horizontal="center" vertical="center"/>
    </xf>
    <xf numFmtId="2" fontId="161" fillId="0" borderId="0" xfId="6" applyNumberFormat="1" applyFont="1" applyAlignment="1" applyProtection="1">
      <alignment vertical="center"/>
      <protection locked="0"/>
    </xf>
    <xf numFmtId="2" fontId="145" fillId="22" borderId="189" xfId="8" quotePrefix="1" applyNumberFormat="1" applyFont="1" applyFill="1" applyBorder="1" applyAlignment="1" applyProtection="1">
      <alignment horizontal="left" vertical="center"/>
      <protection locked="0"/>
    </xf>
    <xf numFmtId="2" fontId="145" fillId="22" borderId="190" xfId="8" applyNumberFormat="1" applyFont="1" applyFill="1" applyBorder="1" applyAlignment="1" applyProtection="1">
      <alignment vertical="center"/>
      <protection locked="0"/>
    </xf>
    <xf numFmtId="3" fontId="145" fillId="2" borderId="192" xfId="8" applyNumberFormat="1" applyFont="1" applyFill="1" applyBorder="1" applyAlignment="1" applyProtection="1">
      <alignment horizontal="center" vertical="center"/>
    </xf>
    <xf numFmtId="2" fontId="69" fillId="0" borderId="34" xfId="7" applyNumberFormat="1" applyFont="1" applyFill="1" applyBorder="1" applyAlignment="1" applyProtection="1">
      <alignment horizontal="center" vertical="center"/>
    </xf>
    <xf numFmtId="3" fontId="65" fillId="0" borderId="34" xfId="7" applyNumberFormat="1" applyFont="1" applyFill="1" applyBorder="1" applyAlignment="1" applyProtection="1">
      <alignment horizontal="center" vertical="center"/>
    </xf>
    <xf numFmtId="2" fontId="65" fillId="0" borderId="34" xfId="7" applyNumberFormat="1" applyFont="1" applyFill="1" applyBorder="1" applyAlignment="1" applyProtection="1">
      <alignment vertical="center"/>
    </xf>
    <xf numFmtId="2" fontId="69" fillId="22" borderId="189" xfId="7" applyNumberFormat="1" applyFont="1" applyFill="1" applyBorder="1" applyAlignment="1">
      <alignment vertical="center"/>
    </xf>
    <xf numFmtId="2" fontId="69" fillId="22" borderId="190" xfId="7" applyNumberFormat="1" applyFont="1" applyFill="1" applyBorder="1" applyAlignment="1">
      <alignment vertical="center"/>
    </xf>
    <xf numFmtId="3" fontId="69" fillId="22" borderId="190" xfId="7" applyNumberFormat="1" applyFont="1" applyFill="1" applyBorder="1" applyAlignment="1">
      <alignment horizontal="center" vertical="center"/>
    </xf>
    <xf numFmtId="3" fontId="10" fillId="2" borderId="192" xfId="7" applyNumberFormat="1" applyFont="1" applyFill="1" applyBorder="1" applyAlignment="1" applyProtection="1">
      <alignment horizontal="center" vertical="center"/>
    </xf>
    <xf numFmtId="49" fontId="65" fillId="21" borderId="11" xfId="6" applyFont="1" applyFill="1" applyBorder="1" applyAlignment="1">
      <alignment horizontal="right"/>
    </xf>
    <xf numFmtId="49" fontId="66" fillId="21" borderId="0" xfId="6" applyFont="1" applyFill="1" applyBorder="1"/>
    <xf numFmtId="49" fontId="124" fillId="23" borderId="192" xfId="6" applyFont="1" applyFill="1" applyBorder="1" applyAlignment="1">
      <alignment horizontal="center"/>
    </xf>
    <xf numFmtId="167" fontId="3" fillId="4" borderId="138" xfId="1" applyNumberFormat="1" applyFont="1" applyFill="1" applyBorder="1" applyAlignment="1" applyProtection="1">
      <alignment horizontal="center" vertical="center"/>
    </xf>
    <xf numFmtId="167" fontId="8" fillId="26" borderId="156" xfId="1" applyNumberFormat="1" applyFont="1" applyFill="1" applyBorder="1" applyAlignment="1" applyProtection="1">
      <alignment horizontal="center" vertical="center"/>
    </xf>
    <xf numFmtId="0" fontId="3" fillId="0" borderId="124" xfId="3" applyFont="1" applyFill="1" applyBorder="1" applyAlignment="1" applyProtection="1">
      <alignment horizontal="right" vertical="center"/>
      <protection locked="0"/>
    </xf>
    <xf numFmtId="0" fontId="3" fillId="0" borderId="0" xfId="3" applyFont="1" applyFill="1" applyBorder="1" applyAlignment="1" applyProtection="1">
      <alignment horizontal="right" vertical="center" wrapText="1"/>
    </xf>
    <xf numFmtId="0" fontId="3" fillId="0" borderId="0" xfId="3" applyFont="1" applyFill="1" applyBorder="1" applyAlignment="1" applyProtection="1">
      <alignment horizontal="right" vertical="center"/>
    </xf>
    <xf numFmtId="0" fontId="3" fillId="0" borderId="111" xfId="3" applyFont="1" applyFill="1" applyBorder="1" applyAlignment="1" applyProtection="1">
      <alignment horizontal="right" vertical="center"/>
      <protection locked="0"/>
    </xf>
    <xf numFmtId="0" fontId="3" fillId="14" borderId="149" xfId="3" applyFont="1" applyFill="1" applyBorder="1" applyAlignment="1" applyProtection="1">
      <alignment horizontal="right" vertical="center" wrapText="1"/>
    </xf>
    <xf numFmtId="0" fontId="3" fillId="0" borderId="117" xfId="3" applyFont="1" applyFill="1" applyBorder="1" applyAlignment="1" applyProtection="1">
      <alignment horizontal="right" vertical="center"/>
      <protection locked="0"/>
    </xf>
    <xf numFmtId="0" fontId="3" fillId="14" borderId="212" xfId="3" applyFont="1" applyFill="1" applyBorder="1" applyAlignment="1" applyProtection="1">
      <alignment horizontal="right" vertical="center" wrapText="1"/>
    </xf>
    <xf numFmtId="0" fontId="3" fillId="15" borderId="147" xfId="3" applyFont="1" applyFill="1" applyBorder="1" applyAlignment="1" applyProtection="1">
      <alignment horizontal="right" vertical="center"/>
    </xf>
    <xf numFmtId="0" fontId="3" fillId="14" borderId="149" xfId="3" applyFont="1" applyFill="1" applyBorder="1" applyAlignment="1" applyProtection="1">
      <alignment horizontal="right" vertical="center"/>
    </xf>
    <xf numFmtId="0" fontId="3" fillId="0" borderId="124" xfId="3" applyFont="1" applyFill="1" applyBorder="1" applyAlignment="1" applyProtection="1">
      <alignment horizontal="right" vertical="center"/>
    </xf>
    <xf numFmtId="0" fontId="3" fillId="15" borderId="211" xfId="3" applyFont="1" applyFill="1" applyBorder="1" applyAlignment="1" applyProtection="1">
      <alignment horizontal="right" vertical="center" wrapText="1"/>
    </xf>
    <xf numFmtId="0" fontId="3" fillId="0" borderId="117" xfId="3" applyFont="1" applyBorder="1" applyAlignment="1" applyProtection="1">
      <alignment horizontal="right" vertical="center"/>
    </xf>
    <xf numFmtId="0" fontId="8" fillId="30" borderId="40" xfId="12" applyNumberFormat="1" applyFont="1" applyFill="1" applyBorder="1" applyAlignment="1" applyProtection="1">
      <alignment horizontal="center" vertical="center" wrapText="1"/>
    </xf>
    <xf numFmtId="172" fontId="8" fillId="30" borderId="40" xfId="12" applyNumberFormat="1" applyFont="1" applyFill="1" applyBorder="1" applyAlignment="1" applyProtection="1">
      <alignment horizontal="center" vertical="center" wrapText="1"/>
    </xf>
    <xf numFmtId="173" fontId="8" fillId="30" borderId="40" xfId="12" applyNumberFormat="1" applyFont="1" applyFill="1" applyBorder="1" applyAlignment="1" applyProtection="1">
      <alignment horizontal="center" vertical="center" wrapText="1"/>
    </xf>
    <xf numFmtId="0" fontId="8" fillId="30" borderId="40" xfId="12" applyFont="1" applyFill="1" applyBorder="1" applyAlignment="1" applyProtection="1">
      <alignment horizontal="center" vertical="center" wrapText="1"/>
    </xf>
    <xf numFmtId="0" fontId="8" fillId="30" borderId="41" xfId="12" applyNumberFormat="1" applyFont="1" applyFill="1" applyBorder="1" applyAlignment="1" applyProtection="1">
      <alignment horizontal="center" vertical="center" wrapText="1"/>
    </xf>
    <xf numFmtId="0" fontId="158" fillId="0" borderId="0" xfId="12" applyFont="1" applyFill="1" applyBorder="1" applyAlignment="1" applyProtection="1">
      <alignment horizontal="center" vertical="center" wrapText="1"/>
      <protection locked="0"/>
    </xf>
    <xf numFmtId="0" fontId="158" fillId="0" borderId="0" xfId="12" applyFont="1" applyFill="1" applyBorder="1" applyAlignment="1" applyProtection="1">
      <alignment vertical="center"/>
      <protection locked="0"/>
    </xf>
    <xf numFmtId="0" fontId="173" fillId="32" borderId="19" xfId="12" applyFont="1" applyFill="1" applyBorder="1" applyAlignment="1" applyProtection="1">
      <alignment vertical="center"/>
    </xf>
    <xf numFmtId="0" fontId="3" fillId="29" borderId="58" xfId="12" applyFont="1" applyFill="1" applyBorder="1" applyAlignment="1" applyProtection="1">
      <alignment vertical="center" wrapText="1"/>
    </xf>
    <xf numFmtId="0" fontId="3" fillId="29" borderId="122" xfId="12" applyFont="1" applyFill="1" applyBorder="1" applyAlignment="1" applyProtection="1">
      <alignment vertical="center" wrapText="1"/>
    </xf>
    <xf numFmtId="0" fontId="3" fillId="29" borderId="122" xfId="12" applyFont="1" applyFill="1" applyBorder="1" applyAlignment="1" applyProtection="1">
      <alignment horizontal="right" vertical="center" wrapText="1"/>
    </xf>
    <xf numFmtId="0" fontId="3" fillId="32" borderId="122" xfId="12" applyFont="1" applyFill="1" applyBorder="1" applyAlignment="1" applyProtection="1">
      <alignment horizontal="right" vertical="center" wrapText="1"/>
    </xf>
    <xf numFmtId="3" fontId="158" fillId="2" borderId="123" xfId="12" applyNumberFormat="1" applyFont="1" applyFill="1" applyBorder="1" applyAlignment="1" applyProtection="1">
      <alignment vertical="center"/>
    </xf>
    <xf numFmtId="3" fontId="158" fillId="2" borderId="124" xfId="12" applyNumberFormat="1" applyFont="1" applyFill="1" applyBorder="1" applyAlignment="1" applyProtection="1">
      <alignment vertical="center"/>
    </xf>
    <xf numFmtId="0" fontId="20" fillId="32" borderId="19" xfId="12" applyFont="1" applyFill="1" applyBorder="1" applyAlignment="1" applyProtection="1">
      <alignment vertical="center"/>
    </xf>
    <xf numFmtId="0" fontId="175" fillId="0" borderId="0" xfId="12" applyFont="1" applyFill="1" applyBorder="1" applyAlignment="1" applyProtection="1">
      <alignment vertical="center"/>
      <protection locked="0"/>
    </xf>
    <xf numFmtId="0" fontId="3" fillId="29" borderId="61" xfId="12" applyFont="1" applyFill="1" applyBorder="1" applyAlignment="1" applyProtection="1">
      <alignment horizontal="right" vertical="center" wrapText="1"/>
    </xf>
    <xf numFmtId="0" fontId="173" fillId="32" borderId="11" xfId="12" applyFont="1" applyFill="1" applyBorder="1" applyAlignment="1" applyProtection="1">
      <alignment vertical="center"/>
    </xf>
    <xf numFmtId="0" fontId="8" fillId="32" borderId="125" xfId="12" applyFont="1" applyFill="1" applyBorder="1" applyAlignment="1" applyProtection="1">
      <alignment vertical="center" wrapText="1"/>
    </xf>
    <xf numFmtId="3" fontId="158" fillId="2" borderId="126" xfId="12" applyNumberFormat="1" applyFont="1" applyFill="1" applyBorder="1" applyAlignment="1" applyProtection="1">
      <alignment vertical="center"/>
    </xf>
    <xf numFmtId="3" fontId="158" fillId="2" borderId="127" xfId="12" applyNumberFormat="1" applyFont="1" applyFill="1" applyBorder="1" applyAlignment="1" applyProtection="1">
      <alignment vertical="center"/>
    </xf>
    <xf numFmtId="0" fontId="3" fillId="29" borderId="146" xfId="12" applyFont="1" applyFill="1" applyBorder="1" applyAlignment="1" applyProtection="1">
      <alignment vertical="center" wrapText="1"/>
    </xf>
    <xf numFmtId="3" fontId="176" fillId="29" borderId="111" xfId="12" applyNumberFormat="1" applyFont="1" applyFill="1" applyBorder="1" applyAlignment="1" applyProtection="1">
      <alignment vertical="center"/>
    </xf>
    <xf numFmtId="3" fontId="158" fillId="29" borderId="111" xfId="12" applyNumberFormat="1" applyFont="1" applyFill="1" applyBorder="1" applyAlignment="1" applyProtection="1">
      <alignment vertical="center"/>
    </xf>
    <xf numFmtId="0" fontId="3" fillId="28" borderId="148" xfId="12" applyFont="1" applyFill="1" applyBorder="1" applyAlignment="1" applyProtection="1">
      <alignment horizontal="right" vertical="center" wrapText="1"/>
    </xf>
    <xf numFmtId="0" fontId="3" fillId="28" borderId="150" xfId="12" applyFont="1" applyFill="1" applyBorder="1" applyAlignment="1" applyProtection="1">
      <alignment horizontal="right" vertical="center" wrapText="1" readingOrder="2"/>
    </xf>
    <xf numFmtId="0" fontId="173" fillId="29" borderId="151" xfId="12" applyFont="1" applyFill="1" applyBorder="1" applyAlignment="1" applyProtection="1">
      <alignment horizontal="right" vertical="center" wrapText="1"/>
    </xf>
    <xf numFmtId="0" fontId="3" fillId="16" borderId="1" xfId="12" applyFont="1" applyFill="1" applyBorder="1" applyAlignment="1" applyProtection="1">
      <alignment horizontal="right" vertical="center" wrapText="1"/>
    </xf>
    <xf numFmtId="0" fontId="3" fillId="16" borderId="141" xfId="12" applyFont="1" applyFill="1" applyBorder="1" applyAlignment="1" applyProtection="1">
      <alignment horizontal="right" vertical="center" wrapText="1"/>
    </xf>
    <xf numFmtId="0" fontId="3" fillId="32" borderId="141" xfId="12" applyFont="1" applyFill="1" applyBorder="1" applyAlignment="1" applyProtection="1">
      <alignment horizontal="right" vertical="center" wrapText="1"/>
    </xf>
    <xf numFmtId="172" fontId="3" fillId="16" borderId="141" xfId="12" applyNumberFormat="1" applyFont="1" applyFill="1" applyBorder="1" applyAlignment="1" applyProtection="1">
      <alignment horizontal="right" vertical="center" wrapText="1"/>
    </xf>
    <xf numFmtId="0" fontId="3" fillId="16" borderId="7" xfId="12" applyFont="1" applyFill="1" applyBorder="1" applyAlignment="1" applyProtection="1">
      <alignment horizontal="right" vertical="center" wrapText="1"/>
    </xf>
    <xf numFmtId="174" fontId="3" fillId="0" borderId="132" xfId="0" applyNumberFormat="1" applyFont="1" applyFill="1" applyBorder="1" applyAlignment="1" applyProtection="1">
      <alignment horizontal="right" vertical="center" shrinkToFit="1"/>
      <protection locked="0"/>
    </xf>
    <xf numFmtId="4" fontId="158" fillId="32" borderId="144" xfId="12" applyNumberFormat="1" applyFont="1" applyFill="1" applyBorder="1" applyAlignment="1" applyProtection="1">
      <alignment vertical="center"/>
    </xf>
    <xf numFmtId="4" fontId="158" fillId="30" borderId="140" xfId="12" applyNumberFormat="1" applyFont="1" applyFill="1" applyBorder="1" applyAlignment="1" applyProtection="1">
      <alignment vertical="center"/>
    </xf>
    <xf numFmtId="4" fontId="158" fillId="32" borderId="108" xfId="12" applyNumberFormat="1" applyFont="1" applyFill="1" applyBorder="1" applyAlignment="1" applyProtection="1">
      <alignment vertical="center"/>
    </xf>
    <xf numFmtId="1" fontId="7" fillId="27" borderId="136" xfId="12" applyNumberFormat="1" applyFont="1" applyFill="1" applyBorder="1" applyAlignment="1" applyProtection="1">
      <alignment vertical="center"/>
    </xf>
    <xf numFmtId="0" fontId="177" fillId="0" borderId="0" xfId="0" applyFont="1" applyAlignment="1" applyProtection="1">
      <alignment vertical="center" wrapText="1"/>
    </xf>
    <xf numFmtId="0" fontId="177" fillId="0" borderId="0" xfId="0" applyFont="1" applyBorder="1" applyAlignment="1" applyProtection="1">
      <alignment vertical="center" wrapText="1"/>
    </xf>
    <xf numFmtId="0" fontId="28" fillId="0" borderId="0" xfId="0" applyFont="1" applyAlignment="1" applyProtection="1">
      <alignment vertical="center"/>
    </xf>
    <xf numFmtId="0" fontId="23" fillId="0" borderId="0" xfId="0" applyFont="1" applyBorder="1" applyAlignment="1" applyProtection="1">
      <alignment vertical="center"/>
    </xf>
    <xf numFmtId="0" fontId="179" fillId="0" borderId="0" xfId="0" applyFont="1"/>
    <xf numFmtId="0" fontId="179" fillId="6" borderId="215" xfId="0" applyFont="1" applyFill="1" applyBorder="1"/>
    <xf numFmtId="0" fontId="179" fillId="6" borderId="216" xfId="0" applyFont="1" applyFill="1" applyBorder="1"/>
    <xf numFmtId="0" fontId="180" fillId="36" borderId="217" xfId="0" applyFont="1" applyFill="1" applyBorder="1"/>
    <xf numFmtId="0" fontId="179" fillId="6" borderId="218" xfId="0" applyFont="1" applyFill="1" applyBorder="1" applyAlignment="1">
      <alignment wrapText="1"/>
    </xf>
    <xf numFmtId="0" fontId="180" fillId="36" borderId="217" xfId="0" applyFont="1" applyFill="1" applyBorder="1" applyAlignment="1">
      <alignment horizontal="right" vertical="center" wrapText="1"/>
    </xf>
    <xf numFmtId="0" fontId="179" fillId="6" borderId="215" xfId="0" applyFont="1" applyFill="1" applyBorder="1" applyAlignment="1">
      <alignment vertical="top"/>
    </xf>
    <xf numFmtId="0" fontId="179" fillId="6" borderId="222" xfId="0" applyFont="1" applyFill="1" applyBorder="1"/>
    <xf numFmtId="0" fontId="21" fillId="0" borderId="0" xfId="3" applyFont="1" applyBorder="1" applyAlignment="1" applyProtection="1">
      <alignment horizontal="right" vertical="center" wrapText="1"/>
    </xf>
    <xf numFmtId="0" fontId="179" fillId="6" borderId="215" xfId="0" applyFont="1" applyFill="1" applyBorder="1" applyAlignment="1">
      <alignment vertical="top" wrapText="1"/>
    </xf>
    <xf numFmtId="0" fontId="166" fillId="35" borderId="124" xfId="0" applyFont="1" applyFill="1" applyBorder="1" applyAlignment="1">
      <alignment horizontal="center" vertical="top" wrapText="1" readingOrder="2"/>
    </xf>
    <xf numFmtId="14" fontId="3" fillId="0" borderId="124" xfId="3" applyNumberFormat="1" applyFont="1" applyFill="1" applyBorder="1" applyAlignment="1" applyProtection="1">
      <alignment horizontal="right" vertical="center"/>
      <protection locked="0"/>
    </xf>
    <xf numFmtId="175" fontId="109" fillId="31" borderId="10" xfId="0" applyNumberFormat="1" applyFont="1" applyFill="1" applyBorder="1" applyAlignment="1">
      <alignment horizontal="center" vertical="center" wrapText="1" readingOrder="2"/>
    </xf>
    <xf numFmtId="0" fontId="159" fillId="31" borderId="10" xfId="0" applyFont="1" applyFill="1" applyBorder="1" applyAlignment="1" applyProtection="1">
      <alignment horizontal="center" vertical="center"/>
    </xf>
    <xf numFmtId="175" fontId="47" fillId="31" borderId="224" xfId="0" applyNumberFormat="1" applyFont="1" applyFill="1" applyBorder="1" applyAlignment="1">
      <alignment horizontal="center" vertical="center" wrapText="1" readingOrder="2"/>
    </xf>
    <xf numFmtId="0" fontId="159" fillId="31" borderId="224" xfId="0" applyFont="1" applyFill="1" applyBorder="1" applyAlignment="1" applyProtection="1">
      <alignment horizontal="center" vertical="center"/>
    </xf>
    <xf numFmtId="0" fontId="103" fillId="0" borderId="165" xfId="0" applyFont="1" applyFill="1" applyBorder="1" applyAlignment="1" applyProtection="1">
      <alignment horizontal="center" vertical="center" wrapText="1"/>
    </xf>
    <xf numFmtId="0" fontId="103" fillId="18" borderId="165" xfId="0" applyFont="1" applyFill="1" applyBorder="1" applyAlignment="1" applyProtection="1">
      <alignment horizontal="center" vertical="center" wrapText="1"/>
    </xf>
    <xf numFmtId="0" fontId="103" fillId="18" borderId="56" xfId="0" applyFont="1" applyFill="1" applyBorder="1" applyAlignment="1" applyProtection="1">
      <alignment horizontal="center" vertical="center" wrapText="1"/>
    </xf>
    <xf numFmtId="0" fontId="31" fillId="31" borderId="1" xfId="0" applyFont="1" applyFill="1" applyBorder="1" applyAlignment="1" applyProtection="1">
      <alignment horizontal="center" vertical="center"/>
    </xf>
    <xf numFmtId="175" fontId="103" fillId="31" borderId="3" xfId="0" applyNumberFormat="1" applyFont="1" applyFill="1" applyBorder="1" applyAlignment="1">
      <alignment horizontal="right" vertical="center" wrapText="1" readingOrder="2"/>
    </xf>
    <xf numFmtId="0" fontId="31" fillId="31" borderId="141" xfId="0" applyFont="1" applyFill="1" applyBorder="1" applyAlignment="1" applyProtection="1">
      <alignment horizontal="center" vertical="center"/>
    </xf>
    <xf numFmtId="175" fontId="103" fillId="31" borderId="121" xfId="0" applyNumberFormat="1" applyFont="1" applyFill="1" applyBorder="1" applyAlignment="1">
      <alignment horizontal="right" vertical="center" wrapText="1" readingOrder="2"/>
    </xf>
    <xf numFmtId="0" fontId="31" fillId="31" borderId="7" xfId="0" applyFont="1" applyFill="1" applyBorder="1" applyAlignment="1" applyProtection="1">
      <alignment horizontal="center" vertical="center"/>
    </xf>
    <xf numFmtId="175" fontId="103" fillId="31" borderId="9" xfId="0" applyNumberFormat="1" applyFont="1" applyFill="1" applyBorder="1" applyAlignment="1">
      <alignment horizontal="right" vertical="center" wrapText="1" readingOrder="2"/>
    </xf>
    <xf numFmtId="175" fontId="114" fillId="9" borderId="3" xfId="0" applyNumberFormat="1" applyFont="1" applyFill="1" applyBorder="1" applyAlignment="1">
      <alignment horizontal="right" vertical="center" wrapText="1" readingOrder="2"/>
    </xf>
    <xf numFmtId="175" fontId="114" fillId="9" borderId="121" xfId="0" applyNumberFormat="1" applyFont="1" applyFill="1" applyBorder="1" applyAlignment="1">
      <alignment horizontal="right" vertical="center" wrapText="1" readingOrder="2"/>
    </xf>
    <xf numFmtId="175" fontId="114" fillId="9" borderId="9" xfId="0" applyNumberFormat="1" applyFont="1" applyFill="1" applyBorder="1" applyAlignment="1">
      <alignment horizontal="right" vertical="center" wrapText="1" readingOrder="2"/>
    </xf>
    <xf numFmtId="175" fontId="103" fillId="9" borderId="121" xfId="0" applyNumberFormat="1" applyFont="1" applyFill="1" applyBorder="1" applyAlignment="1">
      <alignment horizontal="right" vertical="center" wrapText="1" readingOrder="2"/>
    </xf>
    <xf numFmtId="175" fontId="103" fillId="9" borderId="9" xfId="0" applyNumberFormat="1" applyFont="1" applyFill="1" applyBorder="1" applyAlignment="1">
      <alignment horizontal="right" vertical="center" wrapText="1" readingOrder="2"/>
    </xf>
    <xf numFmtId="0" fontId="3" fillId="15" borderId="148" xfId="3" applyFont="1" applyFill="1" applyBorder="1" applyAlignment="1" applyProtection="1">
      <alignment horizontal="right" vertical="center" wrapText="1"/>
    </xf>
    <xf numFmtId="0" fontId="3" fillId="0" borderId="233" xfId="0" applyFont="1" applyBorder="1" applyAlignment="1">
      <alignment horizontal="right" vertical="center" wrapText="1"/>
    </xf>
    <xf numFmtId="0" fontId="3" fillId="0" borderId="234" xfId="0" applyFont="1" applyBorder="1" applyAlignment="1">
      <alignment horizontal="right" vertical="center" wrapText="1"/>
    </xf>
    <xf numFmtId="0" fontId="3" fillId="11" borderId="231" xfId="3" applyFont="1" applyFill="1" applyBorder="1" applyAlignment="1" applyProtection="1">
      <alignment horizontal="right" vertical="center"/>
    </xf>
    <xf numFmtId="0" fontId="3" fillId="11" borderId="245" xfId="3" applyFont="1" applyFill="1" applyBorder="1" applyAlignment="1" applyProtection="1">
      <alignment horizontal="right" vertical="center"/>
    </xf>
    <xf numFmtId="0" fontId="3" fillId="11" borderId="244" xfId="3" applyFont="1" applyFill="1" applyBorder="1" applyAlignment="1" applyProtection="1">
      <alignment horizontal="right" vertical="center"/>
    </xf>
    <xf numFmtId="170" fontId="10" fillId="5" borderId="255" xfId="2" applyNumberFormat="1" applyFont="1" applyFill="1" applyBorder="1" applyAlignment="1" applyProtection="1"/>
    <xf numFmtId="164" fontId="10" fillId="5" borderId="256" xfId="4" applyNumberFormat="1" applyFont="1" applyFill="1" applyBorder="1" applyAlignment="1" applyProtection="1">
      <alignment horizontal="center"/>
    </xf>
    <xf numFmtId="0" fontId="3" fillId="37" borderId="250" xfId="0" applyFont="1" applyFill="1" applyBorder="1" applyAlignment="1" applyProtection="1">
      <alignment horizontal="center"/>
    </xf>
    <xf numFmtId="0" fontId="31" fillId="0" borderId="2" xfId="0" applyFont="1" applyFill="1" applyBorder="1" applyAlignment="1" applyProtection="1">
      <alignment horizontal="right" wrapText="1"/>
    </xf>
    <xf numFmtId="170" fontId="10" fillId="4" borderId="2" xfId="2" applyNumberFormat="1" applyFont="1" applyFill="1" applyBorder="1" applyAlignment="1" applyProtection="1"/>
    <xf numFmtId="10" fontId="10" fillId="5" borderId="2" xfId="2" applyNumberFormat="1" applyFont="1" applyFill="1" applyBorder="1" applyAlignment="1" applyProtection="1"/>
    <xf numFmtId="170" fontId="10" fillId="5" borderId="2" xfId="2" applyNumberFormat="1" applyFont="1" applyFill="1" applyBorder="1" applyAlignment="1" applyProtection="1"/>
    <xf numFmtId="164" fontId="10" fillId="5" borderId="266" xfId="4" applyNumberFormat="1" applyFont="1" applyFill="1" applyBorder="1" applyAlignment="1" applyProtection="1">
      <alignment horizontal="center"/>
    </xf>
    <xf numFmtId="0" fontId="31" fillId="0" borderId="124" xfId="0" applyFont="1" applyFill="1" applyBorder="1" applyAlignment="1" applyProtection="1">
      <alignment horizontal="right" wrapText="1"/>
    </xf>
    <xf numFmtId="170" fontId="10" fillId="4" borderId="124" xfId="2" applyNumberFormat="1" applyFont="1" applyFill="1" applyBorder="1" applyAlignment="1" applyProtection="1"/>
    <xf numFmtId="10" fontId="10" fillId="5" borderId="124" xfId="2" applyNumberFormat="1" applyFont="1" applyFill="1" applyBorder="1" applyAlignment="1" applyProtection="1"/>
    <xf numFmtId="170" fontId="10" fillId="5" borderId="124" xfId="2" applyNumberFormat="1" applyFont="1" applyFill="1" applyBorder="1" applyAlignment="1" applyProtection="1"/>
    <xf numFmtId="164" fontId="10" fillId="5" borderId="268" xfId="4" applyNumberFormat="1" applyFont="1" applyFill="1" applyBorder="1" applyAlignment="1" applyProtection="1">
      <alignment horizontal="center"/>
    </xf>
    <xf numFmtId="0" fontId="31" fillId="0" borderId="255" xfId="0" applyFont="1" applyFill="1" applyBorder="1" applyAlignment="1" applyProtection="1">
      <alignment horizontal="right" wrapText="1"/>
    </xf>
    <xf numFmtId="170" fontId="10" fillId="4" borderId="255" xfId="2" applyNumberFormat="1" applyFont="1" applyFill="1" applyBorder="1" applyAlignment="1" applyProtection="1"/>
    <xf numFmtId="10" fontId="10" fillId="5" borderId="255" xfId="2" applyNumberFormat="1" applyFont="1" applyFill="1" applyBorder="1" applyAlignment="1" applyProtection="1"/>
    <xf numFmtId="0" fontId="7" fillId="0" borderId="0" xfId="0" applyFont="1" applyAlignment="1">
      <alignment vertical="center"/>
    </xf>
    <xf numFmtId="0" fontId="31" fillId="0" borderId="270" xfId="3" applyFont="1" applyBorder="1" applyAlignment="1" applyProtection="1">
      <alignment horizontal="center" vertical="center" wrapText="1"/>
    </xf>
    <xf numFmtId="14" fontId="31" fillId="0" borderId="270" xfId="3" applyNumberFormat="1" applyFont="1" applyBorder="1" applyAlignment="1" applyProtection="1">
      <alignment horizontal="center" vertical="center" wrapText="1"/>
    </xf>
    <xf numFmtId="3" fontId="11" fillId="6" borderId="284" xfId="3" applyNumberFormat="1" applyFont="1" applyFill="1" applyBorder="1" applyAlignment="1" applyProtection="1">
      <alignment horizontal="center" vertical="center"/>
    </xf>
    <xf numFmtId="3" fontId="12" fillId="2" borderId="286" xfId="3" applyNumberFormat="1" applyFont="1" applyFill="1" applyBorder="1" applyAlignment="1" applyProtection="1">
      <alignment horizontal="center" vertical="center"/>
    </xf>
    <xf numFmtId="3" fontId="12" fillId="2" borderId="268" xfId="3" applyNumberFormat="1" applyFont="1" applyFill="1" applyBorder="1" applyAlignment="1" applyProtection="1">
      <alignment horizontal="center" vertical="center"/>
    </xf>
    <xf numFmtId="3" fontId="4" fillId="2" borderId="268" xfId="3" applyNumberFormat="1" applyFont="1" applyFill="1" applyBorder="1" applyAlignment="1" applyProtection="1">
      <alignment horizontal="center" vertical="center"/>
    </xf>
    <xf numFmtId="3" fontId="3" fillId="0" borderId="268" xfId="3" applyNumberFormat="1" applyFont="1" applyBorder="1" applyAlignment="1" applyProtection="1">
      <alignment horizontal="center" vertical="center"/>
      <protection locked="0"/>
    </xf>
    <xf numFmtId="3" fontId="3" fillId="2" borderId="268" xfId="3" applyNumberFormat="1" applyFont="1" applyFill="1" applyBorder="1" applyAlignment="1" applyProtection="1">
      <alignment horizontal="center" vertical="center"/>
    </xf>
    <xf numFmtId="0" fontId="3" fillId="7" borderId="165" xfId="3" applyFont="1" applyFill="1" applyBorder="1" applyAlignment="1" applyProtection="1">
      <alignment horizontal="center" vertical="center"/>
    </xf>
    <xf numFmtId="3" fontId="3" fillId="2" borderId="287" xfId="3" applyNumberFormat="1" applyFont="1" applyFill="1" applyBorder="1" applyAlignment="1" applyProtection="1">
      <alignment horizontal="center" vertical="center"/>
    </xf>
    <xf numFmtId="3" fontId="3" fillId="2" borderId="286" xfId="3" applyNumberFormat="1" applyFont="1" applyFill="1" applyBorder="1" applyAlignment="1" applyProtection="1">
      <alignment horizontal="center" vertical="center"/>
    </xf>
    <xf numFmtId="0" fontId="3" fillId="18" borderId="142" xfId="0" applyFont="1" applyFill="1" applyBorder="1" applyAlignment="1" applyProtection="1">
      <alignment horizontal="right" vertical="center" wrapText="1"/>
    </xf>
    <xf numFmtId="165" fontId="3" fillId="18" borderId="287" xfId="2" applyNumberFormat="1" applyFont="1" applyFill="1" applyBorder="1" applyAlignment="1" applyProtection="1">
      <alignment horizontal="center" vertical="center"/>
    </xf>
    <xf numFmtId="0" fontId="3" fillId="18" borderId="288" xfId="0" applyFont="1" applyFill="1" applyBorder="1" applyAlignment="1" applyProtection="1">
      <alignment horizontal="right" vertical="center" wrapText="1"/>
    </xf>
    <xf numFmtId="165" fontId="3" fillId="18" borderId="289" xfId="2" applyNumberFormat="1" applyFont="1" applyFill="1" applyBorder="1" applyAlignment="1" applyProtection="1">
      <alignment horizontal="center" vertical="center"/>
    </xf>
    <xf numFmtId="0" fontId="31" fillId="36" borderId="0" xfId="3" applyFont="1" applyFill="1" applyAlignment="1" applyProtection="1">
      <alignment horizontal="center" vertical="center"/>
    </xf>
    <xf numFmtId="0" fontId="26" fillId="0" borderId="13" xfId="0" applyFont="1" applyFill="1" applyBorder="1" applyAlignment="1" applyProtection="1">
      <alignment vertical="center" wrapText="1" readingOrder="2"/>
      <protection locked="0"/>
    </xf>
    <xf numFmtId="0" fontId="185" fillId="25" borderId="10" xfId="0" applyFont="1" applyFill="1" applyBorder="1" applyAlignment="1">
      <alignment horizontal="center" vertical="center" wrapText="1"/>
    </xf>
    <xf numFmtId="0" fontId="186" fillId="25" borderId="10" xfId="0" applyFont="1" applyFill="1" applyBorder="1" applyAlignment="1">
      <alignment horizontal="center" vertical="center" wrapText="1"/>
    </xf>
    <xf numFmtId="0" fontId="187" fillId="25" borderId="39" xfId="0" applyFont="1" applyFill="1" applyBorder="1" applyAlignment="1">
      <alignment horizontal="center" vertical="center" wrapText="1"/>
    </xf>
    <xf numFmtId="0" fontId="23" fillId="0" borderId="19" xfId="0" applyFont="1" applyBorder="1" applyAlignment="1">
      <alignment vertical="center" wrapText="1"/>
    </xf>
    <xf numFmtId="0" fontId="186" fillId="25" borderId="41" xfId="0" applyFont="1" applyFill="1" applyBorder="1" applyAlignment="1">
      <alignment horizontal="center" vertical="center" wrapText="1"/>
    </xf>
    <xf numFmtId="0" fontId="25" fillId="0" borderId="0" xfId="0" applyFont="1" applyFill="1" applyBorder="1" applyAlignment="1">
      <alignment vertical="center" wrapText="1" readingOrder="2"/>
    </xf>
    <xf numFmtId="168" fontId="3" fillId="0" borderId="21" xfId="1"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vertical="center" wrapText="1" readingOrder="2"/>
      <protection locked="0"/>
    </xf>
    <xf numFmtId="0" fontId="3" fillId="0" borderId="33" xfId="0" applyFont="1" applyBorder="1" applyAlignment="1" applyProtection="1">
      <alignment horizontal="center" vertical="center" wrapText="1"/>
      <protection locked="0"/>
    </xf>
    <xf numFmtId="168" fontId="3" fillId="0" borderId="5" xfId="1"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67" fontId="3" fillId="0" borderId="21" xfId="1" applyNumberFormat="1" applyFont="1" applyFill="1" applyBorder="1" applyAlignment="1" applyProtection="1">
      <alignment horizontal="center" vertical="center" wrapText="1"/>
      <protection locked="0"/>
    </xf>
    <xf numFmtId="167" fontId="3" fillId="0" borderId="5" xfId="1" applyNumberFormat="1"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0" fillId="0" borderId="37" xfId="0" applyFont="1" applyFill="1" applyBorder="1" applyAlignment="1" applyProtection="1">
      <alignment vertical="center" wrapText="1" readingOrder="2"/>
      <protection locked="0"/>
    </xf>
    <xf numFmtId="167" fontId="185" fillId="26" borderId="300" xfId="1" applyNumberFormat="1" applyFont="1" applyFill="1" applyBorder="1" applyAlignment="1">
      <alignment horizontal="center" vertical="center" wrapText="1"/>
    </xf>
    <xf numFmtId="167" fontId="31" fillId="4" borderId="294" xfId="1" applyNumberFormat="1" applyFont="1" applyFill="1" applyBorder="1" applyAlignment="1" applyProtection="1">
      <alignment horizontal="center" vertical="center" wrapText="1"/>
      <protection locked="0"/>
    </xf>
    <xf numFmtId="167" fontId="31" fillId="2" borderId="234" xfId="1" applyNumberFormat="1" applyFont="1" applyFill="1" applyBorder="1" applyAlignment="1">
      <alignment horizontal="center" vertical="center" wrapText="1"/>
    </xf>
    <xf numFmtId="167" fontId="188" fillId="2" borderId="297" xfId="1" applyNumberFormat="1" applyFont="1" applyFill="1" applyBorder="1" applyAlignment="1">
      <alignment horizontal="center" vertical="center" wrapText="1"/>
    </xf>
    <xf numFmtId="0" fontId="186" fillId="25" borderId="12" xfId="0" applyFont="1" applyFill="1" applyBorder="1" applyAlignment="1">
      <alignment horizontal="center" vertical="center" wrapText="1"/>
    </xf>
    <xf numFmtId="0" fontId="31" fillId="0" borderId="306" xfId="0" applyFont="1" applyBorder="1" applyAlignment="1">
      <alignment horizontal="center" vertical="center" wrapText="1"/>
    </xf>
    <xf numFmtId="0" fontId="31" fillId="0" borderId="122" xfId="0" applyFont="1" applyBorder="1" applyAlignment="1">
      <alignment horizontal="center" vertical="center" wrapText="1"/>
    </xf>
    <xf numFmtId="0" fontId="3" fillId="0" borderId="141" xfId="0" applyFont="1" applyFill="1" applyBorder="1" applyAlignment="1" applyProtection="1">
      <alignment horizontal="center" vertical="center" wrapText="1"/>
      <protection locked="0"/>
    </xf>
    <xf numFmtId="168" fontId="3" fillId="0" borderId="124" xfId="1" applyNumberFormat="1" applyFont="1" applyFill="1" applyBorder="1" applyAlignment="1" applyProtection="1">
      <alignment horizontal="center" vertical="center" wrapText="1"/>
      <protection locked="0"/>
    </xf>
    <xf numFmtId="167" fontId="3" fillId="0" borderId="124" xfId="1" applyNumberFormat="1" applyFont="1" applyFill="1" applyBorder="1" applyAlignment="1" applyProtection="1">
      <alignment horizontal="center" vertical="center" wrapText="1"/>
      <protection locked="0"/>
    </xf>
    <xf numFmtId="0" fontId="3" fillId="0" borderId="124" xfId="0" applyFont="1" applyFill="1" applyBorder="1" applyAlignment="1" applyProtection="1">
      <alignment horizontal="center" vertical="center" wrapText="1"/>
      <protection locked="0"/>
    </xf>
    <xf numFmtId="0" fontId="3" fillId="0" borderId="121" xfId="0" applyFont="1" applyBorder="1" applyAlignment="1" applyProtection="1">
      <alignment horizontal="center" vertical="center" wrapText="1"/>
      <protection locked="0"/>
    </xf>
    <xf numFmtId="0" fontId="185" fillId="25" borderId="39" xfId="0" applyNumberFormat="1" applyFont="1" applyFill="1" applyBorder="1" applyAlignment="1" applyProtection="1">
      <alignment horizontal="center" vertical="center" wrapText="1"/>
    </xf>
    <xf numFmtId="0" fontId="185" fillId="25" borderId="40" xfId="0" applyNumberFormat="1" applyFont="1" applyFill="1" applyBorder="1" applyAlignment="1" applyProtection="1">
      <alignment horizontal="center" vertical="center" wrapText="1"/>
    </xf>
    <xf numFmtId="0" fontId="185" fillId="25" borderId="40" xfId="0" applyFont="1" applyFill="1" applyBorder="1" applyAlignment="1" applyProtection="1">
      <alignment horizontal="center" vertical="center" wrapText="1"/>
    </xf>
    <xf numFmtId="0" fontId="185" fillId="25" borderId="41" xfId="0" applyFont="1" applyFill="1" applyBorder="1" applyAlignment="1" applyProtection="1">
      <alignment horizontal="center" vertical="center" wrapText="1"/>
    </xf>
    <xf numFmtId="0" fontId="185" fillId="25" borderId="41" xfId="0" applyNumberFormat="1" applyFont="1" applyFill="1" applyBorder="1" applyAlignment="1" applyProtection="1">
      <alignment horizontal="center" vertical="center" wrapText="1"/>
    </xf>
    <xf numFmtId="0" fontId="25" fillId="0" borderId="13"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7" fillId="8" borderId="5" xfId="0" applyFont="1" applyFill="1" applyBorder="1" applyAlignment="1" applyProtection="1">
      <alignment vertical="center" wrapText="1"/>
      <protection locked="0"/>
    </xf>
    <xf numFmtId="167" fontId="3" fillId="0" borderId="5" xfId="1" applyNumberFormat="1" applyFont="1" applyBorder="1" applyAlignment="1" applyProtection="1">
      <alignment horizontal="right" vertical="center"/>
      <protection locked="0"/>
    </xf>
    <xf numFmtId="167" fontId="3" fillId="0" borderId="5" xfId="1" applyNumberFormat="1" applyFont="1" applyFill="1" applyBorder="1" applyAlignment="1" applyProtection="1">
      <alignment horizontal="right" vertical="center"/>
      <protection locked="0"/>
    </xf>
    <xf numFmtId="0" fontId="151" fillId="0" borderId="270" xfId="0" applyFont="1" applyBorder="1" applyAlignment="1" applyProtection="1">
      <alignment horizontal="center" vertical="center"/>
    </xf>
    <xf numFmtId="14" fontId="151" fillId="0" borderId="314" xfId="0" applyNumberFormat="1" applyFont="1" applyBorder="1" applyAlignment="1" applyProtection="1">
      <alignment horizontal="center" vertical="center"/>
    </xf>
    <xf numFmtId="0" fontId="190" fillId="17" borderId="42" xfId="0" applyFont="1" applyFill="1" applyBorder="1" applyAlignment="1">
      <alignment wrapText="1"/>
    </xf>
    <xf numFmtId="0" fontId="190" fillId="17" borderId="43" xfId="0" applyFont="1" applyFill="1" applyBorder="1" applyAlignment="1">
      <alignment wrapText="1"/>
    </xf>
    <xf numFmtId="0" fontId="190" fillId="17" borderId="43" xfId="0" applyFont="1" applyFill="1" applyBorder="1" applyAlignment="1">
      <alignment horizontal="right" wrapText="1"/>
    </xf>
    <xf numFmtId="0" fontId="190" fillId="17" borderId="44" xfId="0" applyFont="1" applyFill="1" applyBorder="1" applyAlignment="1">
      <alignment horizontal="right" wrapText="1"/>
    </xf>
    <xf numFmtId="0" fontId="190" fillId="17" borderId="28" xfId="0" applyFont="1" applyFill="1" applyBorder="1" applyAlignment="1">
      <alignment horizontal="center"/>
    </xf>
    <xf numFmtId="0" fontId="190" fillId="17" borderId="4" xfId="0" applyFont="1" applyFill="1" applyBorder="1" applyAlignment="1">
      <alignment horizontal="center"/>
    </xf>
    <xf numFmtId="0" fontId="190" fillId="17" borderId="7" xfId="0" applyFont="1" applyFill="1" applyBorder="1" applyAlignment="1">
      <alignment horizontal="center"/>
    </xf>
    <xf numFmtId="0" fontId="111" fillId="22" borderId="39" xfId="0" applyFont="1" applyFill="1" applyBorder="1" applyAlignment="1">
      <alignment vertical="center"/>
    </xf>
    <xf numFmtId="0" fontId="111" fillId="22" borderId="47" xfId="0" applyFont="1" applyFill="1" applyBorder="1" applyAlignment="1">
      <alignment horizontal="center" vertical="center" wrapText="1"/>
    </xf>
    <xf numFmtId="0" fontId="190" fillId="17" borderId="43" xfId="0" applyFont="1" applyFill="1" applyBorder="1" applyAlignment="1">
      <alignment vertical="center" wrapText="1"/>
    </xf>
    <xf numFmtId="3" fontId="133" fillId="0" borderId="19" xfId="0" applyNumberFormat="1" applyFont="1" applyFill="1" applyBorder="1" applyAlignment="1" applyProtection="1">
      <alignment horizontal="center" vertical="center"/>
    </xf>
    <xf numFmtId="0" fontId="190" fillId="17" borderId="4" xfId="0" applyFont="1" applyFill="1" applyBorder="1" applyAlignment="1">
      <alignment horizontal="center" vertical="center"/>
    </xf>
    <xf numFmtId="3" fontId="38" fillId="2" borderId="1" xfId="0" applyNumberFormat="1" applyFont="1" applyFill="1" applyBorder="1" applyAlignment="1" applyProtection="1">
      <alignment horizontal="center" vertical="center"/>
    </xf>
    <xf numFmtId="3" fontId="38" fillId="2" borderId="2" xfId="0" applyNumberFormat="1" applyFont="1" applyFill="1" applyBorder="1" applyAlignment="1" applyProtection="1">
      <alignment horizontal="center" vertical="center"/>
    </xf>
    <xf numFmtId="3" fontId="38" fillId="2" borderId="63" xfId="0" applyNumberFormat="1" applyFont="1" applyFill="1" applyBorder="1" applyAlignment="1" applyProtection="1">
      <alignment horizontal="center" vertical="center"/>
    </xf>
    <xf numFmtId="3" fontId="38" fillId="0" borderId="0" xfId="0" applyNumberFormat="1" applyFont="1" applyFill="1" applyBorder="1" applyAlignment="1" applyProtection="1">
      <alignment horizontal="center" vertical="center"/>
    </xf>
    <xf numFmtId="3" fontId="38" fillId="2" borderId="64" xfId="0" applyNumberFormat="1" applyFont="1" applyFill="1" applyBorder="1" applyAlignment="1" applyProtection="1">
      <alignment horizontal="center" vertical="center"/>
    </xf>
    <xf numFmtId="3" fontId="38" fillId="0" borderId="11" xfId="0" applyNumberFormat="1" applyFont="1" applyFill="1" applyBorder="1" applyAlignment="1" applyProtection="1">
      <alignment horizontal="center" vertical="center"/>
    </xf>
    <xf numFmtId="3" fontId="38" fillId="2" borderId="58" xfId="0" applyNumberFormat="1" applyFont="1" applyFill="1" applyBorder="1" applyAlignment="1" applyProtection="1">
      <alignment horizontal="center" vertical="center"/>
    </xf>
    <xf numFmtId="0" fontId="38" fillId="19" borderId="1" xfId="0" applyFont="1" applyFill="1" applyBorder="1" applyAlignment="1" applyProtection="1">
      <alignment horizontal="center" vertical="center"/>
    </xf>
    <xf numFmtId="3" fontId="38" fillId="2" borderId="68" xfId="0" applyNumberFormat="1" applyFont="1" applyFill="1" applyBorder="1" applyAlignment="1" applyProtection="1">
      <alignment horizontal="center" vertical="center"/>
    </xf>
    <xf numFmtId="3" fontId="38" fillId="2" borderId="3" xfId="0" applyNumberFormat="1" applyFont="1" applyFill="1" applyBorder="1" applyAlignment="1" applyProtection="1">
      <alignment horizontal="center" vertical="center"/>
    </xf>
    <xf numFmtId="3" fontId="38" fillId="0" borderId="102" xfId="0" applyNumberFormat="1" applyFont="1" applyFill="1" applyBorder="1" applyAlignment="1" applyProtection="1">
      <alignment horizontal="center" vertical="center"/>
    </xf>
    <xf numFmtId="3" fontId="7" fillId="0" borderId="94" xfId="0" applyNumberFormat="1" applyFont="1" applyBorder="1" applyAlignment="1" applyProtection="1">
      <alignment horizontal="center" vertical="center"/>
      <protection locked="0"/>
    </xf>
    <xf numFmtId="3" fontId="7" fillId="0" borderId="90" xfId="0" applyNumberFormat="1" applyFont="1" applyBorder="1" applyAlignment="1" applyProtection="1">
      <alignment horizontal="center" vertical="center"/>
      <protection locked="0"/>
    </xf>
    <xf numFmtId="3" fontId="7" fillId="2" borderId="96"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2" borderId="97" xfId="0" applyNumberFormat="1" applyFont="1" applyFill="1" applyBorder="1" applyAlignment="1" applyProtection="1">
      <alignment horizontal="center" vertical="center"/>
    </xf>
    <xf numFmtId="3" fontId="7" fillId="0" borderId="11" xfId="0" applyNumberFormat="1" applyFont="1" applyFill="1" applyBorder="1" applyAlignment="1" applyProtection="1">
      <alignment horizontal="center" vertical="center"/>
    </xf>
    <xf numFmtId="3" fontId="7" fillId="2" borderId="79" xfId="0" applyNumberFormat="1" applyFont="1" applyFill="1" applyBorder="1" applyAlignment="1" applyProtection="1">
      <alignment horizontal="center" vertical="center"/>
    </xf>
    <xf numFmtId="9" fontId="7" fillId="2" borderId="91" xfId="0" applyNumberFormat="1" applyFont="1" applyFill="1" applyBorder="1" applyAlignment="1" applyProtection="1">
      <alignment horizontal="center" vertical="center"/>
    </xf>
    <xf numFmtId="3" fontId="7" fillId="2" borderId="100" xfId="0" applyNumberFormat="1" applyFont="1" applyFill="1" applyBorder="1" applyAlignment="1" applyProtection="1">
      <alignment horizontal="center" vertical="center"/>
    </xf>
    <xf numFmtId="3" fontId="7" fillId="2" borderId="92" xfId="0" applyNumberFormat="1" applyFont="1" applyFill="1" applyBorder="1" applyAlignment="1" applyProtection="1">
      <alignment horizontal="center" vertical="center"/>
    </xf>
    <xf numFmtId="3" fontId="7" fillId="17" borderId="79" xfId="0" applyNumberFormat="1" applyFont="1" applyFill="1" applyBorder="1" applyAlignment="1" applyProtection="1">
      <alignment horizontal="center" vertical="center"/>
    </xf>
    <xf numFmtId="3" fontId="7" fillId="0" borderId="7" xfId="0" applyNumberFormat="1" applyFont="1" applyBorder="1" applyAlignment="1" applyProtection="1">
      <alignment horizontal="center" vertical="center"/>
      <protection locked="0"/>
    </xf>
    <xf numFmtId="3" fontId="7" fillId="0" borderId="8" xfId="0" applyNumberFormat="1" applyFont="1" applyBorder="1" applyAlignment="1" applyProtection="1">
      <alignment horizontal="center" vertical="center"/>
      <protection locked="0"/>
    </xf>
    <xf numFmtId="3" fontId="7" fillId="2" borderId="9" xfId="0" applyNumberFormat="1" applyFont="1" applyFill="1" applyBorder="1" applyAlignment="1" applyProtection="1">
      <alignment horizontal="center" vertical="center"/>
    </xf>
    <xf numFmtId="3" fontId="7" fillId="2" borderId="56" xfId="0" applyNumberFormat="1" applyFont="1" applyFill="1" applyBorder="1" applyAlignment="1" applyProtection="1">
      <alignment horizontal="center" vertical="center"/>
    </xf>
    <xf numFmtId="3" fontId="7" fillId="2" borderId="61" xfId="0" applyNumberFormat="1" applyFont="1" applyFill="1" applyBorder="1" applyAlignment="1" applyProtection="1">
      <alignment horizontal="center" vertical="center"/>
    </xf>
    <xf numFmtId="9" fontId="7" fillId="2" borderId="7" xfId="0" applyNumberFormat="1" applyFont="1" applyFill="1" applyBorder="1" applyAlignment="1" applyProtection="1">
      <alignment horizontal="center" vertical="center"/>
    </xf>
    <xf numFmtId="3" fontId="7" fillId="2" borderId="44" xfId="0" applyNumberFormat="1" applyFont="1" applyFill="1" applyBorder="1" applyAlignment="1" applyProtection="1">
      <alignment horizontal="center" vertical="center"/>
    </xf>
    <xf numFmtId="3" fontId="7" fillId="2" borderId="8" xfId="0" applyNumberFormat="1" applyFont="1" applyFill="1" applyBorder="1" applyAlignment="1" applyProtection="1">
      <alignment horizontal="center" vertical="center"/>
    </xf>
    <xf numFmtId="3" fontId="38" fillId="0" borderId="70" xfId="0" applyNumberFormat="1" applyFont="1" applyBorder="1" applyAlignment="1" applyProtection="1">
      <alignment horizontal="center" vertical="center"/>
      <protection locked="0"/>
    </xf>
    <xf numFmtId="3" fontId="38" fillId="0" borderId="73" xfId="0" applyNumberFormat="1" applyFont="1" applyBorder="1" applyAlignment="1" applyProtection="1">
      <alignment horizontal="center" vertical="center"/>
      <protection locked="0"/>
    </xf>
    <xf numFmtId="3" fontId="38" fillId="0" borderId="0" xfId="0" applyNumberFormat="1" applyFont="1" applyBorder="1" applyAlignment="1" applyProtection="1">
      <alignment horizontal="center" vertical="center"/>
      <protection locked="0"/>
    </xf>
    <xf numFmtId="3" fontId="38" fillId="2" borderId="102" xfId="0" applyNumberFormat="1" applyFont="1" applyFill="1" applyBorder="1" applyAlignment="1" applyProtection="1">
      <alignment horizontal="center" vertical="center"/>
    </xf>
    <xf numFmtId="3" fontId="38" fillId="2" borderId="11" xfId="0" applyNumberFormat="1" applyFont="1" applyFill="1" applyBorder="1" applyAlignment="1" applyProtection="1">
      <alignment horizontal="center" vertical="center"/>
    </xf>
    <xf numFmtId="3" fontId="38" fillId="2" borderId="19" xfId="0" applyNumberFormat="1" applyFont="1" applyFill="1" applyBorder="1" applyAlignment="1" applyProtection="1">
      <alignment horizontal="center" vertical="center"/>
    </xf>
    <xf numFmtId="9" fontId="38" fillId="2" borderId="20" xfId="0" applyNumberFormat="1" applyFont="1" applyFill="1" applyBorder="1" applyAlignment="1" applyProtection="1">
      <alignment horizontal="center" vertical="center"/>
    </xf>
    <xf numFmtId="3" fontId="38" fillId="2" borderId="69" xfId="0" applyNumberFormat="1" applyFont="1" applyFill="1" applyBorder="1" applyAlignment="1" applyProtection="1">
      <alignment horizontal="center" vertical="center"/>
    </xf>
    <xf numFmtId="3" fontId="7" fillId="2" borderId="19" xfId="0" applyNumberFormat="1" applyFont="1" applyFill="1" applyBorder="1" applyAlignment="1" applyProtection="1">
      <alignment horizontal="center" vertical="center"/>
    </xf>
    <xf numFmtId="3" fontId="38" fillId="2" borderId="65" xfId="0" applyNumberFormat="1" applyFont="1" applyFill="1" applyBorder="1" applyAlignment="1" applyProtection="1">
      <alignment horizontal="center" vertical="center"/>
    </xf>
    <xf numFmtId="3" fontId="7" fillId="0" borderId="98" xfId="0" applyNumberFormat="1" applyFont="1" applyBorder="1" applyAlignment="1" applyProtection="1">
      <alignment horizontal="center" vertical="center"/>
      <protection locked="0"/>
    </xf>
    <xf numFmtId="3" fontId="7" fillId="0" borderId="92" xfId="0" applyNumberFormat="1" applyFont="1" applyBorder="1" applyAlignment="1" applyProtection="1">
      <alignment horizontal="center" vertical="center"/>
      <protection locked="0"/>
    </xf>
    <xf numFmtId="3" fontId="7" fillId="2" borderId="101" xfId="0" applyNumberFormat="1" applyFont="1" applyFill="1" applyBorder="1" applyAlignment="1" applyProtection="1">
      <alignment horizontal="center" vertical="center"/>
    </xf>
    <xf numFmtId="3" fontId="191" fillId="2" borderId="98" xfId="0" applyNumberFormat="1" applyFont="1" applyFill="1" applyBorder="1" applyAlignment="1" applyProtection="1">
      <alignment horizontal="center" vertical="center"/>
    </xf>
    <xf numFmtId="3" fontId="191" fillId="2" borderId="92" xfId="0" applyNumberFormat="1" applyFont="1" applyFill="1" applyBorder="1" applyAlignment="1" applyProtection="1">
      <alignment horizontal="center" vertical="center"/>
    </xf>
    <xf numFmtId="3" fontId="191" fillId="2" borderId="101" xfId="0" applyNumberFormat="1" applyFont="1" applyFill="1" applyBorder="1" applyAlignment="1" applyProtection="1">
      <alignment horizontal="center" vertical="center"/>
    </xf>
    <xf numFmtId="3" fontId="191" fillId="0" borderId="0" xfId="0" applyNumberFormat="1" applyFont="1" applyFill="1" applyBorder="1" applyAlignment="1" applyProtection="1">
      <alignment horizontal="center" vertical="center"/>
    </xf>
    <xf numFmtId="3" fontId="191" fillId="2" borderId="97" xfId="0" applyNumberFormat="1" applyFont="1" applyFill="1" applyBorder="1" applyAlignment="1" applyProtection="1">
      <alignment horizontal="center" vertical="center"/>
    </xf>
    <xf numFmtId="3" fontId="191" fillId="0" borderId="11" xfId="0" applyNumberFormat="1" applyFont="1" applyFill="1" applyBorder="1" applyAlignment="1" applyProtection="1">
      <alignment horizontal="center" vertical="center"/>
    </xf>
    <xf numFmtId="3" fontId="191" fillId="2" borderId="79" xfId="0" applyNumberFormat="1" applyFont="1" applyFill="1" applyBorder="1" applyAlignment="1" applyProtection="1">
      <alignment horizontal="center" vertical="center"/>
    </xf>
    <xf numFmtId="9" fontId="191" fillId="17" borderId="91" xfId="0" applyNumberFormat="1" applyFont="1" applyFill="1" applyBorder="1" applyAlignment="1" applyProtection="1">
      <alignment horizontal="center" vertical="center"/>
    </xf>
    <xf numFmtId="3" fontId="191" fillId="2" borderId="100" xfId="0" applyNumberFormat="1" applyFont="1" applyFill="1" applyBorder="1" applyAlignment="1" applyProtection="1">
      <alignment horizontal="center" vertical="center"/>
    </xf>
    <xf numFmtId="3" fontId="7" fillId="0" borderId="102" xfId="0" applyNumberFormat="1" applyFont="1" applyFill="1" applyBorder="1" applyAlignment="1" applyProtection="1">
      <alignment horizontal="center" vertical="center"/>
    </xf>
    <xf numFmtId="0" fontId="38" fillId="0" borderId="78" xfId="0" applyFont="1" applyFill="1" applyBorder="1" applyAlignment="1" applyProtection="1">
      <alignment horizontal="center" vertical="center"/>
      <protection locked="0"/>
    </xf>
    <xf numFmtId="0" fontId="38" fillId="0" borderId="92" xfId="0" applyFont="1" applyFill="1" applyBorder="1" applyAlignment="1" applyProtection="1">
      <alignment horizontal="center" vertical="center"/>
      <protection locked="0"/>
    </xf>
    <xf numFmtId="0" fontId="38" fillId="0" borderId="45" xfId="0" applyFont="1" applyFill="1" applyBorder="1" applyAlignment="1" applyProtection="1">
      <alignment horizontal="center" vertical="center"/>
      <protection locked="0"/>
    </xf>
    <xf numFmtId="0" fontId="38" fillId="0" borderId="8" xfId="0" applyFont="1" applyFill="1" applyBorder="1" applyAlignment="1" applyProtection="1">
      <alignment horizontal="center" vertical="center"/>
      <protection locked="0"/>
    </xf>
    <xf numFmtId="3" fontId="7" fillId="2" borderId="55" xfId="0" applyNumberFormat="1" applyFont="1" applyFill="1" applyBorder="1" applyAlignment="1" applyProtection="1">
      <alignment horizontal="center" vertical="center"/>
    </xf>
    <xf numFmtId="3" fontId="38" fillId="2" borderId="52" xfId="0" applyNumberFormat="1" applyFont="1" applyFill="1" applyBorder="1" applyAlignment="1" applyProtection="1">
      <alignment horizontal="center" vertical="center"/>
    </xf>
    <xf numFmtId="3" fontId="38" fillId="2" borderId="21" xfId="0" applyNumberFormat="1" applyFont="1" applyFill="1" applyBorder="1" applyAlignment="1" applyProtection="1">
      <alignment horizontal="center" vertical="center"/>
    </xf>
    <xf numFmtId="3" fontId="38" fillId="2" borderId="66" xfId="0" applyNumberFormat="1" applyFont="1" applyFill="1" applyBorder="1" applyAlignment="1" applyProtection="1">
      <alignment horizontal="center" vertical="center"/>
    </xf>
    <xf numFmtId="3" fontId="38" fillId="2" borderId="53" xfId="0" applyNumberFormat="1" applyFont="1" applyFill="1" applyBorder="1" applyAlignment="1" applyProtection="1">
      <alignment horizontal="center" vertical="center"/>
    </xf>
    <xf numFmtId="3" fontId="38" fillId="2" borderId="25" xfId="0" applyNumberFormat="1" applyFont="1" applyFill="1" applyBorder="1" applyAlignment="1" applyProtection="1">
      <alignment horizontal="center" vertical="center"/>
    </xf>
    <xf numFmtId="3" fontId="38" fillId="2" borderId="57" xfId="0" applyNumberFormat="1" applyFont="1" applyFill="1" applyBorder="1" applyAlignment="1" applyProtection="1">
      <alignment horizontal="center" vertical="center"/>
    </xf>
    <xf numFmtId="0" fontId="38" fillId="19" borderId="28" xfId="0" applyFont="1" applyFill="1" applyBorder="1" applyAlignment="1" applyProtection="1">
      <alignment horizontal="center" vertical="center"/>
    </xf>
    <xf numFmtId="3" fontId="38" fillId="2" borderId="42" xfId="0" applyNumberFormat="1" applyFont="1" applyFill="1" applyBorder="1" applyAlignment="1" applyProtection="1">
      <alignment horizontal="center" vertical="center"/>
    </xf>
    <xf numFmtId="3" fontId="38" fillId="2" borderId="33" xfId="0" applyNumberFormat="1" applyFont="1" applyFill="1" applyBorder="1" applyAlignment="1" applyProtection="1">
      <alignment horizontal="center" vertical="center"/>
    </xf>
    <xf numFmtId="3" fontId="7" fillId="0" borderId="5" xfId="0" applyNumberFormat="1" applyFont="1" applyBorder="1" applyAlignment="1" applyProtection="1">
      <alignment horizontal="center" vertical="center"/>
      <protection locked="0"/>
    </xf>
    <xf numFmtId="3" fontId="7" fillId="2" borderId="59" xfId="0" applyNumberFormat="1" applyFont="1" applyFill="1" applyBorder="1" applyAlignment="1" applyProtection="1">
      <alignment horizontal="center" vertical="center"/>
    </xf>
    <xf numFmtId="3" fontId="7" fillId="2" borderId="27" xfId="0" applyNumberFormat="1" applyFont="1" applyFill="1" applyBorder="1" applyAlignment="1" applyProtection="1">
      <alignment horizontal="center" vertical="center"/>
    </xf>
    <xf numFmtId="3" fontId="7" fillId="2" borderId="31" xfId="0" applyNumberFormat="1" applyFont="1" applyFill="1" applyBorder="1" applyAlignment="1" applyProtection="1">
      <alignment horizontal="center" vertical="center"/>
    </xf>
    <xf numFmtId="3" fontId="191" fillId="2" borderId="5" xfId="0" applyNumberFormat="1" applyFont="1" applyFill="1" applyBorder="1" applyAlignment="1" applyProtection="1">
      <alignment horizontal="center" vertical="center"/>
    </xf>
    <xf numFmtId="3" fontId="191" fillId="2" borderId="59" xfId="0" applyNumberFormat="1" applyFont="1" applyFill="1" applyBorder="1" applyAlignment="1" applyProtection="1">
      <alignment horizontal="center" vertical="center"/>
    </xf>
    <xf numFmtId="3" fontId="191" fillId="2" borderId="27" xfId="0" applyNumberFormat="1" applyFont="1" applyFill="1" applyBorder="1" applyAlignment="1" applyProtection="1">
      <alignment horizontal="center" vertical="center"/>
    </xf>
    <xf numFmtId="0" fontId="191" fillId="17" borderId="91" xfId="0" applyFont="1" applyFill="1" applyBorder="1" applyAlignment="1" applyProtection="1">
      <alignment horizontal="center" vertical="center"/>
    </xf>
    <xf numFmtId="3" fontId="191" fillId="2" borderId="96" xfId="0" applyNumberFormat="1" applyFont="1" applyFill="1" applyBorder="1" applyAlignment="1" applyProtection="1">
      <alignment horizontal="center" vertical="center"/>
    </xf>
    <xf numFmtId="3" fontId="191" fillId="0" borderId="102" xfId="0" applyNumberFormat="1" applyFont="1" applyFill="1" applyBorder="1" applyAlignment="1" applyProtection="1">
      <alignment horizontal="center" vertical="center"/>
    </xf>
    <xf numFmtId="3" fontId="38" fillId="2" borderId="31" xfId="0" applyNumberFormat="1" applyFont="1" applyFill="1" applyBorder="1" applyAlignment="1" applyProtection="1">
      <alignment horizontal="center" vertical="center"/>
    </xf>
    <xf numFmtId="9" fontId="191" fillId="19" borderId="91" xfId="0" applyNumberFormat="1" applyFont="1" applyFill="1" applyBorder="1" applyAlignment="1" applyProtection="1">
      <alignment horizontal="center" vertical="center"/>
    </xf>
    <xf numFmtId="3" fontId="191" fillId="2" borderId="31" xfId="0" applyNumberFormat="1" applyFont="1" applyFill="1" applyBorder="1" applyAlignment="1" applyProtection="1">
      <alignment horizontal="center" vertical="center"/>
    </xf>
    <xf numFmtId="3" fontId="7" fillId="0" borderId="89" xfId="0" applyNumberFormat="1" applyFont="1" applyBorder="1" applyAlignment="1" applyProtection="1">
      <alignment horizontal="center" vertical="center"/>
      <protection locked="0"/>
    </xf>
    <xf numFmtId="3" fontId="7" fillId="2" borderId="103" xfId="0" applyNumberFormat="1" applyFont="1" applyFill="1" applyBorder="1" applyAlignment="1" applyProtection="1">
      <alignment horizontal="center" vertical="center"/>
    </xf>
    <xf numFmtId="3" fontId="7" fillId="2" borderId="104" xfId="0" applyNumberFormat="1" applyFont="1" applyFill="1" applyBorder="1" applyAlignment="1" applyProtection="1">
      <alignment horizontal="center" vertical="center"/>
    </xf>
    <xf numFmtId="3" fontId="7" fillId="2" borderId="105" xfId="0" applyNumberFormat="1" applyFont="1" applyFill="1" applyBorder="1" applyAlignment="1" applyProtection="1">
      <alignment horizontal="center" vertical="center"/>
    </xf>
    <xf numFmtId="9" fontId="7" fillId="2" borderId="94" xfId="0" applyNumberFormat="1" applyFont="1" applyFill="1" applyBorder="1" applyAlignment="1" applyProtection="1">
      <alignment horizontal="center" vertical="center"/>
    </xf>
    <xf numFmtId="3" fontId="7" fillId="2" borderId="99" xfId="0" applyNumberFormat="1" applyFont="1" applyFill="1" applyBorder="1" applyAlignment="1" applyProtection="1">
      <alignment horizontal="center" vertical="center"/>
    </xf>
    <xf numFmtId="3" fontId="7" fillId="2" borderId="90" xfId="0" applyNumberFormat="1" applyFont="1" applyFill="1" applyBorder="1" applyAlignment="1" applyProtection="1">
      <alignment horizontal="center" vertical="center"/>
    </xf>
    <xf numFmtId="3" fontId="7" fillId="2" borderId="95" xfId="0" applyNumberFormat="1" applyFont="1" applyFill="1" applyBorder="1" applyAlignment="1" applyProtection="1">
      <alignment horizontal="center" vertical="center"/>
    </xf>
    <xf numFmtId="3" fontId="7" fillId="0" borderId="19" xfId="0" applyNumberFormat="1" applyFont="1" applyFill="1" applyBorder="1" applyAlignment="1" applyProtection="1">
      <alignment horizontal="center" vertical="center"/>
    </xf>
    <xf numFmtId="9" fontId="38" fillId="19" borderId="64" xfId="0" applyNumberFormat="1" applyFont="1" applyFill="1" applyBorder="1" applyAlignment="1" applyProtection="1">
      <alignment horizontal="center" vertical="center"/>
    </xf>
    <xf numFmtId="3" fontId="38" fillId="0" borderId="36" xfId="0" applyNumberFormat="1" applyFont="1" applyFill="1" applyBorder="1" applyAlignment="1" applyProtection="1">
      <alignment horizontal="center" vertical="center"/>
    </xf>
    <xf numFmtId="3" fontId="38" fillId="0" borderId="19" xfId="0" applyNumberFormat="1" applyFont="1" applyFill="1" applyBorder="1" applyAlignment="1" applyProtection="1">
      <alignment horizontal="center" vertical="center"/>
    </xf>
    <xf numFmtId="3" fontId="3" fillId="0" borderId="91" xfId="0" applyNumberFormat="1" applyFont="1" applyFill="1" applyBorder="1" applyAlignment="1" applyProtection="1">
      <alignment horizontal="center" vertical="center"/>
      <protection locked="0"/>
    </xf>
    <xf numFmtId="3" fontId="3" fillId="0" borderId="92" xfId="0" applyNumberFormat="1" applyFont="1" applyFill="1" applyBorder="1" applyAlignment="1" applyProtection="1">
      <alignment horizontal="center" vertical="center"/>
      <protection locked="0"/>
    </xf>
    <xf numFmtId="3" fontId="191" fillId="2" borderId="91" xfId="0" applyNumberFormat="1" applyFont="1" applyFill="1" applyBorder="1" applyAlignment="1" applyProtection="1">
      <alignment horizontal="center" vertical="center"/>
    </xf>
    <xf numFmtId="3" fontId="191" fillId="0" borderId="19" xfId="0" applyNumberFormat="1" applyFont="1" applyFill="1" applyBorder="1" applyAlignment="1" applyProtection="1">
      <alignment horizontal="center" vertical="center"/>
    </xf>
    <xf numFmtId="3" fontId="3" fillId="21" borderId="91" xfId="0" applyNumberFormat="1" applyFont="1" applyFill="1" applyBorder="1" applyAlignment="1" applyProtection="1">
      <alignment horizontal="center" vertical="center"/>
    </xf>
    <xf numFmtId="3" fontId="3" fillId="21" borderId="92" xfId="0" applyNumberFormat="1" applyFont="1" applyFill="1" applyBorder="1" applyAlignment="1" applyProtection="1">
      <alignment horizontal="center" vertical="center"/>
    </xf>
    <xf numFmtId="3" fontId="3" fillId="21" borderId="96"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7" fillId="21" borderId="97" xfId="0" applyNumberFormat="1" applyFont="1" applyFill="1" applyBorder="1" applyAlignment="1" applyProtection="1">
      <alignment horizontal="center" vertical="center"/>
    </xf>
    <xf numFmtId="3" fontId="7" fillId="21" borderId="79" xfId="0" applyNumberFormat="1" applyFont="1" applyFill="1" applyBorder="1" applyAlignment="1" applyProtection="1">
      <alignment horizontal="center" vertical="center"/>
    </xf>
    <xf numFmtId="9" fontId="7" fillId="21" borderId="91" xfId="0" applyNumberFormat="1" applyFont="1" applyFill="1" applyBorder="1" applyAlignment="1" applyProtection="1">
      <alignment horizontal="center" vertical="center"/>
    </xf>
    <xf numFmtId="3" fontId="7" fillId="21" borderId="100" xfId="0" applyNumberFormat="1" applyFont="1" applyFill="1" applyBorder="1" applyAlignment="1" applyProtection="1">
      <alignment horizontal="center" vertical="center"/>
    </xf>
    <xf numFmtId="3" fontId="7" fillId="21" borderId="92" xfId="0" applyNumberFormat="1" applyFont="1" applyFill="1" applyBorder="1" applyAlignment="1" applyProtection="1">
      <alignment horizontal="center" vertical="center"/>
    </xf>
    <xf numFmtId="3" fontId="7" fillId="21" borderId="96" xfId="0" applyNumberFormat="1" applyFont="1" applyFill="1" applyBorder="1" applyAlignment="1" applyProtection="1">
      <alignment horizontal="center" vertical="center"/>
    </xf>
    <xf numFmtId="3" fontId="3" fillId="0" borderId="7" xfId="0" applyNumberFormat="1" applyFont="1" applyFill="1" applyBorder="1" applyAlignment="1" applyProtection="1">
      <alignment horizontal="center" vertical="center"/>
      <protection locked="0"/>
    </xf>
    <xf numFmtId="3" fontId="3" fillId="0" borderId="8" xfId="0" applyNumberFormat="1" applyFont="1" applyFill="1" applyBorder="1" applyAlignment="1" applyProtection="1">
      <alignment horizontal="center" vertical="center"/>
      <protection locked="0"/>
    </xf>
    <xf numFmtId="3" fontId="3" fillId="0" borderId="98" xfId="0" applyNumberFormat="1" applyFont="1" applyFill="1" applyBorder="1" applyAlignment="1" applyProtection="1">
      <alignment horizontal="center" vertical="center"/>
      <protection locked="0"/>
    </xf>
    <xf numFmtId="3" fontId="3" fillId="0" borderId="46" xfId="0" applyNumberFormat="1" applyFont="1" applyFill="1" applyBorder="1" applyAlignment="1" applyProtection="1">
      <alignment horizontal="center" vertical="center"/>
      <protection locked="0"/>
    </xf>
    <xf numFmtId="9" fontId="38" fillId="19" borderId="28" xfId="0" applyNumberFormat="1" applyFont="1" applyFill="1" applyBorder="1" applyAlignment="1" applyProtection="1">
      <alignment horizontal="center" vertical="center"/>
    </xf>
    <xf numFmtId="3" fontId="192" fillId="0" borderId="98" xfId="0" applyNumberFormat="1" applyFont="1" applyBorder="1" applyAlignment="1" applyProtection="1">
      <alignment horizontal="center" vertical="center"/>
      <protection locked="0"/>
    </xf>
    <xf numFmtId="3" fontId="3" fillId="0" borderId="89" xfId="0" applyNumberFormat="1" applyFont="1" applyFill="1" applyBorder="1" applyAlignment="1" applyProtection="1">
      <alignment horizontal="center" vertical="center"/>
      <protection locked="0"/>
    </xf>
    <xf numFmtId="9" fontId="38" fillId="19" borderId="1" xfId="0" applyNumberFormat="1" applyFont="1" applyFill="1" applyBorder="1" applyAlignment="1" applyProtection="1">
      <alignment horizontal="center" vertical="center"/>
    </xf>
    <xf numFmtId="3" fontId="192" fillId="0" borderId="92" xfId="0" applyNumberFormat="1" applyFont="1" applyBorder="1" applyAlignment="1" applyProtection="1">
      <alignment horizontal="center" vertical="center"/>
      <protection locked="0"/>
    </xf>
    <xf numFmtId="3" fontId="192" fillId="0" borderId="46" xfId="0" applyNumberFormat="1" applyFont="1" applyBorder="1" applyAlignment="1" applyProtection="1">
      <alignment horizontal="center" vertical="center"/>
      <protection locked="0"/>
    </xf>
    <xf numFmtId="3" fontId="192" fillId="0" borderId="8" xfId="0" applyNumberFormat="1" applyFont="1" applyBorder="1" applyAlignment="1" applyProtection="1">
      <alignment horizontal="center" vertical="center"/>
      <protection locked="0"/>
    </xf>
    <xf numFmtId="3" fontId="38" fillId="0" borderId="48" xfId="0" applyNumberFormat="1" applyFont="1" applyBorder="1" applyAlignment="1" applyProtection="1">
      <alignment horizontal="center" vertical="center"/>
      <protection locked="0"/>
    </xf>
    <xf numFmtId="3" fontId="38" fillId="0" borderId="40" xfId="0" applyNumberFormat="1" applyFont="1" applyBorder="1" applyAlignment="1" applyProtection="1">
      <alignment horizontal="center" vertical="center"/>
      <protection locked="0"/>
    </xf>
    <xf numFmtId="3" fontId="38" fillId="2" borderId="14" xfId="0" applyNumberFormat="1" applyFont="1" applyFill="1" applyBorder="1" applyAlignment="1" applyProtection="1">
      <alignment horizontal="center" vertical="center"/>
    </xf>
    <xf numFmtId="3" fontId="38" fillId="2" borderId="12" xfId="0" applyNumberFormat="1" applyFont="1" applyFill="1" applyBorder="1" applyAlignment="1" applyProtection="1">
      <alignment horizontal="center" vertical="center"/>
    </xf>
    <xf numFmtId="3" fontId="38" fillId="2" borderId="10" xfId="0" applyNumberFormat="1" applyFont="1" applyFill="1" applyBorder="1" applyAlignment="1" applyProtection="1">
      <alignment horizontal="center" vertical="center"/>
    </xf>
    <xf numFmtId="9" fontId="38" fillId="2" borderId="39" xfId="0" applyNumberFormat="1" applyFont="1" applyFill="1" applyBorder="1" applyAlignment="1" applyProtection="1">
      <alignment horizontal="center" vertical="center"/>
    </xf>
    <xf numFmtId="3" fontId="38" fillId="2" borderId="47" xfId="0" applyNumberFormat="1" applyFont="1" applyFill="1" applyBorder="1" applyAlignment="1" applyProtection="1">
      <alignment horizontal="center" vertical="center"/>
    </xf>
    <xf numFmtId="3" fontId="38" fillId="2" borderId="41" xfId="0" applyNumberFormat="1" applyFont="1" applyFill="1" applyBorder="1" applyAlignment="1" applyProtection="1">
      <alignment horizontal="center" vertical="center"/>
    </xf>
    <xf numFmtId="3" fontId="7" fillId="2" borderId="10" xfId="0" applyNumberFormat="1" applyFont="1" applyFill="1" applyBorder="1" applyAlignment="1" applyProtection="1">
      <alignment horizontal="center" vertical="center"/>
    </xf>
    <xf numFmtId="3" fontId="38" fillId="19" borderId="25" xfId="0" applyNumberFormat="1" applyFont="1" applyFill="1" applyBorder="1" applyAlignment="1" applyProtection="1">
      <alignment horizontal="center" vertical="center"/>
    </xf>
    <xf numFmtId="9" fontId="38" fillId="19" borderId="25" xfId="0" applyNumberFormat="1" applyFont="1" applyFill="1" applyBorder="1" applyAlignment="1" applyProtection="1">
      <alignment horizontal="center" vertical="center"/>
    </xf>
    <xf numFmtId="3" fontId="38" fillId="19" borderId="52" xfId="0" applyNumberFormat="1" applyFont="1" applyFill="1" applyBorder="1" applyAlignment="1" applyProtection="1">
      <alignment horizontal="center" vertical="center"/>
    </xf>
    <xf numFmtId="3" fontId="7" fillId="17" borderId="27" xfId="0" applyNumberFormat="1" applyFont="1" applyFill="1" applyBorder="1" applyAlignment="1" applyProtection="1">
      <alignment horizontal="center" vertical="center"/>
    </xf>
    <xf numFmtId="3" fontId="7" fillId="17" borderId="100" xfId="0" applyNumberFormat="1" applyFont="1" applyFill="1" applyBorder="1" applyAlignment="1" applyProtection="1">
      <alignment horizontal="center" vertical="center"/>
    </xf>
    <xf numFmtId="3" fontId="3" fillId="0" borderId="89" xfId="0" applyNumberFormat="1" applyFont="1" applyBorder="1" applyAlignment="1" applyProtection="1">
      <alignment horizontal="center" vertical="center"/>
      <protection locked="0"/>
    </xf>
    <xf numFmtId="3" fontId="7" fillId="17" borderId="104" xfId="0" applyNumberFormat="1" applyFont="1" applyFill="1" applyBorder="1" applyAlignment="1" applyProtection="1">
      <alignment horizontal="center" vertical="center"/>
    </xf>
    <xf numFmtId="3" fontId="7" fillId="17" borderId="99" xfId="0" applyNumberFormat="1" applyFont="1" applyFill="1" applyBorder="1" applyAlignment="1" applyProtection="1">
      <alignment horizontal="center" vertical="center"/>
    </xf>
    <xf numFmtId="3" fontId="38" fillId="2" borderId="105" xfId="0" applyNumberFormat="1" applyFont="1" applyFill="1" applyBorder="1" applyAlignment="1" applyProtection="1">
      <alignment horizontal="center" vertical="center"/>
    </xf>
    <xf numFmtId="3" fontId="38" fillId="19" borderId="58" xfId="0" applyNumberFormat="1" applyFont="1" applyFill="1" applyBorder="1" applyAlignment="1" applyProtection="1">
      <alignment horizontal="center" vertical="center"/>
    </xf>
    <xf numFmtId="3" fontId="38" fillId="19" borderId="62" xfId="0" applyNumberFormat="1" applyFont="1" applyFill="1" applyBorder="1" applyAlignment="1" applyProtection="1">
      <alignment horizontal="center" vertical="center"/>
    </xf>
    <xf numFmtId="3" fontId="38" fillId="2" borderId="101" xfId="0" applyNumberFormat="1" applyFont="1" applyFill="1" applyBorder="1" applyAlignment="1" applyProtection="1">
      <alignment horizontal="center" vertical="center"/>
    </xf>
    <xf numFmtId="3" fontId="7" fillId="17" borderId="97" xfId="0" applyNumberFormat="1" applyFont="1" applyFill="1" applyBorder="1" applyAlignment="1" applyProtection="1">
      <alignment horizontal="center" vertical="center"/>
    </xf>
    <xf numFmtId="3" fontId="38" fillId="2" borderId="100" xfId="0" applyNumberFormat="1" applyFont="1" applyFill="1" applyBorder="1" applyAlignment="1" applyProtection="1">
      <alignment horizontal="center" vertical="center"/>
    </xf>
    <xf numFmtId="3" fontId="38" fillId="2" borderId="79" xfId="0" applyNumberFormat="1" applyFont="1" applyFill="1" applyBorder="1" applyAlignment="1" applyProtection="1">
      <alignment horizontal="center" vertical="center"/>
    </xf>
    <xf numFmtId="3" fontId="3" fillId="0" borderId="46" xfId="0" applyNumberFormat="1" applyFont="1" applyBorder="1" applyAlignment="1" applyProtection="1">
      <alignment horizontal="center" vertical="center"/>
      <protection locked="0"/>
    </xf>
    <xf numFmtId="3" fontId="38" fillId="2" borderId="55" xfId="0" applyNumberFormat="1" applyFont="1" applyFill="1" applyBorder="1" applyAlignment="1" applyProtection="1">
      <alignment horizontal="center" vertical="center"/>
    </xf>
    <xf numFmtId="3" fontId="38" fillId="2" borderId="61" xfId="0" applyNumberFormat="1" applyFont="1" applyFill="1" applyBorder="1" applyAlignment="1" applyProtection="1">
      <alignment horizontal="center" vertical="center"/>
    </xf>
    <xf numFmtId="3" fontId="7" fillId="17" borderId="61" xfId="0" applyNumberFormat="1" applyFont="1" applyFill="1" applyBorder="1" applyAlignment="1" applyProtection="1">
      <alignment horizontal="center" vertical="center"/>
    </xf>
    <xf numFmtId="3" fontId="38" fillId="2" borderId="44" xfId="0" applyNumberFormat="1" applyFont="1" applyFill="1" applyBorder="1" applyAlignment="1" applyProtection="1">
      <alignment horizontal="center" vertical="center"/>
    </xf>
    <xf numFmtId="3" fontId="7" fillId="17" borderId="44" xfId="0" applyNumberFormat="1" applyFont="1" applyFill="1" applyBorder="1" applyAlignment="1" applyProtection="1">
      <alignment horizontal="center" vertical="center"/>
    </xf>
    <xf numFmtId="3" fontId="38" fillId="2" borderId="9" xfId="0" applyNumberFormat="1" applyFont="1" applyFill="1" applyBorder="1" applyAlignment="1" applyProtection="1">
      <alignment horizontal="center" vertical="center"/>
    </xf>
    <xf numFmtId="3" fontId="7" fillId="0" borderId="29" xfId="0" applyNumberFormat="1" applyFont="1" applyBorder="1" applyAlignment="1" applyProtection="1">
      <alignment horizontal="center" vertical="center"/>
      <protection locked="0"/>
    </xf>
    <xf numFmtId="3" fontId="3" fillId="0" borderId="29" xfId="0" applyNumberFormat="1" applyFont="1" applyBorder="1" applyAlignment="1" applyProtection="1">
      <alignment horizontal="center" vertical="center"/>
      <protection locked="0"/>
    </xf>
    <xf numFmtId="3" fontId="7" fillId="17" borderId="30" xfId="0" applyNumberFormat="1" applyFont="1" applyFill="1" applyBorder="1" applyAlignment="1" applyProtection="1">
      <alignment horizontal="center" vertical="center"/>
    </xf>
    <xf numFmtId="3" fontId="3" fillId="0" borderId="90" xfId="0" applyNumberFormat="1" applyFont="1" applyBorder="1" applyAlignment="1" applyProtection="1">
      <alignment horizontal="center" vertical="center"/>
      <protection locked="0"/>
    </xf>
    <xf numFmtId="3" fontId="7" fillId="2" borderId="106" xfId="0" applyNumberFormat="1" applyFont="1" applyFill="1" applyBorder="1" applyAlignment="1" applyProtection="1">
      <alignment horizontal="center" vertical="center"/>
    </xf>
    <xf numFmtId="3" fontId="20" fillId="22" borderId="48" xfId="0" applyNumberFormat="1" applyFont="1" applyFill="1" applyBorder="1" applyAlignment="1" applyProtection="1">
      <alignment horizontal="center" vertical="center"/>
    </xf>
    <xf numFmtId="3" fontId="20" fillId="22" borderId="40" xfId="0" applyNumberFormat="1" applyFont="1" applyFill="1" applyBorder="1" applyAlignment="1" applyProtection="1">
      <alignment horizontal="center" vertical="center"/>
    </xf>
    <xf numFmtId="3" fontId="20" fillId="22" borderId="13" xfId="0" applyNumberFormat="1" applyFont="1" applyFill="1" applyBorder="1" applyAlignment="1" applyProtection="1">
      <alignment horizontal="center" vertical="center"/>
    </xf>
    <xf numFmtId="3" fontId="20" fillId="22" borderId="41" xfId="0" applyNumberFormat="1" applyFont="1" applyFill="1" applyBorder="1" applyAlignment="1" applyProtection="1">
      <alignment horizontal="center" vertical="center"/>
    </xf>
    <xf numFmtId="3" fontId="20" fillId="22" borderId="12" xfId="0" applyNumberFormat="1" applyFont="1" applyFill="1" applyBorder="1" applyAlignment="1" applyProtection="1">
      <alignment horizontal="center" vertical="center"/>
    </xf>
    <xf numFmtId="3" fontId="20" fillId="22" borderId="47" xfId="0" applyNumberFormat="1" applyFont="1" applyFill="1" applyBorder="1" applyAlignment="1" applyProtection="1">
      <alignment horizontal="center" vertical="center"/>
    </xf>
    <xf numFmtId="3" fontId="38" fillId="2" borderId="40" xfId="0" applyNumberFormat="1" applyFont="1" applyFill="1" applyBorder="1" applyAlignment="1" applyProtection="1">
      <alignment horizontal="center" vertical="center"/>
    </xf>
    <xf numFmtId="3" fontId="70" fillId="36" borderId="0" xfId="0" applyNumberFormat="1" applyFont="1" applyFill="1" applyAlignment="1">
      <alignment vertical="center"/>
    </xf>
    <xf numFmtId="0" fontId="51" fillId="0" borderId="262" xfId="0" applyFont="1" applyBorder="1" applyAlignment="1">
      <alignment horizontal="center" vertical="center"/>
    </xf>
    <xf numFmtId="14" fontId="51" fillId="0" borderId="331" xfId="0" applyNumberFormat="1" applyFont="1" applyBorder="1" applyAlignment="1">
      <alignment horizontal="center" vertical="center"/>
    </xf>
    <xf numFmtId="0" fontId="145" fillId="17" borderId="98" xfId="0" applyFont="1" applyFill="1" applyBorder="1" applyAlignment="1">
      <alignment horizontal="center" vertical="center"/>
    </xf>
    <xf numFmtId="0" fontId="111" fillId="17" borderId="96" xfId="0" applyFont="1" applyFill="1" applyBorder="1" applyAlignment="1">
      <alignment horizontal="right" vertical="center" wrapText="1"/>
    </xf>
    <xf numFmtId="0" fontId="111" fillId="17" borderId="96" xfId="0" applyFont="1" applyFill="1" applyBorder="1" applyAlignment="1">
      <alignment vertical="center" wrapText="1"/>
    </xf>
    <xf numFmtId="0" fontId="145" fillId="17" borderId="78" xfId="0" applyFont="1" applyFill="1" applyBorder="1" applyAlignment="1">
      <alignment horizontal="center" vertical="center" wrapText="1"/>
    </xf>
    <xf numFmtId="0" fontId="111" fillId="17" borderId="100" xfId="0" applyFont="1" applyFill="1" applyBorder="1" applyAlignment="1">
      <alignment horizontal="right" vertical="center" wrapText="1"/>
    </xf>
    <xf numFmtId="0" fontId="145" fillId="17" borderId="46" xfId="0" applyFont="1" applyFill="1" applyBorder="1" applyAlignment="1">
      <alignment horizontal="center" vertical="center"/>
    </xf>
    <xf numFmtId="0" fontId="145" fillId="17" borderId="89" xfId="0" applyFont="1" applyFill="1" applyBorder="1" applyAlignment="1">
      <alignment horizontal="center" vertical="center"/>
    </xf>
    <xf numFmtId="0" fontId="111" fillId="17" borderId="9" xfId="0" applyFont="1" applyFill="1" applyBorder="1" applyAlignment="1">
      <alignment vertical="center" wrapText="1"/>
    </xf>
    <xf numFmtId="0" fontId="111" fillId="17" borderId="95" xfId="0" applyFont="1" applyFill="1" applyBorder="1" applyAlignment="1">
      <alignment vertical="center" wrapText="1"/>
    </xf>
    <xf numFmtId="0" fontId="145" fillId="22" borderId="39" xfId="0" applyFont="1" applyFill="1" applyBorder="1" applyAlignment="1">
      <alignment horizontal="center" vertical="center"/>
    </xf>
    <xf numFmtId="0" fontId="111" fillId="22" borderId="41" xfId="0" applyFont="1" applyFill="1" applyBorder="1" applyAlignment="1">
      <alignment horizontal="right" vertical="center" wrapText="1"/>
    </xf>
    <xf numFmtId="0" fontId="195" fillId="19" borderId="65" xfId="0" applyFont="1" applyFill="1" applyBorder="1" applyAlignment="1">
      <alignment horizontal="center" vertical="center"/>
    </xf>
    <xf numFmtId="0" fontId="196" fillId="19" borderId="3" xfId="0" applyFont="1" applyFill="1" applyBorder="1" applyAlignment="1">
      <alignment vertical="center" wrapText="1"/>
    </xf>
    <xf numFmtId="0" fontId="145" fillId="21" borderId="98" xfId="0" applyFont="1" applyFill="1" applyBorder="1" applyAlignment="1">
      <alignment horizontal="center" vertical="center"/>
    </xf>
    <xf numFmtId="0" fontId="111" fillId="21" borderId="96" xfId="0" applyFont="1" applyFill="1" applyBorder="1" applyAlignment="1">
      <alignment horizontal="right" vertical="center" wrapText="1"/>
    </xf>
    <xf numFmtId="0" fontId="145" fillId="21" borderId="46" xfId="0" applyFont="1" applyFill="1" applyBorder="1" applyAlignment="1">
      <alignment horizontal="center" vertical="center"/>
    </xf>
    <xf numFmtId="0" fontId="111" fillId="21" borderId="9" xfId="0" applyFont="1" applyFill="1" applyBorder="1" applyAlignment="1">
      <alignment horizontal="right" vertical="center" wrapText="1"/>
    </xf>
    <xf numFmtId="0" fontId="195" fillId="19" borderId="70" xfId="0" applyFont="1" applyFill="1" applyBorder="1" applyAlignment="1">
      <alignment horizontal="center" vertical="center"/>
    </xf>
    <xf numFmtId="0" fontId="196" fillId="19" borderId="102" xfId="0" applyFont="1" applyFill="1" applyBorder="1" applyAlignment="1">
      <alignment horizontal="right" vertical="center" wrapText="1"/>
    </xf>
    <xf numFmtId="0" fontId="195" fillId="19" borderId="66" xfId="0" applyFont="1" applyFill="1" applyBorder="1" applyAlignment="1">
      <alignment horizontal="center" vertical="center"/>
    </xf>
    <xf numFmtId="0" fontId="196" fillId="19" borderId="33" xfId="0" applyFont="1" applyFill="1" applyBorder="1" applyAlignment="1">
      <alignment vertical="center" wrapText="1"/>
    </xf>
    <xf numFmtId="0" fontId="145" fillId="21" borderId="89" xfId="0" applyFont="1" applyFill="1" applyBorder="1" applyAlignment="1">
      <alignment horizontal="center" vertical="center"/>
    </xf>
    <xf numFmtId="0" fontId="111" fillId="21" borderId="95" xfId="0" applyFont="1" applyFill="1" applyBorder="1" applyAlignment="1">
      <alignment horizontal="right" vertical="center" wrapText="1"/>
    </xf>
    <xf numFmtId="0" fontId="145" fillId="19" borderId="65" xfId="0" applyFont="1" applyFill="1" applyBorder="1" applyAlignment="1">
      <alignment horizontal="center" vertical="center"/>
    </xf>
    <xf numFmtId="0" fontId="196" fillId="19" borderId="68" xfId="0" applyFont="1" applyFill="1" applyBorder="1" applyAlignment="1">
      <alignment horizontal="right" vertical="center" wrapText="1"/>
    </xf>
    <xf numFmtId="0" fontId="145" fillId="21" borderId="78" xfId="0" applyFont="1" applyFill="1" applyBorder="1" applyAlignment="1">
      <alignment horizontal="center" vertical="center" wrapText="1"/>
    </xf>
    <xf numFmtId="0" fontId="111" fillId="21" borderId="100" xfId="0" applyFont="1" applyFill="1" applyBorder="1" applyAlignment="1">
      <alignment horizontal="right" vertical="center" wrapText="1"/>
    </xf>
    <xf numFmtId="0" fontId="145" fillId="21" borderId="45" xfId="0" applyFont="1" applyFill="1" applyBorder="1" applyAlignment="1">
      <alignment horizontal="center" vertical="center" wrapText="1"/>
    </xf>
    <xf numFmtId="0" fontId="111" fillId="21" borderId="44" xfId="0" applyFont="1" applyFill="1" applyBorder="1" applyAlignment="1">
      <alignment horizontal="right" vertical="center" wrapText="1"/>
    </xf>
    <xf numFmtId="0" fontId="196" fillId="19" borderId="3" xfId="0" applyFont="1" applyFill="1" applyBorder="1" applyAlignment="1">
      <alignment horizontal="right" vertical="center" wrapText="1"/>
    </xf>
    <xf numFmtId="0" fontId="111" fillId="17" borderId="9" xfId="0" applyFont="1" applyFill="1" applyBorder="1" applyAlignment="1">
      <alignment horizontal="right" vertical="center" wrapText="1"/>
    </xf>
    <xf numFmtId="0" fontId="196" fillId="19" borderId="33" xfId="0" applyFont="1" applyFill="1" applyBorder="1" applyAlignment="1">
      <alignment horizontal="right" vertical="center" wrapText="1"/>
    </xf>
    <xf numFmtId="0" fontId="111" fillId="17" borderId="95" xfId="0" applyFont="1" applyFill="1" applyBorder="1" applyAlignment="1">
      <alignment horizontal="right" vertical="center" wrapText="1"/>
    </xf>
    <xf numFmtId="0" fontId="195" fillId="19" borderId="48" xfId="0" applyFont="1" applyFill="1" applyBorder="1" applyAlignment="1">
      <alignment horizontal="center" vertical="center"/>
    </xf>
    <xf numFmtId="0" fontId="11" fillId="18" borderId="283" xfId="3" applyFont="1" applyFill="1" applyBorder="1" applyAlignment="1" applyProtection="1">
      <alignment horizontal="right" vertical="center"/>
    </xf>
    <xf numFmtId="0" fontId="10" fillId="18" borderId="285" xfId="3" applyFont="1" applyFill="1" applyBorder="1" applyAlignment="1" applyProtection="1">
      <alignment horizontal="right" vertical="center"/>
    </xf>
    <xf numFmtId="0" fontId="10" fillId="18" borderId="290" xfId="3" applyFont="1" applyFill="1" applyBorder="1" applyAlignment="1" applyProtection="1">
      <alignment vertical="center"/>
    </xf>
    <xf numFmtId="0" fontId="3" fillId="18" borderId="285" xfId="3" applyFont="1" applyFill="1" applyBorder="1" applyAlignment="1" applyProtection="1">
      <alignment horizontal="center" vertical="center" wrapText="1"/>
    </xf>
    <xf numFmtId="0" fontId="31" fillId="18" borderId="10" xfId="0" applyFont="1" applyFill="1" applyBorder="1" applyAlignment="1">
      <alignment horizontal="center" vertical="center" wrapText="1"/>
    </xf>
    <xf numFmtId="0" fontId="30" fillId="0" borderId="10" xfId="0" applyFont="1" applyBorder="1" applyAlignment="1">
      <alignment horizontal="center" vertical="center"/>
    </xf>
    <xf numFmtId="0" fontId="111" fillId="19" borderId="33" xfId="0" applyFont="1" applyFill="1" applyBorder="1" applyAlignment="1">
      <alignment vertical="center" wrapText="1"/>
    </xf>
    <xf numFmtId="0" fontId="111" fillId="19" borderId="41" xfId="0" applyFont="1" applyFill="1" applyBorder="1" applyAlignment="1">
      <alignment horizontal="right" vertical="center" wrapText="1"/>
    </xf>
    <xf numFmtId="0" fontId="111" fillId="19" borderId="33" xfId="0" applyFont="1" applyFill="1" applyBorder="1" applyAlignment="1">
      <alignment horizontal="right" vertical="center" wrapText="1"/>
    </xf>
    <xf numFmtId="0" fontId="103" fillId="0" borderId="0" xfId="0" applyFont="1" applyFill="1" applyBorder="1" applyAlignment="1" applyProtection="1">
      <alignment vertical="center"/>
    </xf>
    <xf numFmtId="0" fontId="114" fillId="0" borderId="0" xfId="0" applyFont="1" applyFill="1" applyBorder="1" applyAlignment="1" applyProtection="1">
      <alignment vertical="center" readingOrder="2"/>
    </xf>
    <xf numFmtId="0" fontId="114" fillId="0" borderId="0" xfId="0" applyFont="1" applyFill="1" applyBorder="1" applyAlignment="1" applyProtection="1">
      <alignment vertical="center" wrapText="1" readingOrder="2"/>
    </xf>
    <xf numFmtId="0" fontId="31" fillId="0" borderId="0" xfId="0" applyFont="1" applyBorder="1" applyAlignment="1">
      <alignment horizontal="center" vertical="center"/>
    </xf>
    <xf numFmtId="0" fontId="31" fillId="0" borderId="0" xfId="0" applyFont="1" applyBorder="1" applyAlignment="1">
      <alignment vertical="center"/>
    </xf>
    <xf numFmtId="14" fontId="31" fillId="0" borderId="0" xfId="0" applyNumberFormat="1" applyFont="1" applyBorder="1" applyAlignment="1">
      <alignment vertical="center"/>
    </xf>
    <xf numFmtId="0" fontId="31" fillId="0" borderId="336" xfId="0" applyFont="1" applyBorder="1" applyAlignment="1">
      <alignment horizontal="center" vertical="center"/>
    </xf>
    <xf numFmtId="14" fontId="31" fillId="0" borderId="336" xfId="0" applyNumberFormat="1" applyFont="1" applyBorder="1" applyAlignment="1">
      <alignment horizontal="center" vertical="center"/>
    </xf>
    <xf numFmtId="0" fontId="51" fillId="0" borderId="0" xfId="0" applyFont="1" applyBorder="1" applyAlignment="1">
      <alignment vertical="center"/>
    </xf>
    <xf numFmtId="14" fontId="51" fillId="0" borderId="0" xfId="0" applyNumberFormat="1" applyFont="1" applyBorder="1" applyAlignment="1">
      <alignment vertical="center"/>
    </xf>
    <xf numFmtId="0" fontId="51" fillId="0" borderId="341" xfId="0" applyFont="1" applyBorder="1" applyAlignment="1">
      <alignment horizontal="center" vertical="center"/>
    </xf>
    <xf numFmtId="14" fontId="51" fillId="0" borderId="340" xfId="0" applyNumberFormat="1" applyFont="1" applyBorder="1" applyAlignment="1">
      <alignment horizontal="center" vertical="center"/>
    </xf>
    <xf numFmtId="3" fontId="186" fillId="30" borderId="199" xfId="6" applyNumberFormat="1" applyFont="1" applyFill="1" applyBorder="1" applyAlignment="1" applyProtection="1">
      <alignment horizontal="center" vertical="center"/>
    </xf>
    <xf numFmtId="3" fontId="70" fillId="2" borderId="10" xfId="6" applyNumberFormat="1" applyFont="1" applyFill="1" applyBorder="1" applyAlignment="1" applyProtection="1">
      <alignment horizontal="center" vertical="center"/>
    </xf>
    <xf numFmtId="4" fontId="70" fillId="28" borderId="0" xfId="6" applyNumberFormat="1" applyFont="1" applyFill="1" applyBorder="1" applyAlignment="1">
      <alignment horizontal="center" vertical="center"/>
    </xf>
    <xf numFmtId="49" fontId="70" fillId="28" borderId="0" xfId="6" applyFont="1" applyFill="1" applyBorder="1" applyAlignment="1">
      <alignment horizontal="center" vertical="center"/>
    </xf>
    <xf numFmtId="4" fontId="197" fillId="28" borderId="0" xfId="6" applyNumberFormat="1" applyFont="1" applyFill="1" applyBorder="1" applyAlignment="1">
      <alignment horizontal="center" vertical="center"/>
    </xf>
    <xf numFmtId="49" fontId="70" fillId="28" borderId="11" xfId="6" applyFont="1" applyFill="1" applyBorder="1" applyAlignment="1">
      <alignment horizontal="right" vertical="center"/>
    </xf>
    <xf numFmtId="49" fontId="70" fillId="28" borderId="0" xfId="6" applyFont="1" applyFill="1" applyBorder="1" applyAlignment="1">
      <alignment horizontal="right" vertical="center"/>
    </xf>
    <xf numFmtId="2" fontId="198" fillId="28" borderId="11" xfId="9" applyNumberFormat="1" applyFont="1" applyFill="1" applyBorder="1" applyAlignment="1" applyProtection="1">
      <alignment horizontal="right" vertical="center"/>
      <protection locked="0"/>
    </xf>
    <xf numFmtId="2" fontId="70" fillId="28" borderId="11" xfId="9" applyNumberFormat="1" applyFont="1" applyFill="1" applyBorder="1" applyAlignment="1">
      <alignment vertical="center"/>
    </xf>
    <xf numFmtId="2" fontId="199" fillId="28" borderId="0" xfId="6" applyNumberFormat="1" applyFont="1" applyFill="1" applyBorder="1" applyAlignment="1">
      <alignment vertical="center"/>
    </xf>
    <xf numFmtId="2" fontId="199" fillId="28" borderId="0" xfId="9" applyNumberFormat="1" applyFont="1" applyFill="1" applyBorder="1" applyAlignment="1">
      <alignment vertical="center"/>
    </xf>
    <xf numFmtId="2" fontId="70" fillId="28" borderId="0" xfId="9" applyNumberFormat="1" applyFont="1" applyFill="1" applyBorder="1" applyAlignment="1">
      <alignment vertical="center"/>
    </xf>
    <xf numFmtId="3" fontId="151" fillId="2" borderId="10" xfId="9" applyNumberFormat="1" applyFont="1" applyFill="1" applyBorder="1" applyAlignment="1" applyProtection="1">
      <alignment horizontal="center" vertical="center"/>
    </xf>
    <xf numFmtId="4" fontId="151" fillId="28" borderId="0" xfId="9" applyNumberFormat="1" applyFont="1" applyFill="1" applyBorder="1" applyAlignment="1">
      <alignment horizontal="center" vertical="center"/>
    </xf>
    <xf numFmtId="4" fontId="70" fillId="21" borderId="0" xfId="6" applyNumberFormat="1" applyFont="1" applyFill="1" applyBorder="1" applyAlignment="1">
      <alignment horizontal="center" vertical="center"/>
    </xf>
    <xf numFmtId="49" fontId="70" fillId="21" borderId="0" xfId="6" applyFont="1" applyFill="1" applyBorder="1" applyAlignment="1">
      <alignment horizontal="center" vertical="center"/>
    </xf>
    <xf numFmtId="3" fontId="186" fillId="23" borderId="208" xfId="6" applyNumberFormat="1" applyFont="1" applyFill="1" applyBorder="1" applyAlignment="1" applyProtection="1">
      <alignment horizontal="center" vertical="center"/>
    </xf>
    <xf numFmtId="49" fontId="3" fillId="21" borderId="11" xfId="6" applyFont="1" applyFill="1" applyBorder="1" applyAlignment="1">
      <alignment horizontal="right"/>
    </xf>
    <xf numFmtId="49" fontId="3" fillId="21" borderId="0" xfId="6" applyFont="1" applyFill="1" applyBorder="1"/>
    <xf numFmtId="0" fontId="31" fillId="18" borderId="10" xfId="0" applyFont="1" applyFill="1" applyBorder="1" applyAlignment="1">
      <alignment horizontal="center" vertical="center" wrapText="1"/>
    </xf>
    <xf numFmtId="0" fontId="114" fillId="36" borderId="272" xfId="0" applyFont="1" applyFill="1" applyBorder="1" applyAlignment="1" applyProtection="1">
      <alignment horizontal="right" vertical="center" readingOrder="2"/>
    </xf>
    <xf numFmtId="0" fontId="114" fillId="36" borderId="196" xfId="0" applyFont="1" applyFill="1" applyBorder="1" applyAlignment="1" applyProtection="1">
      <alignment horizontal="center" vertical="center" readingOrder="2"/>
    </xf>
    <xf numFmtId="0" fontId="160" fillId="0" borderId="262" xfId="0" applyFont="1" applyBorder="1" applyAlignment="1">
      <alignment horizontal="center" vertical="center"/>
    </xf>
    <xf numFmtId="49" fontId="3" fillId="0" borderId="0" xfId="6" applyFont="1" applyFill="1" applyBorder="1" applyAlignment="1" applyProtection="1">
      <alignment horizontal="center" vertical="center"/>
      <protection locked="0"/>
    </xf>
    <xf numFmtId="0" fontId="145" fillId="17" borderId="96" xfId="0" applyFont="1" applyFill="1" applyBorder="1" applyAlignment="1">
      <alignment horizontal="right" vertical="center" wrapText="1"/>
    </xf>
    <xf numFmtId="0" fontId="145" fillId="17" borderId="96" xfId="0" applyFont="1" applyFill="1" applyBorder="1" applyAlignment="1">
      <alignment vertical="center" wrapText="1"/>
    </xf>
    <xf numFmtId="0" fontId="145" fillId="22" borderId="70" xfId="0" applyFont="1" applyFill="1" applyBorder="1" applyAlignment="1">
      <alignment horizontal="center" vertical="center"/>
    </xf>
    <xf numFmtId="0" fontId="195" fillId="19" borderId="3" xfId="0" applyFont="1" applyFill="1" applyBorder="1" applyAlignment="1">
      <alignment vertical="center" wrapText="1"/>
    </xf>
    <xf numFmtId="0" fontId="145" fillId="21" borderId="96" xfId="0" applyFont="1" applyFill="1" applyBorder="1" applyAlignment="1">
      <alignment horizontal="right" vertical="center" wrapText="1"/>
    </xf>
    <xf numFmtId="0" fontId="145" fillId="21" borderId="9" xfId="0" applyFont="1" applyFill="1" applyBorder="1" applyAlignment="1">
      <alignment horizontal="right" vertical="center" wrapText="1"/>
    </xf>
    <xf numFmtId="0" fontId="195" fillId="19" borderId="102" xfId="0" applyFont="1" applyFill="1" applyBorder="1" applyAlignment="1">
      <alignment horizontal="right" vertical="center" wrapText="1"/>
    </xf>
    <xf numFmtId="0" fontId="195" fillId="19" borderId="33" xfId="0" applyFont="1" applyFill="1" applyBorder="1" applyAlignment="1">
      <alignment vertical="center" wrapText="1"/>
    </xf>
    <xf numFmtId="0" fontId="145" fillId="21" borderId="95" xfId="0" applyFont="1" applyFill="1" applyBorder="1" applyAlignment="1">
      <alignment horizontal="right" vertical="center" wrapText="1"/>
    </xf>
    <xf numFmtId="0" fontId="195" fillId="19" borderId="3" xfId="0" applyFont="1" applyFill="1" applyBorder="1" applyAlignment="1">
      <alignment horizontal="right" vertical="center" wrapText="1"/>
    </xf>
    <xf numFmtId="0" fontId="195" fillId="19" borderId="33" xfId="0" applyFont="1" applyFill="1" applyBorder="1" applyAlignment="1">
      <alignment horizontal="right" vertical="center" wrapText="1"/>
    </xf>
    <xf numFmtId="0" fontId="145" fillId="17" borderId="95" xfId="0" applyFont="1" applyFill="1" applyBorder="1" applyAlignment="1">
      <alignment horizontal="right" vertical="center" wrapText="1"/>
    </xf>
    <xf numFmtId="0" fontId="145" fillId="17" borderId="9" xfId="0" applyFont="1" applyFill="1" applyBorder="1" applyAlignment="1">
      <alignment horizontal="right" vertical="center" wrapText="1"/>
    </xf>
    <xf numFmtId="0" fontId="195" fillId="19" borderId="42" xfId="0" applyFont="1" applyFill="1" applyBorder="1" applyAlignment="1" applyProtection="1">
      <alignment horizontal="right" vertical="center" wrapText="1"/>
    </xf>
    <xf numFmtId="0" fontId="195" fillId="19" borderId="69" xfId="0" applyFont="1" applyFill="1" applyBorder="1" applyAlignment="1">
      <alignment vertical="center" wrapText="1"/>
    </xf>
    <xf numFmtId="0" fontId="195" fillId="19" borderId="47" xfId="0" applyFont="1" applyFill="1" applyBorder="1" applyAlignment="1">
      <alignment vertical="center" wrapText="1"/>
    </xf>
    <xf numFmtId="3" fontId="162" fillId="0" borderId="0" xfId="0" applyNumberFormat="1" applyFont="1" applyFill="1" applyBorder="1" applyAlignment="1">
      <alignment horizontal="center" vertical="center" wrapText="1"/>
    </xf>
    <xf numFmtId="0" fontId="183" fillId="0" borderId="0" xfId="0" applyFont="1" applyFill="1" applyBorder="1" applyAlignment="1">
      <alignment horizontal="center" vertical="center" wrapText="1"/>
    </xf>
    <xf numFmtId="3" fontId="183" fillId="0" borderId="0" xfId="0" applyNumberFormat="1" applyFont="1" applyFill="1" applyBorder="1" applyAlignment="1">
      <alignment horizontal="center" vertical="center" wrapText="1"/>
    </xf>
    <xf numFmtId="0" fontId="183" fillId="20" borderId="7" xfId="0" applyFont="1" applyFill="1" applyBorder="1" applyAlignment="1">
      <alignment horizontal="center" vertical="center" wrapText="1"/>
    </xf>
    <xf numFmtId="0" fontId="183" fillId="20" borderId="8" xfId="0" applyFont="1" applyFill="1" applyBorder="1" applyAlignment="1">
      <alignment horizontal="center" vertical="center" wrapText="1"/>
    </xf>
    <xf numFmtId="0" fontId="183" fillId="20" borderId="46" xfId="0" applyFont="1" applyFill="1" applyBorder="1" applyAlignment="1">
      <alignment horizontal="center" vertical="center" wrapText="1"/>
    </xf>
    <xf numFmtId="3" fontId="183" fillId="20" borderId="46" xfId="0" applyNumberFormat="1" applyFont="1" applyFill="1" applyBorder="1" applyAlignment="1">
      <alignment horizontal="center" vertical="center" wrapText="1"/>
    </xf>
    <xf numFmtId="3" fontId="183" fillId="20" borderId="9" xfId="0" applyNumberFormat="1" applyFont="1" applyFill="1" applyBorder="1" applyAlignment="1">
      <alignment horizontal="center" vertical="center" wrapText="1"/>
    </xf>
    <xf numFmtId="0" fontId="160" fillId="22" borderId="69" xfId="0" applyFont="1" applyFill="1" applyBorder="1" applyAlignment="1">
      <alignment vertical="center" wrapText="1"/>
    </xf>
    <xf numFmtId="0" fontId="3" fillId="18" borderId="58" xfId="0" applyFont="1" applyFill="1" applyBorder="1" applyAlignment="1">
      <alignment horizontal="center" vertical="center" wrapText="1"/>
    </xf>
    <xf numFmtId="0" fontId="122" fillId="18" borderId="79" xfId="0" applyFont="1" applyFill="1" applyBorder="1" applyAlignment="1">
      <alignment vertical="center" wrapText="1"/>
    </xf>
    <xf numFmtId="0" fontId="30" fillId="18" borderId="79" xfId="0" applyFont="1" applyFill="1" applyBorder="1" applyAlignment="1">
      <alignment vertical="center"/>
    </xf>
    <xf numFmtId="0" fontId="31" fillId="18" borderId="79" xfId="0" applyFont="1" applyFill="1" applyBorder="1" applyAlignment="1">
      <alignment horizontal="center" vertical="center" wrapText="1"/>
    </xf>
    <xf numFmtId="0" fontId="31" fillId="18" borderId="79" xfId="0" applyFont="1" applyFill="1" applyBorder="1" applyAlignment="1">
      <alignment vertical="center" wrapText="1"/>
    </xf>
    <xf numFmtId="3" fontId="48" fillId="0" borderId="0" xfId="0" applyNumberFormat="1" applyFont="1" applyBorder="1" applyAlignment="1" applyProtection="1">
      <alignment horizontal="center" vertical="center" wrapText="1"/>
    </xf>
    <xf numFmtId="0" fontId="31" fillId="18" borderId="61" xfId="0" applyFont="1" applyFill="1" applyBorder="1" applyAlignment="1">
      <alignment horizontal="center" vertical="center" wrapText="1"/>
    </xf>
    <xf numFmtId="0" fontId="145" fillId="22" borderId="102" xfId="0" applyFont="1" applyFill="1" applyBorder="1" applyAlignment="1" applyProtection="1">
      <alignment horizontal="right" vertical="center" wrapText="1"/>
    </xf>
    <xf numFmtId="0" fontId="111" fillId="21" borderId="33" xfId="0" applyFont="1" applyFill="1" applyBorder="1" applyAlignment="1">
      <alignment horizontal="right" vertical="center" wrapText="1"/>
    </xf>
    <xf numFmtId="0" fontId="111" fillId="19" borderId="58" xfId="0" applyFont="1" applyFill="1" applyBorder="1" applyAlignment="1">
      <alignment horizontal="right" vertical="center"/>
    </xf>
    <xf numFmtId="0" fontId="190" fillId="22" borderId="39" xfId="0" applyFont="1" applyFill="1" applyBorder="1" applyAlignment="1">
      <alignment horizontal="center" vertical="center"/>
    </xf>
    <xf numFmtId="0" fontId="145" fillId="22" borderId="20" xfId="0" applyFont="1" applyFill="1" applyBorder="1" applyAlignment="1" applyProtection="1">
      <alignment horizontal="center" vertical="center"/>
    </xf>
    <xf numFmtId="0" fontId="111" fillId="19" borderId="1" xfId="0" applyFont="1" applyFill="1" applyBorder="1" applyAlignment="1">
      <alignment horizontal="center" vertical="center"/>
    </xf>
    <xf numFmtId="0" fontId="111" fillId="17" borderId="91" xfId="0" applyFont="1" applyFill="1" applyBorder="1" applyAlignment="1">
      <alignment horizontal="center" vertical="center"/>
    </xf>
    <xf numFmtId="0" fontId="145" fillId="21" borderId="91" xfId="0" applyFont="1" applyFill="1" applyBorder="1" applyAlignment="1">
      <alignment horizontal="center" vertical="center"/>
    </xf>
    <xf numFmtId="0" fontId="145" fillId="21" borderId="7" xfId="0" applyFont="1" applyFill="1" applyBorder="1" applyAlignment="1">
      <alignment horizontal="center" vertical="center"/>
    </xf>
    <xf numFmtId="0" fontId="111" fillId="19" borderId="20" xfId="0" applyFont="1" applyFill="1" applyBorder="1" applyAlignment="1">
      <alignment horizontal="center" vertical="center"/>
    </xf>
    <xf numFmtId="0" fontId="111" fillId="21" borderId="91" xfId="0" applyFont="1" applyFill="1" applyBorder="1" applyAlignment="1">
      <alignment horizontal="center" vertical="center"/>
    </xf>
    <xf numFmtId="0" fontId="111" fillId="21" borderId="7" xfId="0" applyFont="1" applyFill="1" applyBorder="1" applyAlignment="1">
      <alignment horizontal="center" vertical="center"/>
    </xf>
    <xf numFmtId="0" fontId="111" fillId="19" borderId="28" xfId="0" applyFont="1" applyFill="1" applyBorder="1" applyAlignment="1">
      <alignment horizontal="center" vertical="center"/>
    </xf>
    <xf numFmtId="0" fontId="111" fillId="21" borderId="94" xfId="0" applyFont="1" applyFill="1" applyBorder="1" applyAlignment="1">
      <alignment horizontal="center" vertical="center"/>
    </xf>
    <xf numFmtId="0" fontId="145" fillId="19" borderId="1" xfId="0" applyFont="1" applyFill="1" applyBorder="1" applyAlignment="1">
      <alignment horizontal="center" vertical="center"/>
    </xf>
    <xf numFmtId="0" fontId="145" fillId="17" borderId="97" xfId="0" applyFont="1" applyFill="1" applyBorder="1" applyAlignment="1">
      <alignment horizontal="center" vertical="center" wrapText="1"/>
    </xf>
    <xf numFmtId="0" fontId="145" fillId="21" borderId="97" xfId="0" applyFont="1" applyFill="1" applyBorder="1" applyAlignment="1">
      <alignment horizontal="center" vertical="center" wrapText="1"/>
    </xf>
    <xf numFmtId="0" fontId="145" fillId="21" borderId="56" xfId="0" applyFont="1" applyFill="1" applyBorder="1" applyAlignment="1">
      <alignment horizontal="center" vertical="center" wrapText="1"/>
    </xf>
    <xf numFmtId="0" fontId="145" fillId="19" borderId="28" xfId="0" applyFont="1" applyFill="1" applyBorder="1" applyAlignment="1">
      <alignment horizontal="center" vertical="center"/>
    </xf>
    <xf numFmtId="0" fontId="145" fillId="17" borderId="91" xfId="0" applyFont="1" applyFill="1" applyBorder="1" applyAlignment="1">
      <alignment horizontal="center" vertical="center"/>
    </xf>
    <xf numFmtId="0" fontId="145" fillId="17" borderId="94" xfId="0" applyFont="1" applyFill="1" applyBorder="1" applyAlignment="1">
      <alignment horizontal="center" vertical="center"/>
    </xf>
    <xf numFmtId="0" fontId="145" fillId="17" borderId="7" xfId="0" applyFont="1" applyFill="1" applyBorder="1" applyAlignment="1">
      <alignment horizontal="center" vertical="center"/>
    </xf>
    <xf numFmtId="0" fontId="111" fillId="19" borderId="12" xfId="0" applyFont="1" applyFill="1" applyBorder="1" applyAlignment="1">
      <alignment horizontal="center" vertical="center" wrapText="1"/>
    </xf>
    <xf numFmtId="0" fontId="111" fillId="19" borderId="39" xfId="0" applyFont="1" applyFill="1" applyBorder="1" applyAlignment="1">
      <alignment horizontal="center" vertical="center"/>
    </xf>
    <xf numFmtId="0" fontId="183" fillId="0" borderId="36" xfId="0" applyFont="1" applyFill="1" applyBorder="1" applyAlignment="1">
      <alignment horizontal="center" vertical="center" wrapText="1"/>
    </xf>
    <xf numFmtId="176" fontId="7" fillId="8" borderId="73" xfId="1" applyNumberFormat="1" applyFont="1" applyFill="1" applyBorder="1" applyAlignment="1" applyProtection="1">
      <alignment horizontal="center" vertical="center" wrapText="1"/>
      <protection locked="0"/>
    </xf>
    <xf numFmtId="176" fontId="7" fillId="8" borderId="70" xfId="1" applyNumberFormat="1" applyFont="1" applyFill="1" applyBorder="1" applyAlignment="1" applyProtection="1">
      <alignment horizontal="center" vertical="center" wrapText="1"/>
      <protection locked="0"/>
    </xf>
    <xf numFmtId="176" fontId="38" fillId="2" borderId="73" xfId="1" applyNumberFormat="1" applyFont="1" applyFill="1" applyBorder="1" applyAlignment="1" applyProtection="1">
      <alignment horizontal="center" vertical="center" wrapText="1"/>
    </xf>
    <xf numFmtId="176" fontId="38" fillId="2" borderId="102" xfId="1" applyNumberFormat="1" applyFont="1" applyFill="1" applyBorder="1" applyAlignment="1" applyProtection="1">
      <alignment horizontal="center" vertical="center" wrapText="1"/>
    </xf>
    <xf numFmtId="0" fontId="183" fillId="20" borderId="94" xfId="0" applyFont="1" applyFill="1" applyBorder="1" applyAlignment="1">
      <alignment horizontal="center" vertical="center" wrapText="1"/>
    </xf>
    <xf numFmtId="0" fontId="183" fillId="20" borderId="90" xfId="0" applyFont="1" applyFill="1" applyBorder="1" applyAlignment="1">
      <alignment horizontal="center" vertical="center" wrapText="1"/>
    </xf>
    <xf numFmtId="0" fontId="183" fillId="20" borderId="89" xfId="0" applyFont="1" applyFill="1" applyBorder="1" applyAlignment="1">
      <alignment horizontal="center" vertical="center" wrapText="1"/>
    </xf>
    <xf numFmtId="3" fontId="183" fillId="20" borderId="89" xfId="0" applyNumberFormat="1" applyFont="1" applyFill="1" applyBorder="1" applyAlignment="1">
      <alignment horizontal="center" vertical="center" wrapText="1"/>
    </xf>
    <xf numFmtId="3" fontId="183" fillId="20" borderId="95" xfId="0" applyNumberFormat="1" applyFont="1" applyFill="1" applyBorder="1" applyAlignment="1">
      <alignment horizontal="center" vertical="center" wrapText="1"/>
    </xf>
    <xf numFmtId="176" fontId="7" fillId="8" borderId="11" xfId="1" applyNumberFormat="1" applyFont="1" applyFill="1" applyBorder="1" applyAlignment="1" applyProtection="1">
      <alignment horizontal="center" vertical="center" wrapText="1"/>
      <protection locked="0"/>
    </xf>
    <xf numFmtId="176" fontId="34" fillId="8" borderId="73" xfId="1" applyNumberFormat="1" applyFont="1" applyFill="1" applyBorder="1" applyAlignment="1" applyProtection="1">
      <alignment horizontal="center" vertical="center" wrapText="1"/>
      <protection locked="0"/>
    </xf>
    <xf numFmtId="176" fontId="34" fillId="8" borderId="70" xfId="1" applyNumberFormat="1" applyFont="1" applyFill="1" applyBorder="1" applyAlignment="1" applyProtection="1">
      <alignment horizontal="center" vertical="center" wrapText="1"/>
      <protection locked="0"/>
    </xf>
    <xf numFmtId="176" fontId="34" fillId="2" borderId="12" xfId="1" applyNumberFormat="1" applyFont="1" applyFill="1" applyBorder="1" applyAlignment="1" applyProtection="1">
      <alignment horizontal="center" vertical="center" wrapText="1"/>
    </xf>
    <xf numFmtId="176" fontId="34" fillId="2" borderId="40" xfId="1" applyNumberFormat="1" applyFont="1" applyFill="1" applyBorder="1" applyAlignment="1" applyProtection="1">
      <alignment horizontal="center" vertical="center" wrapText="1"/>
    </xf>
    <xf numFmtId="176" fontId="34" fillId="2" borderId="48" xfId="1" applyNumberFormat="1" applyFont="1" applyFill="1" applyBorder="1" applyAlignment="1" applyProtection="1">
      <alignment horizontal="center" vertical="center" wrapText="1"/>
    </xf>
    <xf numFmtId="176" fontId="34" fillId="2" borderId="41" xfId="1" applyNumberFormat="1" applyFont="1" applyFill="1" applyBorder="1" applyAlignment="1" applyProtection="1">
      <alignment horizontal="center" vertical="center" wrapText="1"/>
    </xf>
    <xf numFmtId="176" fontId="34" fillId="2" borderId="39" xfId="1" applyNumberFormat="1" applyFont="1" applyFill="1" applyBorder="1" applyAlignment="1" applyProtection="1">
      <alignment horizontal="center" vertical="center" wrapText="1"/>
    </xf>
    <xf numFmtId="3" fontId="183" fillId="20" borderId="99" xfId="0" applyNumberFormat="1" applyFont="1" applyFill="1" applyBorder="1" applyAlignment="1">
      <alignment horizontal="center" vertical="center" wrapText="1"/>
    </xf>
    <xf numFmtId="176" fontId="61" fillId="22" borderId="11" xfId="1" applyNumberFormat="1" applyFont="1" applyFill="1" applyBorder="1" applyAlignment="1" applyProtection="1">
      <alignment horizontal="center" vertical="center" wrapText="1"/>
    </xf>
    <xf numFmtId="176" fontId="61" fillId="22" borderId="73" xfId="1" applyNumberFormat="1" applyFont="1" applyFill="1" applyBorder="1" applyAlignment="1" applyProtection="1">
      <alignment horizontal="center" vertical="center" wrapText="1"/>
    </xf>
    <xf numFmtId="176" fontId="61" fillId="22" borderId="70" xfId="1" applyNumberFormat="1" applyFont="1" applyFill="1" applyBorder="1" applyAlignment="1" applyProtection="1">
      <alignment horizontal="center" vertical="center" wrapText="1"/>
    </xf>
    <xf numFmtId="176" fontId="36" fillId="2" borderId="64" xfId="1" applyNumberFormat="1" applyFont="1" applyFill="1" applyBorder="1" applyAlignment="1" applyProtection="1">
      <alignment horizontal="center" vertical="center"/>
    </xf>
    <xf numFmtId="176" fontId="36" fillId="2" borderId="2" xfId="1" applyNumberFormat="1" applyFont="1" applyFill="1" applyBorder="1" applyAlignment="1" applyProtection="1">
      <alignment horizontal="center" vertical="center"/>
    </xf>
    <xf numFmtId="176" fontId="36" fillId="2" borderId="65" xfId="1" applyNumberFormat="1" applyFont="1" applyFill="1" applyBorder="1" applyAlignment="1" applyProtection="1">
      <alignment horizontal="center" vertical="center"/>
    </xf>
    <xf numFmtId="176" fontId="41" fillId="0" borderId="97" xfId="1" applyNumberFormat="1" applyFont="1" applyFill="1" applyBorder="1" applyAlignment="1" applyProtection="1">
      <alignment horizontal="center" vertical="center" wrapText="1"/>
      <protection locked="0"/>
    </xf>
    <xf numFmtId="176" fontId="41" fillId="0" borderId="92" xfId="1" applyNumberFormat="1" applyFont="1" applyFill="1" applyBorder="1" applyAlignment="1" applyProtection="1">
      <alignment horizontal="center" vertical="center" wrapText="1"/>
      <protection locked="0"/>
    </xf>
    <xf numFmtId="176" fontId="42" fillId="2" borderId="66" xfId="1" applyNumberFormat="1" applyFont="1" applyFill="1" applyBorder="1" applyAlignment="1" applyProtection="1">
      <alignment horizontal="center" vertical="center"/>
    </xf>
    <xf numFmtId="176" fontId="41" fillId="17" borderId="97" xfId="1" applyNumberFormat="1" applyFont="1" applyFill="1" applyBorder="1" applyAlignment="1" applyProtection="1">
      <alignment horizontal="center" vertical="center" wrapText="1"/>
    </xf>
    <xf numFmtId="176" fontId="41" fillId="17" borderId="92" xfId="1" applyNumberFormat="1" applyFont="1" applyFill="1" applyBorder="1" applyAlignment="1" applyProtection="1">
      <alignment horizontal="center" vertical="center" wrapText="1"/>
    </xf>
    <xf numFmtId="176" fontId="41" fillId="0" borderId="97" xfId="1" applyNumberFormat="1" applyFont="1" applyBorder="1" applyAlignment="1" applyProtection="1">
      <alignment horizontal="center" vertical="center" wrapText="1"/>
      <protection locked="0"/>
    </xf>
    <xf numFmtId="176" fontId="41" fillId="0" borderId="92" xfId="1" applyNumberFormat="1" applyFont="1" applyBorder="1" applyAlignment="1" applyProtection="1">
      <alignment horizontal="center" vertical="center" wrapText="1"/>
      <protection locked="0"/>
    </xf>
    <xf numFmtId="176" fontId="41" fillId="0" borderId="56" xfId="1" applyNumberFormat="1" applyFont="1" applyBorder="1" applyAlignment="1" applyProtection="1">
      <alignment horizontal="center" vertical="center" wrapText="1"/>
      <protection locked="0"/>
    </xf>
    <xf numFmtId="176" fontId="41" fillId="0" borderId="8" xfId="1" applyNumberFormat="1" applyFont="1" applyBorder="1" applyAlignment="1" applyProtection="1">
      <alignment horizontal="center" vertical="center" wrapText="1"/>
      <protection locked="0"/>
    </xf>
    <xf numFmtId="176" fontId="42" fillId="2" borderId="72" xfId="1" applyNumberFormat="1" applyFont="1" applyFill="1" applyBorder="1" applyAlignment="1" applyProtection="1">
      <alignment horizontal="center" vertical="center"/>
    </xf>
    <xf numFmtId="176" fontId="40" fillId="0" borderId="11" xfId="1" applyNumberFormat="1" applyFont="1" applyBorder="1" applyAlignment="1" applyProtection="1">
      <alignment horizontal="center" vertical="center" wrapText="1"/>
      <protection locked="0"/>
    </xf>
    <xf numFmtId="176" fontId="40" fillId="0" borderId="73" xfId="1" applyNumberFormat="1" applyFont="1" applyBorder="1" applyAlignment="1" applyProtection="1">
      <alignment horizontal="center" vertical="center" wrapText="1"/>
      <protection locked="0"/>
    </xf>
    <xf numFmtId="176" fontId="40" fillId="0" borderId="70" xfId="1" applyNumberFormat="1" applyFont="1" applyBorder="1" applyAlignment="1" applyProtection="1">
      <alignment horizontal="center" vertical="center" wrapText="1"/>
      <protection locked="0"/>
    </xf>
    <xf numFmtId="176" fontId="36" fillId="2" borderId="70" xfId="1" applyNumberFormat="1" applyFont="1" applyFill="1" applyBorder="1" applyAlignment="1" applyProtection="1">
      <alignment horizontal="center" vertical="center"/>
    </xf>
    <xf numFmtId="176" fontId="41" fillId="0" borderId="97" xfId="1" applyNumberFormat="1" applyFont="1" applyBorder="1" applyAlignment="1" applyProtection="1">
      <alignment horizontal="center" vertical="center"/>
      <protection locked="0"/>
    </xf>
    <xf numFmtId="176" fontId="41" fillId="0" borderId="92" xfId="1" applyNumberFormat="1" applyFont="1" applyBorder="1" applyAlignment="1" applyProtection="1">
      <alignment horizontal="center" vertical="center"/>
      <protection locked="0"/>
    </xf>
    <xf numFmtId="176" fontId="41" fillId="2" borderId="92" xfId="1" applyNumberFormat="1" applyFont="1" applyFill="1" applyBorder="1" applyAlignment="1" applyProtection="1">
      <alignment horizontal="center" vertical="center" wrapText="1"/>
    </xf>
    <xf numFmtId="176" fontId="43" fillId="2" borderId="91" xfId="1" applyNumberFormat="1" applyFont="1" applyFill="1" applyBorder="1" applyAlignment="1" applyProtection="1">
      <alignment horizontal="center" vertical="center"/>
    </xf>
    <xf numFmtId="176" fontId="43" fillId="2" borderId="78" xfId="1" applyNumberFormat="1" applyFont="1" applyFill="1" applyBorder="1" applyAlignment="1" applyProtection="1">
      <alignment horizontal="center" vertical="center"/>
    </xf>
    <xf numFmtId="176" fontId="43" fillId="2" borderId="92" xfId="1" applyNumberFormat="1" applyFont="1" applyFill="1" applyBorder="1" applyAlignment="1" applyProtection="1">
      <alignment horizontal="center" vertical="center"/>
    </xf>
    <xf numFmtId="176" fontId="43" fillId="2" borderId="92" xfId="1" applyNumberFormat="1" applyFont="1" applyFill="1" applyBorder="1" applyAlignment="1" applyProtection="1">
      <alignment horizontal="center" vertical="center" wrapText="1"/>
    </xf>
    <xf numFmtId="176" fontId="40" fillId="0" borderId="97" xfId="1" applyNumberFormat="1" applyFont="1" applyFill="1" applyBorder="1" applyAlignment="1" applyProtection="1">
      <alignment horizontal="center" vertical="center"/>
      <protection locked="0"/>
    </xf>
    <xf numFmtId="176" fontId="40" fillId="0" borderId="92" xfId="1" applyNumberFormat="1" applyFont="1" applyFill="1" applyBorder="1" applyAlignment="1" applyProtection="1">
      <alignment horizontal="center" vertical="center"/>
      <protection locked="0"/>
    </xf>
    <xf numFmtId="176" fontId="42" fillId="2" borderId="92" xfId="1" applyNumberFormat="1" applyFont="1" applyFill="1" applyBorder="1" applyAlignment="1" applyProtection="1">
      <alignment horizontal="center" vertical="center" wrapText="1"/>
    </xf>
    <xf numFmtId="176" fontId="46" fillId="0" borderId="97" xfId="1" applyNumberFormat="1" applyFont="1" applyBorder="1" applyAlignment="1" applyProtection="1">
      <alignment horizontal="center" vertical="center"/>
      <protection locked="0"/>
    </xf>
    <xf numFmtId="176" fontId="46" fillId="0" borderId="92" xfId="1" applyNumberFormat="1" applyFont="1" applyBorder="1" applyAlignment="1" applyProtection="1">
      <alignment horizontal="center" vertical="center"/>
      <protection locked="0"/>
    </xf>
    <xf numFmtId="176" fontId="46" fillId="0" borderId="97" xfId="1" applyNumberFormat="1" applyFont="1" applyFill="1" applyBorder="1" applyAlignment="1" applyProtection="1">
      <alignment horizontal="center" vertical="center"/>
      <protection locked="0"/>
    </xf>
    <xf numFmtId="176" fontId="46" fillId="0" borderId="92" xfId="1" applyNumberFormat="1" applyFont="1" applyFill="1" applyBorder="1" applyAlignment="1" applyProtection="1">
      <alignment horizontal="center" vertical="center"/>
      <protection locked="0"/>
    </xf>
    <xf numFmtId="176" fontId="46" fillId="0" borderId="56" xfId="1" applyNumberFormat="1" applyFont="1" applyBorder="1" applyAlignment="1" applyProtection="1">
      <alignment horizontal="center" vertical="center"/>
      <protection locked="0"/>
    </xf>
    <xf numFmtId="176" fontId="46" fillId="0" borderId="8" xfId="1" applyNumberFormat="1" applyFont="1" applyBorder="1" applyAlignment="1" applyProtection="1">
      <alignment horizontal="center" vertical="center"/>
      <protection locked="0"/>
    </xf>
    <xf numFmtId="176" fontId="42" fillId="2" borderId="8" xfId="1" applyNumberFormat="1" applyFont="1" applyFill="1" applyBorder="1" applyAlignment="1" applyProtection="1">
      <alignment horizontal="center" vertical="center" wrapText="1"/>
    </xf>
    <xf numFmtId="176" fontId="36" fillId="2" borderId="25" xfId="1" applyNumberFormat="1" applyFont="1" applyFill="1" applyBorder="1" applyAlignment="1" applyProtection="1">
      <alignment horizontal="center" vertical="center"/>
    </xf>
    <xf numFmtId="176" fontId="36" fillId="2" borderId="21" xfId="1" applyNumberFormat="1" applyFont="1" applyFill="1" applyBorder="1" applyAlignment="1" applyProtection="1">
      <alignment horizontal="center" vertical="center"/>
    </xf>
    <xf numFmtId="176" fontId="36" fillId="2" borderId="21" xfId="1" applyNumberFormat="1" applyFont="1" applyFill="1" applyBorder="1" applyAlignment="1" applyProtection="1">
      <alignment horizontal="center" vertical="center" wrapText="1"/>
    </xf>
    <xf numFmtId="176" fontId="43" fillId="2" borderId="97" xfId="1" applyNumberFormat="1" applyFont="1" applyFill="1" applyBorder="1" applyAlignment="1" applyProtection="1">
      <alignment horizontal="center" vertical="center"/>
    </xf>
    <xf numFmtId="176" fontId="40" fillId="0" borderId="97" xfId="1" applyNumberFormat="1" applyFont="1" applyBorder="1" applyAlignment="1" applyProtection="1">
      <alignment horizontal="center" vertical="center"/>
      <protection locked="0"/>
    </xf>
    <xf numFmtId="176" fontId="40" fillId="0" borderId="92" xfId="1" applyNumberFormat="1" applyFont="1" applyBorder="1" applyAlignment="1" applyProtection="1">
      <alignment horizontal="center" vertical="center"/>
      <protection locked="0"/>
    </xf>
    <xf numFmtId="176" fontId="40" fillId="0" borderId="104" xfId="1" applyNumberFormat="1" applyFont="1" applyFill="1" applyBorder="1" applyAlignment="1" applyProtection="1">
      <alignment horizontal="center" vertical="center"/>
      <protection locked="0"/>
    </xf>
    <xf numFmtId="176" fontId="40" fillId="0" borderId="90" xfId="1" applyNumberFormat="1" applyFont="1" applyFill="1" applyBorder="1" applyAlignment="1" applyProtection="1">
      <alignment horizontal="center" vertical="center"/>
      <protection locked="0"/>
    </xf>
    <xf numFmtId="176" fontId="42" fillId="2" borderId="90" xfId="1" applyNumberFormat="1" applyFont="1" applyFill="1" applyBorder="1" applyAlignment="1" applyProtection="1">
      <alignment horizontal="center" vertical="center" wrapText="1"/>
    </xf>
    <xf numFmtId="176" fontId="36" fillId="2" borderId="1" xfId="1" applyNumberFormat="1" applyFont="1" applyFill="1" applyBorder="1" applyAlignment="1" applyProtection="1">
      <alignment horizontal="center" vertical="center"/>
    </xf>
    <xf numFmtId="176" fontId="36" fillId="2" borderId="62" xfId="1" applyNumberFormat="1" applyFont="1" applyFill="1" applyBorder="1" applyAlignment="1" applyProtection="1">
      <alignment horizontal="center" vertical="center"/>
    </xf>
    <xf numFmtId="176" fontId="36" fillId="2" borderId="2" xfId="1" applyNumberFormat="1" applyFont="1" applyFill="1" applyBorder="1" applyAlignment="1" applyProtection="1">
      <alignment horizontal="center" vertical="center" wrapText="1"/>
    </xf>
    <xf numFmtId="176" fontId="46" fillId="0" borderId="98" xfId="1" applyNumberFormat="1" applyFont="1" applyFill="1" applyBorder="1" applyAlignment="1" applyProtection="1">
      <alignment horizontal="center" vertical="center"/>
      <protection locked="0"/>
    </xf>
    <xf numFmtId="176" fontId="46" fillId="21" borderId="97" xfId="1" applyNumberFormat="1" applyFont="1" applyFill="1" applyBorder="1" applyAlignment="1" applyProtection="1">
      <alignment horizontal="center" vertical="center"/>
    </xf>
    <xf numFmtId="176" fontId="46" fillId="21" borderId="92" xfId="1" applyNumberFormat="1" applyFont="1" applyFill="1" applyBorder="1" applyAlignment="1" applyProtection="1">
      <alignment horizontal="center" vertical="center"/>
    </xf>
    <xf numFmtId="176" fontId="46" fillId="0" borderId="56" xfId="1" applyNumberFormat="1" applyFont="1" applyFill="1" applyBorder="1" applyAlignment="1" applyProtection="1">
      <alignment horizontal="center" vertical="center"/>
      <protection locked="0"/>
    </xf>
    <xf numFmtId="176" fontId="46" fillId="0" borderId="8" xfId="1" applyNumberFormat="1" applyFont="1" applyFill="1" applyBorder="1" applyAlignment="1" applyProtection="1">
      <alignment horizontal="center" vertical="center"/>
      <protection locked="0"/>
    </xf>
    <xf numFmtId="176" fontId="46" fillId="0" borderId="46" xfId="1" applyNumberFormat="1" applyFont="1" applyFill="1" applyBorder="1" applyAlignment="1" applyProtection="1">
      <alignment horizontal="center" vertical="center"/>
      <protection locked="0"/>
    </xf>
    <xf numFmtId="176" fontId="36" fillId="2" borderId="66" xfId="1" applyNumberFormat="1" applyFont="1" applyFill="1" applyBorder="1" applyAlignment="1" applyProtection="1">
      <alignment horizontal="center" vertical="center"/>
    </xf>
    <xf numFmtId="176" fontId="40" fillId="0" borderId="98" xfId="1" applyNumberFormat="1" applyFont="1" applyFill="1" applyBorder="1" applyAlignment="1" applyProtection="1">
      <alignment horizontal="center" vertical="center"/>
      <protection locked="0"/>
    </xf>
    <xf numFmtId="176" fontId="42" fillId="2" borderId="98" xfId="1" applyNumberFormat="1" applyFont="1" applyFill="1" applyBorder="1" applyAlignment="1" applyProtection="1">
      <alignment horizontal="center" vertical="center"/>
    </xf>
    <xf numFmtId="176" fontId="41" fillId="0" borderId="104" xfId="1" applyNumberFormat="1" applyFont="1" applyFill="1" applyBorder="1" applyAlignment="1" applyProtection="1">
      <alignment horizontal="center" vertical="center"/>
      <protection locked="0"/>
    </xf>
    <xf numFmtId="176" fontId="41" fillId="0" borderId="90" xfId="1" applyNumberFormat="1" applyFont="1" applyFill="1" applyBorder="1" applyAlignment="1" applyProtection="1">
      <alignment horizontal="center" vertical="center"/>
      <protection locked="0"/>
    </xf>
    <xf numFmtId="176" fontId="41" fillId="0" borderId="89" xfId="1" applyNumberFormat="1" applyFont="1" applyFill="1" applyBorder="1" applyAlignment="1" applyProtection="1">
      <alignment horizontal="center" vertical="center"/>
      <protection locked="0"/>
    </xf>
    <xf numFmtId="176" fontId="42" fillId="2" borderId="89" xfId="1" applyNumberFormat="1" applyFont="1" applyFill="1" applyBorder="1" applyAlignment="1" applyProtection="1">
      <alignment horizontal="center" vertical="center"/>
    </xf>
    <xf numFmtId="176" fontId="30" fillId="0" borderId="91" xfId="1" applyNumberFormat="1" applyFont="1" applyBorder="1" applyAlignment="1" applyProtection="1">
      <alignment vertical="center" wrapText="1"/>
      <protection locked="0"/>
    </xf>
    <xf numFmtId="176" fontId="30" fillId="0" borderId="92" xfId="1" applyNumberFormat="1" applyFont="1" applyBorder="1" applyAlignment="1" applyProtection="1">
      <alignment vertical="center" wrapText="1"/>
      <protection locked="0"/>
    </xf>
    <xf numFmtId="176" fontId="30" fillId="0" borderId="98" xfId="1" applyNumberFormat="1" applyFont="1" applyBorder="1" applyAlignment="1" applyProtection="1">
      <alignment vertical="center" wrapText="1"/>
      <protection locked="0"/>
    </xf>
    <xf numFmtId="176" fontId="30" fillId="0" borderId="7" xfId="1" applyNumberFormat="1" applyFont="1" applyBorder="1" applyAlignment="1" applyProtection="1">
      <alignment vertical="center" wrapText="1"/>
      <protection locked="0"/>
    </xf>
    <xf numFmtId="176" fontId="30" fillId="0" borderId="8" xfId="1" applyNumberFormat="1" applyFont="1" applyBorder="1" applyAlignment="1" applyProtection="1">
      <alignment vertical="center" wrapText="1"/>
      <protection locked="0"/>
    </xf>
    <xf numFmtId="176" fontId="30" fillId="0" borderId="46" xfId="1" applyNumberFormat="1" applyFont="1" applyBorder="1" applyAlignment="1" applyProtection="1">
      <alignment vertical="center" wrapText="1"/>
      <protection locked="0"/>
    </xf>
    <xf numFmtId="176" fontId="42" fillId="2" borderId="46" xfId="1" applyNumberFormat="1" applyFont="1" applyFill="1" applyBorder="1" applyAlignment="1" applyProtection="1">
      <alignment horizontal="center" vertical="center"/>
    </xf>
    <xf numFmtId="176" fontId="62" fillId="2" borderId="25" xfId="1" applyNumberFormat="1" applyFont="1" applyFill="1" applyBorder="1" applyAlignment="1" applyProtection="1">
      <alignment horizontal="center" vertical="center" wrapText="1"/>
    </xf>
    <xf numFmtId="176" fontId="62" fillId="2" borderId="21" xfId="1" applyNumberFormat="1" applyFont="1" applyFill="1" applyBorder="1" applyAlignment="1" applyProtection="1">
      <alignment horizontal="center" vertical="center" wrapText="1"/>
    </xf>
    <xf numFmtId="176" fontId="30" fillId="0" borderId="94" xfId="1" applyNumberFormat="1" applyFont="1" applyBorder="1" applyAlignment="1" applyProtection="1">
      <alignment vertical="center" wrapText="1"/>
      <protection locked="0"/>
    </xf>
    <xf numFmtId="176" fontId="30" fillId="0" borderId="90" xfId="1" applyNumberFormat="1" applyFont="1" applyBorder="1" applyAlignment="1" applyProtection="1">
      <alignment vertical="center" wrapText="1"/>
      <protection locked="0"/>
    </xf>
    <xf numFmtId="176" fontId="30" fillId="0" borderId="89" xfId="1" applyNumberFormat="1" applyFont="1" applyBorder="1" applyAlignment="1" applyProtection="1">
      <alignment vertical="center" wrapText="1"/>
      <protection locked="0"/>
    </xf>
    <xf numFmtId="176" fontId="10" fillId="0" borderId="39" xfId="1" applyNumberFormat="1" applyFont="1" applyBorder="1" applyAlignment="1" applyProtection="1">
      <alignment vertical="center" wrapText="1"/>
      <protection locked="0"/>
    </xf>
    <xf numFmtId="176" fontId="10" fillId="0" borderId="40" xfId="1" applyNumberFormat="1" applyFont="1" applyBorder="1" applyAlignment="1" applyProtection="1">
      <alignment vertical="center" wrapText="1"/>
      <protection locked="0"/>
    </xf>
    <xf numFmtId="176" fontId="10" fillId="0" borderId="48" xfId="1" applyNumberFormat="1" applyFont="1" applyBorder="1" applyAlignment="1" applyProtection="1">
      <alignment vertical="center" wrapText="1"/>
      <protection locked="0"/>
    </xf>
    <xf numFmtId="176" fontId="36" fillId="2" borderId="48" xfId="1" applyNumberFormat="1" applyFont="1" applyFill="1" applyBorder="1" applyAlignment="1" applyProtection="1">
      <alignment horizontal="center" vertical="center"/>
    </xf>
    <xf numFmtId="176" fontId="30" fillId="0" borderId="39" xfId="1" applyNumberFormat="1" applyFont="1" applyBorder="1" applyAlignment="1" applyProtection="1">
      <alignment vertical="center" wrapText="1"/>
      <protection locked="0"/>
    </xf>
    <xf numFmtId="176" fontId="30" fillId="0" borderId="40" xfId="1" applyNumberFormat="1" applyFont="1" applyBorder="1" applyAlignment="1" applyProtection="1">
      <alignment vertical="center" wrapText="1"/>
      <protection locked="0"/>
    </xf>
    <xf numFmtId="176" fontId="30" fillId="0" borderId="48" xfId="1" applyNumberFormat="1" applyFont="1" applyBorder="1" applyAlignment="1" applyProtection="1">
      <alignment vertical="center" wrapText="1"/>
      <protection locked="0"/>
    </xf>
    <xf numFmtId="176" fontId="61" fillId="22" borderId="102" xfId="1" applyNumberFormat="1" applyFont="1" applyFill="1" applyBorder="1" applyAlignment="1" applyProtection="1">
      <alignment horizontal="center" vertical="center" wrapText="1"/>
    </xf>
    <xf numFmtId="176" fontId="36" fillId="2" borderId="3" xfId="1" applyNumberFormat="1" applyFont="1" applyFill="1" applyBorder="1" applyAlignment="1" applyProtection="1">
      <alignment horizontal="center" vertical="center"/>
    </xf>
    <xf numFmtId="176" fontId="41" fillId="2" borderId="96" xfId="1" applyNumberFormat="1" applyFont="1" applyFill="1" applyBorder="1" applyAlignment="1" applyProtection="1">
      <alignment horizontal="center" vertical="center" wrapText="1"/>
    </xf>
    <xf numFmtId="176" fontId="41" fillId="2" borderId="9" xfId="1" applyNumberFormat="1" applyFont="1" applyFill="1" applyBorder="1" applyAlignment="1" applyProtection="1">
      <alignment horizontal="center" vertical="center" wrapText="1"/>
    </xf>
    <xf numFmtId="176" fontId="36" fillId="2" borderId="102" xfId="1" applyNumberFormat="1" applyFont="1" applyFill="1" applyBorder="1" applyAlignment="1" applyProtection="1">
      <alignment horizontal="center" vertical="center" wrapText="1"/>
    </xf>
    <xf numFmtId="176" fontId="36" fillId="2" borderId="3" xfId="1" applyNumberFormat="1" applyFont="1" applyFill="1" applyBorder="1" applyAlignment="1" applyProtection="1">
      <alignment horizontal="center" vertical="center" wrapText="1"/>
    </xf>
    <xf numFmtId="176" fontId="43" fillId="2" borderId="96" xfId="1" applyNumberFormat="1" applyFont="1" applyFill="1" applyBorder="1" applyAlignment="1" applyProtection="1">
      <alignment horizontal="center" vertical="center" wrapText="1"/>
    </xf>
    <xf numFmtId="176" fontId="42" fillId="2" borderId="96" xfId="1" applyNumberFormat="1" applyFont="1" applyFill="1" applyBorder="1" applyAlignment="1" applyProtection="1">
      <alignment horizontal="center" vertical="center" wrapText="1"/>
    </xf>
    <xf numFmtId="176" fontId="36" fillId="2" borderId="33" xfId="1" applyNumberFormat="1" applyFont="1" applyFill="1" applyBorder="1" applyAlignment="1" applyProtection="1">
      <alignment horizontal="center" vertical="center" wrapText="1"/>
    </xf>
    <xf numFmtId="176" fontId="42" fillId="2" borderId="95" xfId="1" applyNumberFormat="1" applyFont="1" applyFill="1" applyBorder="1" applyAlignment="1" applyProtection="1">
      <alignment horizontal="center" vertical="center" wrapText="1"/>
    </xf>
    <xf numFmtId="176" fontId="41" fillId="21" borderId="96" xfId="1" applyNumberFormat="1" applyFont="1" applyFill="1" applyBorder="1" applyAlignment="1" applyProtection="1">
      <alignment horizontal="center" vertical="center" wrapText="1"/>
    </xf>
    <xf numFmtId="176" fontId="42" fillId="2" borderId="9" xfId="1" applyNumberFormat="1" applyFont="1" applyFill="1" applyBorder="1" applyAlignment="1" applyProtection="1">
      <alignment horizontal="center" vertical="center" wrapText="1"/>
    </xf>
    <xf numFmtId="176" fontId="41" fillId="2" borderId="95" xfId="1" applyNumberFormat="1" applyFont="1" applyFill="1" applyBorder="1" applyAlignment="1" applyProtection="1">
      <alignment horizontal="center" vertical="center" wrapText="1"/>
    </xf>
    <xf numFmtId="176" fontId="36" fillId="2" borderId="41" xfId="1" applyNumberFormat="1" applyFont="1" applyFill="1" applyBorder="1" applyAlignment="1" applyProtection="1">
      <alignment horizontal="center" vertical="center" wrapText="1"/>
    </xf>
    <xf numFmtId="176" fontId="36" fillId="0" borderId="11" xfId="1" applyNumberFormat="1" applyFont="1" applyBorder="1" applyAlignment="1" applyProtection="1">
      <alignment horizontal="center" vertical="center" wrapText="1"/>
      <protection locked="0"/>
    </xf>
    <xf numFmtId="176" fontId="36" fillId="0" borderId="73" xfId="1" applyNumberFormat="1" applyFont="1" applyBorder="1" applyAlignment="1" applyProtection="1">
      <alignment horizontal="center" vertical="center" wrapText="1"/>
      <protection locked="0"/>
    </xf>
    <xf numFmtId="176" fontId="36" fillId="0" borderId="70" xfId="1" applyNumberFormat="1" applyFont="1" applyBorder="1" applyAlignment="1" applyProtection="1">
      <alignment horizontal="center" vertical="center" wrapText="1"/>
      <protection locked="0"/>
    </xf>
    <xf numFmtId="176" fontId="43" fillId="2" borderId="98" xfId="1" applyNumberFormat="1" applyFont="1" applyFill="1" applyBorder="1" applyAlignment="1" applyProtection="1">
      <alignment horizontal="center" vertical="center"/>
    </xf>
    <xf numFmtId="176" fontId="42" fillId="0" borderId="97" xfId="1" applyNumberFormat="1" applyFont="1" applyFill="1" applyBorder="1" applyAlignment="1" applyProtection="1">
      <alignment horizontal="center" vertical="center"/>
      <protection locked="0"/>
    </xf>
    <xf numFmtId="176" fontId="42" fillId="0" borderId="92" xfId="1" applyNumberFormat="1" applyFont="1" applyFill="1" applyBorder="1" applyAlignment="1" applyProtection="1">
      <alignment horizontal="center" vertical="center"/>
      <protection locked="0"/>
    </xf>
    <xf numFmtId="176" fontId="42" fillId="0" borderId="8" xfId="1" applyNumberFormat="1" applyFont="1" applyBorder="1" applyAlignment="1" applyProtection="1">
      <alignment horizontal="center" vertical="center"/>
      <protection locked="0"/>
    </xf>
    <xf numFmtId="176" fontId="42" fillId="0" borderId="92" xfId="1" applyNumberFormat="1" applyFont="1" applyBorder="1" applyAlignment="1" applyProtection="1">
      <alignment horizontal="center" vertical="center"/>
      <protection locked="0"/>
    </xf>
    <xf numFmtId="176" fontId="42" fillId="0" borderId="104" xfId="1" applyNumberFormat="1" applyFont="1" applyFill="1" applyBorder="1" applyAlignment="1" applyProtection="1">
      <alignment horizontal="center" vertical="center"/>
      <protection locked="0"/>
    </xf>
    <xf numFmtId="176" fontId="42" fillId="0" borderId="90" xfId="1" applyNumberFormat="1" applyFont="1" applyFill="1" applyBorder="1" applyAlignment="1" applyProtection="1">
      <alignment horizontal="center" vertical="center"/>
      <protection locked="0"/>
    </xf>
    <xf numFmtId="176" fontId="42" fillId="0" borderId="98" xfId="1" applyNumberFormat="1" applyFont="1" applyFill="1" applyBorder="1" applyAlignment="1" applyProtection="1">
      <alignment horizontal="center" vertical="center"/>
      <protection locked="0"/>
    </xf>
    <xf numFmtId="176" fontId="41" fillId="21" borderId="92" xfId="1" applyNumberFormat="1" applyFont="1" applyFill="1" applyBorder="1" applyAlignment="1" applyProtection="1">
      <alignment horizontal="center" vertical="center" wrapText="1"/>
    </xf>
    <xf numFmtId="176" fontId="42" fillId="0" borderId="56" xfId="1" applyNumberFormat="1" applyFont="1" applyFill="1" applyBorder="1" applyAlignment="1" applyProtection="1">
      <alignment horizontal="center" vertical="center"/>
      <protection locked="0"/>
    </xf>
    <xf numFmtId="176" fontId="42" fillId="0" borderId="8" xfId="1" applyNumberFormat="1" applyFont="1" applyFill="1" applyBorder="1" applyAlignment="1" applyProtection="1">
      <alignment horizontal="center" vertical="center"/>
      <protection locked="0"/>
    </xf>
    <xf numFmtId="176" fontId="42" fillId="0" borderId="46" xfId="1" applyNumberFormat="1" applyFont="1" applyFill="1" applyBorder="1" applyAlignment="1" applyProtection="1">
      <alignment horizontal="center" vertical="center"/>
      <protection locked="0"/>
    </xf>
    <xf numFmtId="176" fontId="41" fillId="0" borderId="56" xfId="1" applyNumberFormat="1" applyFont="1" applyFill="1" applyBorder="1" applyAlignment="1" applyProtection="1">
      <alignment horizontal="center" vertical="center"/>
      <protection locked="0"/>
    </xf>
    <xf numFmtId="176" fontId="41" fillId="0" borderId="8" xfId="1" applyNumberFormat="1" applyFont="1" applyFill="1" applyBorder="1" applyAlignment="1" applyProtection="1">
      <alignment horizontal="center" vertical="center"/>
      <protection locked="0"/>
    </xf>
    <xf numFmtId="176" fontId="41" fillId="0" borderId="46" xfId="1" applyNumberFormat="1" applyFont="1" applyFill="1" applyBorder="1" applyAlignment="1" applyProtection="1">
      <alignment horizontal="center" vertical="center"/>
      <protection locked="0"/>
    </xf>
    <xf numFmtId="176" fontId="28" fillId="0" borderId="98" xfId="1" applyNumberFormat="1" applyFont="1" applyBorder="1" applyAlignment="1" applyProtection="1">
      <alignment horizontal="center" vertical="center" wrapText="1"/>
      <protection locked="0"/>
    </xf>
    <xf numFmtId="176" fontId="28" fillId="0" borderId="92" xfId="1" applyNumberFormat="1" applyFont="1" applyBorder="1" applyAlignment="1" applyProtection="1">
      <alignment horizontal="center" vertical="center" wrapText="1"/>
      <protection locked="0"/>
    </xf>
    <xf numFmtId="176" fontId="28" fillId="0" borderId="46" xfId="1" applyNumberFormat="1" applyFont="1" applyBorder="1" applyAlignment="1" applyProtection="1">
      <alignment horizontal="center" vertical="center" wrapText="1"/>
      <protection locked="0"/>
    </xf>
    <xf numFmtId="176" fontId="28" fillId="0" borderId="8" xfId="1" applyNumberFormat="1" applyFont="1" applyBorder="1" applyAlignment="1" applyProtection="1">
      <alignment horizontal="center" vertical="center" wrapText="1"/>
      <protection locked="0"/>
    </xf>
    <xf numFmtId="176" fontId="62" fillId="2" borderId="66" xfId="1" applyNumberFormat="1" applyFont="1" applyFill="1" applyBorder="1" applyAlignment="1" applyProtection="1">
      <alignment horizontal="center" vertical="center" wrapText="1"/>
    </xf>
    <xf numFmtId="176" fontId="28" fillId="0" borderId="89" xfId="1" applyNumberFormat="1" applyFont="1" applyBorder="1" applyAlignment="1" applyProtection="1">
      <alignment horizontal="center" vertical="center" wrapText="1"/>
      <protection locked="0"/>
    </xf>
    <xf numFmtId="176" fontId="28" fillId="0" borderId="90" xfId="1" applyNumberFormat="1" applyFont="1" applyBorder="1" applyAlignment="1" applyProtection="1">
      <alignment horizontal="center" vertical="center" wrapText="1"/>
      <protection locked="0"/>
    </xf>
    <xf numFmtId="176" fontId="10" fillId="0" borderId="48" xfId="1" applyNumberFormat="1" applyFont="1" applyBorder="1" applyAlignment="1" applyProtection="1">
      <alignment horizontal="center" vertical="center" wrapText="1"/>
      <protection locked="0"/>
    </xf>
    <xf numFmtId="176" fontId="10" fillId="0" borderId="40" xfId="1" applyNumberFormat="1" applyFont="1" applyBorder="1" applyAlignment="1" applyProtection="1">
      <alignment horizontal="center" vertical="center" wrapText="1"/>
      <protection locked="0"/>
    </xf>
    <xf numFmtId="176" fontId="36" fillId="2" borderId="40" xfId="1" applyNumberFormat="1" applyFont="1" applyFill="1" applyBorder="1" applyAlignment="1" applyProtection="1">
      <alignment horizontal="center" vertical="center"/>
    </xf>
    <xf numFmtId="176" fontId="34" fillId="2" borderId="47" xfId="1" applyNumberFormat="1" applyFont="1" applyFill="1" applyBorder="1" applyAlignment="1" applyProtection="1">
      <alignment horizontal="center" vertical="center" wrapText="1"/>
    </xf>
    <xf numFmtId="176" fontId="61" fillId="22" borderId="69" xfId="1" applyNumberFormat="1" applyFont="1" applyFill="1" applyBorder="1" applyAlignment="1" applyProtection="1">
      <alignment horizontal="center" vertical="center" wrapText="1"/>
    </xf>
    <xf numFmtId="176" fontId="36" fillId="2" borderId="68" xfId="1" applyNumberFormat="1" applyFont="1" applyFill="1" applyBorder="1" applyAlignment="1" applyProtection="1">
      <alignment horizontal="center" vertical="center"/>
    </xf>
    <xf numFmtId="176" fontId="41" fillId="2" borderId="100" xfId="1" applyNumberFormat="1" applyFont="1" applyFill="1" applyBorder="1" applyAlignment="1" applyProtection="1">
      <alignment horizontal="center" vertical="center"/>
    </xf>
    <xf numFmtId="176" fontId="41" fillId="2" borderId="100" xfId="1" applyNumberFormat="1" applyFont="1" applyFill="1" applyBorder="1" applyAlignment="1" applyProtection="1">
      <alignment horizontal="center" vertical="center" wrapText="1"/>
    </xf>
    <xf numFmtId="176" fontId="41" fillId="2" borderId="44" xfId="1" applyNumberFormat="1" applyFont="1" applyFill="1" applyBorder="1" applyAlignment="1" applyProtection="1">
      <alignment horizontal="center" vertical="center" wrapText="1"/>
    </xf>
    <xf numFmtId="176" fontId="36" fillId="2" borderId="69" xfId="1" applyNumberFormat="1" applyFont="1" applyFill="1" applyBorder="1" applyAlignment="1" applyProtection="1">
      <alignment horizontal="center" vertical="center" wrapText="1"/>
    </xf>
    <xf numFmtId="176" fontId="36" fillId="2" borderId="68" xfId="1" applyNumberFormat="1" applyFont="1" applyFill="1" applyBorder="1" applyAlignment="1" applyProtection="1">
      <alignment horizontal="center" vertical="center" wrapText="1"/>
    </xf>
    <xf numFmtId="176" fontId="43" fillId="2" borderId="100" xfId="1" applyNumberFormat="1" applyFont="1" applyFill="1" applyBorder="1" applyAlignment="1" applyProtection="1">
      <alignment horizontal="center" vertical="center" wrapText="1"/>
    </xf>
    <xf numFmtId="176" fontId="42" fillId="2" borderId="100" xfId="1" applyNumberFormat="1" applyFont="1" applyFill="1" applyBorder="1" applyAlignment="1" applyProtection="1">
      <alignment horizontal="center" vertical="center" wrapText="1"/>
    </xf>
    <xf numFmtId="176" fontId="36" fillId="2" borderId="42" xfId="1" applyNumberFormat="1" applyFont="1" applyFill="1" applyBorder="1" applyAlignment="1" applyProtection="1">
      <alignment horizontal="center" vertical="center" wrapText="1"/>
    </xf>
    <xf numFmtId="176" fontId="42" fillId="2" borderId="99" xfId="1" applyNumberFormat="1" applyFont="1" applyFill="1" applyBorder="1" applyAlignment="1" applyProtection="1">
      <alignment horizontal="center" vertical="center" wrapText="1"/>
    </xf>
    <xf numFmtId="176" fontId="42" fillId="2" borderId="44" xfId="1" applyNumberFormat="1" applyFont="1" applyFill="1" applyBorder="1" applyAlignment="1" applyProtection="1">
      <alignment horizontal="center" vertical="center" wrapText="1"/>
    </xf>
    <xf numFmtId="176" fontId="54" fillId="2" borderId="92" xfId="1" applyNumberFormat="1" applyFont="1" applyFill="1" applyBorder="1" applyAlignment="1" applyProtection="1">
      <alignment horizontal="center" vertical="center" wrapText="1"/>
    </xf>
    <xf numFmtId="176" fontId="36" fillId="2" borderId="52" xfId="1" applyNumberFormat="1" applyFont="1" applyFill="1" applyBorder="1" applyAlignment="1" applyProtection="1">
      <alignment horizontal="center" vertical="center"/>
    </xf>
    <xf numFmtId="176" fontId="42" fillId="0" borderId="78" xfId="1" applyNumberFormat="1" applyFont="1" applyFill="1" applyBorder="1" applyAlignment="1" applyProtection="1">
      <alignment horizontal="center" vertical="center"/>
      <protection locked="0"/>
    </xf>
    <xf numFmtId="176" fontId="41" fillId="0" borderId="78" xfId="1" applyNumberFormat="1" applyFont="1" applyBorder="1" applyAlignment="1" applyProtection="1">
      <alignment horizontal="center" vertical="center"/>
      <protection locked="0"/>
    </xf>
    <xf numFmtId="176" fontId="41" fillId="0" borderId="106" xfId="1" applyNumberFormat="1" applyFont="1" applyFill="1" applyBorder="1" applyAlignment="1" applyProtection="1">
      <alignment horizontal="center" vertical="center"/>
      <protection locked="0"/>
    </xf>
    <xf numFmtId="176" fontId="40" fillId="2" borderId="66" xfId="1" applyNumberFormat="1" applyFont="1" applyFill="1" applyBorder="1" applyAlignment="1" applyProtection="1">
      <alignment horizontal="center" vertical="center"/>
    </xf>
    <xf numFmtId="176" fontId="41" fillId="2" borderId="96" xfId="1" applyNumberFormat="1" applyFont="1" applyFill="1" applyBorder="1" applyAlignment="1" applyProtection="1">
      <alignment horizontal="center" vertical="center"/>
    </xf>
    <xf numFmtId="176" fontId="40" fillId="2" borderId="33" xfId="1" applyNumberFormat="1" applyFont="1" applyFill="1" applyBorder="1" applyAlignment="1" applyProtection="1">
      <alignment horizontal="center" vertical="center" wrapText="1"/>
    </xf>
    <xf numFmtId="176" fontId="34" fillId="2" borderId="10" xfId="1" applyNumberFormat="1" applyFont="1" applyFill="1" applyBorder="1" applyAlignment="1" applyProtection="1">
      <alignment horizontal="center" vertical="center" wrapText="1"/>
    </xf>
    <xf numFmtId="176" fontId="36" fillId="2" borderId="19" xfId="1" applyNumberFormat="1" applyFont="1" applyFill="1" applyBorder="1" applyAlignment="1" applyProtection="1">
      <alignment horizontal="center" vertical="center"/>
    </xf>
    <xf numFmtId="176" fontId="36" fillId="2" borderId="63" xfId="1" applyNumberFormat="1" applyFont="1" applyFill="1" applyBorder="1" applyAlignment="1" applyProtection="1">
      <alignment horizontal="center" vertical="center"/>
    </xf>
    <xf numFmtId="176" fontId="41" fillId="2" borderId="79" xfId="1" applyNumberFormat="1" applyFont="1" applyFill="1" applyBorder="1" applyAlignment="1" applyProtection="1">
      <alignment horizontal="center" vertical="center"/>
    </xf>
    <xf numFmtId="176" fontId="41" fillId="2" borderId="61" xfId="1" applyNumberFormat="1" applyFont="1" applyFill="1" applyBorder="1" applyAlignment="1" applyProtection="1">
      <alignment horizontal="center" vertical="center"/>
    </xf>
    <xf numFmtId="176" fontId="36" fillId="2" borderId="19" xfId="1" applyNumberFormat="1" applyFont="1" applyFill="1" applyBorder="1" applyAlignment="1" applyProtection="1">
      <alignment horizontal="center" vertical="center" wrapText="1"/>
    </xf>
    <xf numFmtId="176" fontId="36" fillId="2" borderId="58" xfId="1" applyNumberFormat="1" applyFont="1" applyFill="1" applyBorder="1" applyAlignment="1" applyProtection="1">
      <alignment horizontal="center" vertical="center" wrapText="1"/>
    </xf>
    <xf numFmtId="176" fontId="43" fillId="2" borderId="79" xfId="1" applyNumberFormat="1" applyFont="1" applyFill="1" applyBorder="1" applyAlignment="1" applyProtection="1">
      <alignment horizontal="center" vertical="center"/>
    </xf>
    <xf numFmtId="176" fontId="42" fillId="2" borderId="79" xfId="1" applyNumberFormat="1" applyFont="1" applyFill="1" applyBorder="1" applyAlignment="1" applyProtection="1">
      <alignment horizontal="center" vertical="center"/>
    </xf>
    <xf numFmtId="176" fontId="36" fillId="2" borderId="57" xfId="1" applyNumberFormat="1" applyFont="1" applyFill="1" applyBorder="1" applyAlignment="1" applyProtection="1">
      <alignment horizontal="center" vertical="center"/>
    </xf>
    <xf numFmtId="176" fontId="41" fillId="2" borderId="31" xfId="1" applyNumberFormat="1" applyFont="1" applyFill="1" applyBorder="1" applyAlignment="1" applyProtection="1">
      <alignment horizontal="center" vertical="center"/>
    </xf>
    <xf numFmtId="176" fontId="43" fillId="2" borderId="31" xfId="1" applyNumberFormat="1" applyFont="1" applyFill="1" applyBorder="1" applyAlignment="1" applyProtection="1">
      <alignment horizontal="center" vertical="center"/>
    </xf>
    <xf numFmtId="176" fontId="42" fillId="2" borderId="105" xfId="1" applyNumberFormat="1" applyFont="1" applyFill="1" applyBorder="1" applyAlignment="1" applyProtection="1">
      <alignment horizontal="center" vertical="center" wrapText="1"/>
    </xf>
    <xf numFmtId="176" fontId="42" fillId="2" borderId="79" xfId="1" applyNumberFormat="1" applyFont="1" applyFill="1" applyBorder="1" applyAlignment="1" applyProtection="1">
      <alignment horizontal="center" vertical="center" wrapText="1"/>
    </xf>
    <xf numFmtId="176" fontId="41" fillId="21" borderId="79" xfId="1" applyNumberFormat="1" applyFont="1" applyFill="1" applyBorder="1" applyAlignment="1" applyProtection="1">
      <alignment horizontal="center" vertical="center"/>
    </xf>
    <xf numFmtId="176" fontId="42" fillId="2" borderId="61" xfId="1" applyNumberFormat="1" applyFont="1" applyFill="1" applyBorder="1" applyAlignment="1" applyProtection="1">
      <alignment horizontal="center" vertical="center"/>
    </xf>
    <xf numFmtId="176" fontId="42" fillId="2" borderId="31" xfId="1" applyNumberFormat="1" applyFont="1" applyFill="1" applyBorder="1" applyAlignment="1" applyProtection="1">
      <alignment horizontal="center" vertical="center"/>
    </xf>
    <xf numFmtId="176" fontId="41" fillId="2" borderId="105" xfId="1" applyNumberFormat="1" applyFont="1" applyFill="1" applyBorder="1" applyAlignment="1" applyProtection="1">
      <alignment horizontal="center" vertical="center"/>
    </xf>
    <xf numFmtId="176" fontId="42" fillId="2" borderId="61" xfId="1" applyNumberFormat="1" applyFont="1" applyFill="1" applyBorder="1" applyAlignment="1" applyProtection="1">
      <alignment horizontal="center" vertical="center" wrapText="1"/>
    </xf>
    <xf numFmtId="176" fontId="40" fillId="2" borderId="57" xfId="1" applyNumberFormat="1" applyFont="1" applyFill="1" applyBorder="1" applyAlignment="1" applyProtection="1">
      <alignment horizontal="center" vertical="center" wrapText="1"/>
    </xf>
    <xf numFmtId="176" fontId="42" fillId="2" borderId="31" xfId="1" applyNumberFormat="1" applyFont="1" applyFill="1" applyBorder="1" applyAlignment="1" applyProtection="1">
      <alignment horizontal="center" vertical="center" wrapText="1"/>
    </xf>
    <xf numFmtId="176" fontId="36" fillId="2" borderId="10" xfId="1" applyNumberFormat="1" applyFont="1" applyFill="1" applyBorder="1" applyAlignment="1" applyProtection="1">
      <alignment horizontal="center" vertical="center" wrapText="1"/>
    </xf>
    <xf numFmtId="0" fontId="111" fillId="19" borderId="3" xfId="0" applyFont="1" applyFill="1" applyBorder="1" applyAlignment="1">
      <alignment vertical="center" wrapText="1"/>
    </xf>
    <xf numFmtId="0" fontId="111" fillId="19" borderId="102" xfId="0" applyFont="1" applyFill="1" applyBorder="1" applyAlignment="1">
      <alignment vertical="center" wrapText="1"/>
    </xf>
    <xf numFmtId="0" fontId="111" fillId="19" borderId="3" xfId="0" applyFont="1" applyFill="1" applyBorder="1" applyAlignment="1">
      <alignment horizontal="right" vertical="center" wrapText="1"/>
    </xf>
    <xf numFmtId="0" fontId="111" fillId="19" borderId="41" xfId="0" applyFont="1" applyFill="1" applyBorder="1" applyAlignment="1">
      <alignment vertical="center" wrapText="1"/>
    </xf>
    <xf numFmtId="0" fontId="190" fillId="22" borderId="41" xfId="0" applyFont="1" applyFill="1" applyBorder="1" applyAlignment="1">
      <alignment horizontal="center" vertical="center" wrapText="1"/>
    </xf>
    <xf numFmtId="0" fontId="31" fillId="0" borderId="10" xfId="0" applyFont="1" applyBorder="1" applyAlignment="1">
      <alignment horizontal="center" vertical="center"/>
    </xf>
    <xf numFmtId="0" fontId="181" fillId="18" borderId="213" xfId="0" applyFont="1" applyFill="1" applyBorder="1" applyAlignment="1">
      <alignment vertical="center" textRotation="180" wrapText="1"/>
    </xf>
    <xf numFmtId="0" fontId="181" fillId="18" borderId="214" xfId="0" applyFont="1" applyFill="1" applyBorder="1" applyAlignment="1">
      <alignment vertical="center" textRotation="180" wrapText="1"/>
    </xf>
    <xf numFmtId="0" fontId="181" fillId="18" borderId="213" xfId="0" applyFont="1" applyFill="1" applyBorder="1" applyAlignment="1">
      <alignment vertical="top" wrapText="1"/>
    </xf>
    <xf numFmtId="0" fontId="181" fillId="18" borderId="214" xfId="0" applyFont="1" applyFill="1" applyBorder="1" applyAlignment="1">
      <alignment vertical="top" wrapText="1"/>
    </xf>
    <xf numFmtId="0" fontId="181" fillId="18" borderId="217" xfId="0" applyFont="1" applyFill="1" applyBorder="1" applyAlignment="1">
      <alignment vertical="center" wrapText="1"/>
    </xf>
    <xf numFmtId="0" fontId="181" fillId="18" borderId="217" xfId="0" applyFont="1" applyFill="1" applyBorder="1" applyAlignment="1">
      <alignment vertical="center"/>
    </xf>
    <xf numFmtId="0" fontId="181" fillId="18" borderId="225" xfId="0" applyFont="1" applyFill="1" applyBorder="1" applyAlignment="1">
      <alignment vertical="center" textRotation="180" wrapText="1"/>
    </xf>
    <xf numFmtId="0" fontId="3" fillId="14" borderId="112" xfId="3" applyFont="1" applyFill="1" applyBorder="1" applyAlignment="1" applyProtection="1">
      <alignment horizontal="right" vertical="center" wrapText="1"/>
    </xf>
    <xf numFmtId="0" fontId="3" fillId="14" borderId="346" xfId="3" applyFont="1" applyFill="1" applyBorder="1" applyAlignment="1" applyProtection="1">
      <alignment horizontal="right" vertical="center" wrapText="1"/>
    </xf>
    <xf numFmtId="0" fontId="3" fillId="14" borderId="118" xfId="3" applyFont="1" applyFill="1" applyBorder="1" applyAlignment="1" applyProtection="1">
      <alignment horizontal="right" vertical="center" wrapText="1"/>
    </xf>
    <xf numFmtId="0" fontId="3" fillId="11" borderId="347" xfId="3" applyFont="1" applyFill="1" applyBorder="1" applyAlignment="1" applyProtection="1">
      <alignment horizontal="right" vertical="center"/>
    </xf>
    <xf numFmtId="0" fontId="3" fillId="11" borderId="348" xfId="3" applyFont="1" applyFill="1" applyBorder="1" applyAlignment="1" applyProtection="1">
      <alignment horizontal="right" vertical="center"/>
    </xf>
    <xf numFmtId="0" fontId="3" fillId="11" borderId="349" xfId="3" applyFont="1" applyFill="1" applyBorder="1" applyAlignment="1" applyProtection="1">
      <alignment horizontal="right" vertical="center"/>
    </xf>
    <xf numFmtId="0" fontId="3" fillId="15" borderId="112" xfId="3" applyFont="1" applyFill="1" applyBorder="1" applyAlignment="1" applyProtection="1">
      <alignment horizontal="right" vertical="center" wrapText="1"/>
    </xf>
    <xf numFmtId="0" fontId="3" fillId="15" borderId="346" xfId="3" applyFont="1" applyFill="1" applyBorder="1" applyAlignment="1" applyProtection="1">
      <alignment horizontal="right" vertical="center" wrapText="1"/>
    </xf>
    <xf numFmtId="0" fontId="3" fillId="15" borderId="118" xfId="3" applyFont="1" applyFill="1" applyBorder="1" applyAlignment="1" applyProtection="1">
      <alignment horizontal="right" vertical="center"/>
    </xf>
    <xf numFmtId="0" fontId="3" fillId="11" borderId="232" xfId="3" applyFont="1" applyFill="1" applyBorder="1" applyAlignment="1" applyProtection="1">
      <alignment horizontal="center" vertical="center"/>
    </xf>
    <xf numFmtId="0" fontId="3" fillId="11" borderId="235" xfId="3" applyFont="1" applyFill="1" applyBorder="1" applyAlignment="1" applyProtection="1">
      <alignment horizontal="center" vertical="center"/>
    </xf>
    <xf numFmtId="0" fontId="3" fillId="40" borderId="20" xfId="0" applyFont="1" applyFill="1" applyBorder="1" applyAlignment="1" applyProtection="1">
      <alignment horizontal="center"/>
    </xf>
    <xf numFmtId="0" fontId="3" fillId="40" borderId="254" xfId="0" applyFont="1" applyFill="1" applyBorder="1" applyAlignment="1" applyProtection="1">
      <alignment horizontal="center"/>
    </xf>
    <xf numFmtId="0" fontId="9" fillId="40" borderId="265" xfId="0" applyFont="1" applyFill="1" applyBorder="1" applyAlignment="1" applyProtection="1">
      <alignment horizontal="center" vertical="center"/>
    </xf>
    <xf numFmtId="0" fontId="9" fillId="40" borderId="267" xfId="0" applyFont="1" applyFill="1" applyBorder="1" applyAlignment="1" applyProtection="1">
      <alignment horizontal="center" vertical="center"/>
    </xf>
    <xf numFmtId="0" fontId="9" fillId="40" borderId="269" xfId="0" applyFont="1" applyFill="1" applyBorder="1" applyAlignment="1" applyProtection="1">
      <alignment horizontal="center" vertical="center"/>
    </xf>
    <xf numFmtId="0" fontId="12" fillId="40" borderId="165" xfId="0" applyFont="1" applyFill="1" applyBorder="1" applyAlignment="1" applyProtection="1">
      <alignment horizontal="center" vertical="center" wrapText="1"/>
    </xf>
    <xf numFmtId="0" fontId="12" fillId="40" borderId="28" xfId="0" applyFont="1" applyFill="1" applyBorder="1" applyAlignment="1" applyProtection="1">
      <alignment horizontal="right" vertical="center" wrapText="1"/>
    </xf>
    <xf numFmtId="0" fontId="3" fillId="3" borderId="165" xfId="3" applyFont="1" applyFill="1" applyBorder="1" applyAlignment="1" applyProtection="1">
      <alignment horizontal="center" vertical="center"/>
    </xf>
    <xf numFmtId="0" fontId="3" fillId="3" borderId="141" xfId="0" applyFont="1" applyFill="1" applyBorder="1" applyAlignment="1" applyProtection="1">
      <alignment horizontal="right" vertical="center" wrapText="1" readingOrder="2"/>
    </xf>
    <xf numFmtId="0" fontId="3" fillId="3" borderId="141" xfId="0" applyFont="1" applyFill="1" applyBorder="1" applyAlignment="1" applyProtection="1">
      <alignment horizontal="right" vertical="center" wrapText="1"/>
    </xf>
    <xf numFmtId="0" fontId="16" fillId="3" borderId="141" xfId="0" applyFont="1" applyFill="1" applyBorder="1" applyAlignment="1" applyProtection="1">
      <alignment horizontal="right" vertical="center" wrapText="1"/>
    </xf>
    <xf numFmtId="0" fontId="3" fillId="39" borderId="165" xfId="3" applyFont="1" applyFill="1" applyBorder="1" applyAlignment="1" applyProtection="1">
      <alignment horizontal="center" vertical="center"/>
    </xf>
    <xf numFmtId="0" fontId="3" fillId="39" borderId="141" xfId="0" applyFont="1" applyFill="1" applyBorder="1" applyAlignment="1" applyProtection="1">
      <alignment horizontal="right" vertical="center" wrapText="1"/>
    </xf>
    <xf numFmtId="0" fontId="3" fillId="39" borderId="195" xfId="3" applyFont="1" applyFill="1" applyBorder="1" applyAlignment="1" applyProtection="1">
      <alignment horizontal="center" vertical="center"/>
    </xf>
    <xf numFmtId="0" fontId="3" fillId="39" borderId="28" xfId="0" applyFont="1" applyFill="1" applyBorder="1" applyAlignment="1" applyProtection="1">
      <alignment horizontal="right" vertical="center" wrapText="1"/>
    </xf>
    <xf numFmtId="0" fontId="3" fillId="39" borderId="142" xfId="0" applyFont="1" applyFill="1" applyBorder="1" applyAlignment="1" applyProtection="1">
      <alignment horizontal="right" vertical="center" wrapText="1" readingOrder="2"/>
    </xf>
    <xf numFmtId="0" fontId="14" fillId="39" borderId="165" xfId="3" applyFont="1" applyFill="1" applyBorder="1" applyAlignment="1" applyProtection="1">
      <alignment horizontal="center" vertical="center"/>
    </xf>
    <xf numFmtId="0" fontId="13" fillId="39" borderId="141" xfId="0" applyFont="1" applyFill="1" applyBorder="1" applyAlignment="1" applyProtection="1">
      <alignment horizontal="right" vertical="center" wrapText="1" readingOrder="2"/>
    </xf>
    <xf numFmtId="0" fontId="15" fillId="39" borderId="141" xfId="0" applyFont="1" applyFill="1" applyBorder="1" applyAlignment="1" applyProtection="1">
      <alignment horizontal="right" vertical="center" wrapText="1"/>
    </xf>
    <xf numFmtId="0" fontId="3" fillId="39" borderId="142" xfId="0" applyFont="1" applyFill="1" applyBorder="1" applyAlignment="1" applyProtection="1">
      <alignment horizontal="right" vertical="center" wrapText="1"/>
    </xf>
    <xf numFmtId="0" fontId="3" fillId="18" borderId="354" xfId="0" applyFont="1" applyFill="1" applyBorder="1" applyAlignment="1" applyProtection="1">
      <alignment horizontal="right" vertical="center" wrapText="1"/>
    </xf>
    <xf numFmtId="165" fontId="3" fillId="18" borderId="355" xfId="2" applyNumberFormat="1" applyFont="1" applyFill="1" applyBorder="1" applyAlignment="1" applyProtection="1">
      <alignment horizontal="center" vertical="center"/>
    </xf>
    <xf numFmtId="3" fontId="17" fillId="2" borderId="286" xfId="3" applyNumberFormat="1" applyFont="1" applyFill="1" applyBorder="1" applyAlignment="1" applyProtection="1">
      <alignment horizontal="center" vertical="center"/>
    </xf>
    <xf numFmtId="0" fontId="3" fillId="3" borderId="359" xfId="3" applyFont="1" applyFill="1" applyBorder="1" applyAlignment="1" applyProtection="1">
      <alignment horizontal="center" vertical="center"/>
    </xf>
    <xf numFmtId="0" fontId="3" fillId="3" borderId="360" xfId="0" applyFont="1" applyFill="1" applyBorder="1" applyAlignment="1" applyProtection="1">
      <alignment horizontal="right" vertical="center" wrapText="1" readingOrder="2"/>
    </xf>
    <xf numFmtId="3" fontId="3" fillId="0" borderId="361" xfId="3" applyNumberFormat="1" applyFont="1" applyBorder="1" applyAlignment="1" applyProtection="1">
      <alignment horizontal="center" vertical="center"/>
      <protection locked="0"/>
    </xf>
    <xf numFmtId="0" fontId="3" fillId="39" borderId="25" xfId="3" applyFont="1" applyFill="1" applyBorder="1" applyAlignment="1" applyProtection="1">
      <alignment horizontal="center" vertical="center"/>
    </xf>
    <xf numFmtId="0" fontId="13" fillId="39" borderId="28" xfId="0" applyFont="1" applyFill="1" applyBorder="1" applyAlignment="1" applyProtection="1">
      <alignment horizontal="right" vertical="center" wrapText="1" readingOrder="2"/>
    </xf>
    <xf numFmtId="3" fontId="4" fillId="2" borderId="286" xfId="3" applyNumberFormat="1" applyFont="1" applyFill="1" applyBorder="1" applyAlignment="1" applyProtection="1">
      <alignment horizontal="center" vertical="center"/>
    </xf>
    <xf numFmtId="0" fontId="3" fillId="3" borderId="362" xfId="3" applyFont="1" applyFill="1" applyBorder="1" applyAlignment="1" applyProtection="1">
      <alignment horizontal="center" vertical="center"/>
    </xf>
    <xf numFmtId="0" fontId="3" fillId="3" borderId="363" xfId="0" applyFont="1" applyFill="1" applyBorder="1" applyAlignment="1" applyProtection="1">
      <alignment horizontal="right" vertical="center" wrapText="1" readingOrder="2"/>
    </xf>
    <xf numFmtId="3" fontId="3" fillId="0" borderId="364" xfId="3" applyNumberFormat="1" applyFont="1" applyBorder="1" applyAlignment="1" applyProtection="1">
      <alignment horizontal="center" vertical="center"/>
      <protection locked="0"/>
    </xf>
    <xf numFmtId="3" fontId="3" fillId="39" borderId="286" xfId="3" applyNumberFormat="1" applyFont="1" applyFill="1" applyBorder="1" applyAlignment="1" applyProtection="1">
      <alignment horizontal="center" vertical="center"/>
    </xf>
    <xf numFmtId="0" fontId="14" fillId="39" borderId="25" xfId="3" applyFont="1" applyFill="1" applyBorder="1" applyAlignment="1" applyProtection="1">
      <alignment horizontal="center" vertical="center"/>
    </xf>
    <xf numFmtId="3" fontId="13" fillId="2" borderId="286" xfId="3" applyNumberFormat="1" applyFont="1" applyFill="1" applyBorder="1" applyAlignment="1" applyProtection="1">
      <alignment horizontal="center" vertical="center"/>
    </xf>
    <xf numFmtId="3" fontId="3" fillId="2" borderId="364" xfId="3" applyNumberFormat="1" applyFont="1" applyFill="1" applyBorder="1" applyAlignment="1" applyProtection="1">
      <alignment horizontal="center" vertical="center"/>
    </xf>
    <xf numFmtId="0" fontId="13" fillId="40" borderId="141" xfId="0" applyFont="1" applyFill="1" applyBorder="1" applyAlignment="1" applyProtection="1">
      <alignment horizontal="right" vertical="center" wrapText="1" readingOrder="2"/>
    </xf>
    <xf numFmtId="0" fontId="11" fillId="6" borderId="26" xfId="0" applyFont="1" applyFill="1" applyBorder="1" applyAlignment="1" applyProtection="1">
      <alignment horizontal="center" vertical="center" wrapText="1" readingOrder="2"/>
    </xf>
    <xf numFmtId="0" fontId="17" fillId="40" borderId="25" xfId="3" applyFont="1" applyFill="1" applyBorder="1" applyAlignment="1" applyProtection="1">
      <alignment horizontal="center" vertical="center"/>
    </xf>
    <xf numFmtId="0" fontId="17" fillId="40" borderId="28" xfId="0" applyFont="1" applyFill="1" applyBorder="1" applyAlignment="1" applyProtection="1">
      <alignment horizontal="right" vertical="center" wrapText="1"/>
    </xf>
    <xf numFmtId="0" fontId="16" fillId="40" borderId="141" xfId="0" applyFont="1" applyFill="1" applyBorder="1" applyAlignment="1" applyProtection="1">
      <alignment horizontal="right" vertical="center" wrapText="1" readingOrder="2"/>
    </xf>
    <xf numFmtId="0" fontId="3" fillId="40" borderId="353" xfId="3" applyFont="1" applyFill="1" applyBorder="1" applyAlignment="1" applyProtection="1">
      <alignment horizontal="center" vertical="center"/>
    </xf>
    <xf numFmtId="0" fontId="3" fillId="40" borderId="356" xfId="3" applyFont="1" applyFill="1" applyBorder="1" applyAlignment="1" applyProtection="1">
      <alignment horizontal="center" vertical="center"/>
    </xf>
    <xf numFmtId="0" fontId="3" fillId="40" borderId="357" xfId="3" applyFont="1" applyFill="1" applyBorder="1" applyAlignment="1" applyProtection="1">
      <alignment horizontal="center" vertical="center"/>
    </xf>
    <xf numFmtId="0" fontId="3" fillId="18" borderId="365" xfId="3" applyFont="1" applyFill="1" applyBorder="1" applyAlignment="1" applyProtection="1">
      <alignment horizontal="right" vertical="center"/>
    </xf>
    <xf numFmtId="0" fontId="3" fillId="40" borderId="366" xfId="3" applyFont="1" applyFill="1" applyBorder="1" applyAlignment="1" applyProtection="1">
      <alignment horizontal="center" vertical="center"/>
    </xf>
    <xf numFmtId="0" fontId="205" fillId="40" borderId="367" xfId="0" applyFont="1" applyFill="1" applyBorder="1" applyAlignment="1" applyProtection="1">
      <alignment horizontal="right" vertical="center" wrapText="1" readingOrder="2"/>
    </xf>
    <xf numFmtId="3" fontId="19" fillId="6" borderId="368" xfId="3" applyNumberFormat="1" applyFont="1" applyFill="1" applyBorder="1" applyAlignment="1" applyProtection="1">
      <alignment horizontal="center" vertical="center"/>
    </xf>
    <xf numFmtId="0" fontId="31" fillId="0" borderId="345" xfId="0" applyFont="1" applyBorder="1" applyAlignment="1">
      <alignment horizontal="center" vertical="center" wrapText="1"/>
    </xf>
    <xf numFmtId="0" fontId="3" fillId="0" borderId="142" xfId="0" applyFont="1" applyFill="1" applyBorder="1" applyAlignment="1" applyProtection="1">
      <alignment horizontal="center" vertical="center" wrapText="1"/>
      <protection locked="0"/>
    </xf>
    <xf numFmtId="168" fontId="3" fillId="0" borderId="129" xfId="1" applyNumberFormat="1" applyFont="1" applyFill="1" applyBorder="1" applyAlignment="1" applyProtection="1">
      <alignment horizontal="center" vertical="center" wrapText="1"/>
      <protection locked="0"/>
    </xf>
    <xf numFmtId="167" fontId="23" fillId="2" borderId="129" xfId="1" applyNumberFormat="1" applyFont="1" applyFill="1" applyBorder="1" applyAlignment="1">
      <alignment horizontal="center" vertical="center" wrapText="1"/>
    </xf>
    <xf numFmtId="9" fontId="23" fillId="2" borderId="129" xfId="2" applyNumberFormat="1" applyFont="1" applyFill="1" applyBorder="1" applyAlignment="1" applyProtection="1">
      <alignment horizontal="center" vertical="center" wrapText="1"/>
    </xf>
    <xf numFmtId="167" fontId="3" fillId="0" borderId="129" xfId="1" applyNumberFormat="1" applyFont="1" applyFill="1" applyBorder="1" applyAlignment="1" applyProtection="1">
      <alignment horizontal="center" vertical="center" wrapText="1"/>
      <protection locked="0"/>
    </xf>
    <xf numFmtId="0" fontId="3" fillId="0" borderId="129" xfId="0" applyFont="1" applyFill="1" applyBorder="1" applyAlignment="1" applyProtection="1">
      <alignment horizontal="center" vertical="center" wrapText="1"/>
      <protection locked="0"/>
    </xf>
    <xf numFmtId="0" fontId="3" fillId="0" borderId="138" xfId="0" applyFont="1" applyBorder="1" applyAlignment="1" applyProtection="1">
      <alignment horizontal="center" vertical="center" wrapText="1"/>
      <protection locked="0"/>
    </xf>
    <xf numFmtId="0" fontId="70" fillId="12" borderId="40" xfId="0" applyFont="1" applyFill="1" applyBorder="1" applyAlignment="1" applyProtection="1">
      <alignment vertical="center" wrapText="1"/>
    </xf>
    <xf numFmtId="168" fontId="70" fillId="12" borderId="40" xfId="0" applyNumberFormat="1" applyFont="1" applyFill="1" applyBorder="1" applyAlignment="1">
      <alignment vertical="center" wrapText="1"/>
    </xf>
    <xf numFmtId="9" fontId="70" fillId="12" borderId="40" xfId="0" applyNumberFormat="1" applyFont="1" applyFill="1" applyBorder="1" applyAlignment="1" applyProtection="1">
      <alignment vertical="center" wrapText="1"/>
    </xf>
    <xf numFmtId="167" fontId="70" fillId="2" borderId="40" xfId="1" applyNumberFormat="1" applyFont="1" applyFill="1" applyBorder="1" applyAlignment="1">
      <alignment vertical="center" wrapText="1"/>
    </xf>
    <xf numFmtId="167" fontId="70" fillId="2" borderId="40" xfId="1" applyNumberFormat="1" applyFont="1" applyFill="1" applyBorder="1" applyAlignment="1">
      <alignment horizontal="center" vertical="center" wrapText="1"/>
    </xf>
    <xf numFmtId="168" fontId="70" fillId="12" borderId="40" xfId="0" applyNumberFormat="1" applyFont="1" applyFill="1" applyBorder="1" applyAlignment="1" applyProtection="1">
      <alignment vertical="center" wrapText="1"/>
      <protection locked="0"/>
    </xf>
    <xf numFmtId="0" fontId="70" fillId="12" borderId="40" xfId="0" applyFont="1" applyFill="1" applyBorder="1" applyAlignment="1" applyProtection="1">
      <alignment vertical="center" wrapText="1"/>
      <protection locked="0"/>
    </xf>
    <xf numFmtId="0" fontId="70" fillId="12" borderId="41" xfId="0" applyFont="1" applyFill="1" applyBorder="1" applyAlignment="1" applyProtection="1">
      <alignment vertical="center" wrapText="1"/>
      <protection locked="0"/>
    </xf>
    <xf numFmtId="3" fontId="36" fillId="2" borderId="306" xfId="0" applyNumberFormat="1" applyFont="1" applyFill="1" applyBorder="1" applyAlignment="1" applyProtection="1">
      <alignment horizontal="center"/>
    </xf>
    <xf numFmtId="3" fontId="36" fillId="2" borderId="122" xfId="0" applyNumberFormat="1" applyFont="1" applyFill="1" applyBorder="1" applyAlignment="1" applyProtection="1">
      <alignment horizontal="center"/>
    </xf>
    <xf numFmtId="3" fontId="36" fillId="2" borderId="122" xfId="0" applyNumberFormat="1" applyFont="1" applyFill="1" applyBorder="1" applyAlignment="1" applyProtection="1">
      <alignment horizontal="center" vertical="center"/>
    </xf>
    <xf numFmtId="3" fontId="38" fillId="17" borderId="369" xfId="0" applyNumberFormat="1" applyFont="1" applyFill="1" applyBorder="1" applyAlignment="1" applyProtection="1">
      <alignment horizontal="center"/>
    </xf>
    <xf numFmtId="3" fontId="36" fillId="2" borderId="1" xfId="0" applyNumberFormat="1" applyFont="1" applyFill="1" applyBorder="1" applyAlignment="1" applyProtection="1">
      <alignment horizontal="center"/>
    </xf>
    <xf numFmtId="3" fontId="36" fillId="2" borderId="3" xfId="0" applyNumberFormat="1" applyFont="1" applyFill="1" applyBorder="1" applyAlignment="1" applyProtection="1">
      <alignment horizontal="center"/>
    </xf>
    <xf numFmtId="3" fontId="36" fillId="2" borderId="141" xfId="0" applyNumberFormat="1" applyFont="1" applyFill="1" applyBorder="1" applyAlignment="1" applyProtection="1">
      <alignment horizontal="center"/>
    </xf>
    <xf numFmtId="3" fontId="36" fillId="2" borderId="121" xfId="0" applyNumberFormat="1" applyFont="1" applyFill="1" applyBorder="1" applyAlignment="1" applyProtection="1">
      <alignment horizontal="center"/>
    </xf>
    <xf numFmtId="3" fontId="36" fillId="2" borderId="141" xfId="0" applyNumberFormat="1" applyFont="1" applyFill="1" applyBorder="1" applyAlignment="1" applyProtection="1">
      <alignment horizontal="center" vertical="center"/>
    </xf>
    <xf numFmtId="3" fontId="36" fillId="2" borderId="121" xfId="0" applyNumberFormat="1" applyFont="1" applyFill="1" applyBorder="1" applyAlignment="1" applyProtection="1">
      <alignment horizontal="center" vertical="center"/>
    </xf>
    <xf numFmtId="3" fontId="38" fillId="17" borderId="358" xfId="0" applyNumberFormat="1" applyFont="1" applyFill="1" applyBorder="1" applyAlignment="1" applyProtection="1">
      <alignment horizontal="center"/>
    </xf>
    <xf numFmtId="3" fontId="38" fillId="2" borderId="370" xfId="0" applyNumberFormat="1" applyFont="1" applyFill="1" applyBorder="1" applyAlignment="1" applyProtection="1">
      <alignment horizontal="center"/>
    </xf>
    <xf numFmtId="3" fontId="20" fillId="2" borderId="39" xfId="0" applyNumberFormat="1" applyFont="1" applyFill="1" applyBorder="1" applyAlignment="1" applyProtection="1">
      <alignment horizontal="center"/>
    </xf>
    <xf numFmtId="3" fontId="20" fillId="2" borderId="41" xfId="0" applyNumberFormat="1" applyFont="1" applyFill="1" applyBorder="1" applyAlignment="1" applyProtection="1">
      <alignment horizontal="center"/>
    </xf>
    <xf numFmtId="3" fontId="36" fillId="17" borderId="122" xfId="0" applyNumberFormat="1" applyFont="1" applyFill="1" applyBorder="1" applyAlignment="1" applyProtection="1">
      <alignment horizontal="center"/>
    </xf>
    <xf numFmtId="3" fontId="36" fillId="17" borderId="122" xfId="0" applyNumberFormat="1" applyFont="1" applyFill="1" applyBorder="1" applyAlignment="1" applyProtection="1">
      <alignment horizontal="center" vertical="center"/>
    </xf>
    <xf numFmtId="3" fontId="38" fillId="2" borderId="369" xfId="0" applyNumberFormat="1" applyFont="1" applyFill="1" applyBorder="1" applyAlignment="1" applyProtection="1">
      <alignment horizontal="center"/>
    </xf>
    <xf numFmtId="3" fontId="20" fillId="2" borderId="40" xfId="0" applyNumberFormat="1" applyFont="1" applyFill="1" applyBorder="1" applyAlignment="1" applyProtection="1">
      <alignment horizontal="center"/>
    </xf>
    <xf numFmtId="3" fontId="36" fillId="2" borderId="2" xfId="0" applyNumberFormat="1" applyFont="1" applyFill="1" applyBorder="1" applyAlignment="1" applyProtection="1">
      <alignment horizontal="center"/>
    </xf>
    <xf numFmtId="3" fontId="36" fillId="2" borderId="124" xfId="0" applyNumberFormat="1" applyFont="1" applyFill="1" applyBorder="1" applyAlignment="1" applyProtection="1">
      <alignment horizontal="center"/>
    </xf>
    <xf numFmtId="3" fontId="36" fillId="2" borderId="124" xfId="0" applyNumberFormat="1" applyFont="1" applyFill="1" applyBorder="1" applyAlignment="1" applyProtection="1">
      <alignment horizontal="center" vertical="center"/>
    </xf>
    <xf numFmtId="3" fontId="36" fillId="17" borderId="124" xfId="0" applyNumberFormat="1" applyFont="1" applyFill="1" applyBorder="1" applyAlignment="1" applyProtection="1">
      <alignment horizontal="center"/>
    </xf>
    <xf numFmtId="3" fontId="36" fillId="17" borderId="124" xfId="0" applyNumberFormat="1" applyFont="1" applyFill="1" applyBorder="1" applyAlignment="1" applyProtection="1">
      <alignment horizontal="center" vertical="center"/>
    </xf>
    <xf numFmtId="3" fontId="38" fillId="17" borderId="371" xfId="0" applyNumberFormat="1" applyFont="1" applyFill="1" applyBorder="1" applyAlignment="1" applyProtection="1">
      <alignment horizontal="center"/>
    </xf>
    <xf numFmtId="3" fontId="38" fillId="2" borderId="371" xfId="0" applyNumberFormat="1" applyFont="1" applyFill="1" applyBorder="1" applyAlignment="1" applyProtection="1">
      <alignment horizontal="center"/>
    </xf>
    <xf numFmtId="3" fontId="128" fillId="20" borderId="358" xfId="0" applyNumberFormat="1" applyFont="1" applyFill="1" applyBorder="1" applyAlignment="1">
      <alignment horizontal="center" vertical="center" wrapText="1"/>
    </xf>
    <xf numFmtId="3" fontId="128" fillId="20" borderId="370" xfId="0" applyNumberFormat="1" applyFont="1" applyFill="1" applyBorder="1" applyAlignment="1">
      <alignment horizontal="center" vertical="center" wrapText="1"/>
    </xf>
    <xf numFmtId="3" fontId="128" fillId="20" borderId="371" xfId="0" applyNumberFormat="1" applyFont="1" applyFill="1" applyBorder="1" applyAlignment="1">
      <alignment horizontal="center" vertical="center" wrapText="1"/>
    </xf>
    <xf numFmtId="14" fontId="31" fillId="0" borderId="372" xfId="0" applyNumberFormat="1" applyFont="1" applyBorder="1" applyAlignment="1">
      <alignment horizontal="center" vertical="center"/>
    </xf>
    <xf numFmtId="49" fontId="23" fillId="8" borderId="37" xfId="6" applyFont="1" applyFill="1" applyBorder="1" applyAlignment="1">
      <alignment vertical="center"/>
    </xf>
    <xf numFmtId="3" fontId="65" fillId="8" borderId="379" xfId="6" applyNumberFormat="1" applyFont="1" applyFill="1" applyBorder="1" applyAlignment="1" applyProtection="1">
      <alignment horizontal="center" vertical="center"/>
    </xf>
    <xf numFmtId="14" fontId="31" fillId="0" borderId="262" xfId="0" applyNumberFormat="1" applyFont="1" applyBorder="1" applyAlignment="1">
      <alignment horizontal="center" vertical="center"/>
    </xf>
    <xf numFmtId="0" fontId="190" fillId="24" borderId="388" xfId="0" applyFont="1" applyFill="1" applyBorder="1" applyAlignment="1">
      <alignment horizontal="right" vertical="center"/>
    </xf>
    <xf numFmtId="0" fontId="151" fillId="24" borderId="389" xfId="0" applyFont="1" applyFill="1" applyBorder="1" applyAlignment="1">
      <alignment horizontal="right" vertical="center"/>
    </xf>
    <xf numFmtId="0" fontId="114" fillId="36" borderId="273" xfId="0" applyFont="1" applyFill="1" applyBorder="1" applyAlignment="1" applyProtection="1">
      <alignment horizontal="right" vertical="center" readingOrder="2"/>
    </xf>
    <xf numFmtId="0" fontId="114" fillId="36" borderId="392" xfId="0" applyFont="1" applyFill="1" applyBorder="1" applyAlignment="1" applyProtection="1">
      <alignment horizontal="center" vertical="center" readingOrder="2"/>
    </xf>
    <xf numFmtId="0" fontId="8" fillId="41" borderId="12" xfId="3" applyFont="1" applyFill="1" applyBorder="1" applyAlignment="1" applyProtection="1">
      <alignment horizontal="center" vertical="center" wrapText="1"/>
    </xf>
    <xf numFmtId="0" fontId="8" fillId="41" borderId="23" xfId="3" applyFont="1" applyFill="1" applyBorder="1" applyAlignment="1" applyProtection="1">
      <alignment horizontal="center" vertical="center" wrapText="1"/>
    </xf>
    <xf numFmtId="0" fontId="8" fillId="41" borderId="282" xfId="3" applyFont="1" applyFill="1" applyBorder="1" applyAlignment="1" applyProtection="1">
      <alignment horizontal="center" vertical="center" wrapText="1"/>
    </xf>
    <xf numFmtId="0" fontId="3" fillId="0" borderId="111" xfId="3" applyFont="1" applyFill="1" applyBorder="1" applyAlignment="1" applyProtection="1">
      <alignment horizontal="right" vertical="center"/>
    </xf>
    <xf numFmtId="2" fontId="63" fillId="8" borderId="0" xfId="6" applyNumberFormat="1" applyFont="1" applyFill="1" applyBorder="1" applyProtection="1">
      <protection locked="0"/>
    </xf>
    <xf numFmtId="2" fontId="69" fillId="8" borderId="0" xfId="6" applyNumberFormat="1" applyFont="1" applyFill="1" applyBorder="1" applyAlignment="1" applyProtection="1">
      <alignment wrapText="1"/>
      <protection locked="0"/>
    </xf>
    <xf numFmtId="2" fontId="74" fillId="8" borderId="0" xfId="6" applyNumberFormat="1" applyFont="1" applyFill="1" applyBorder="1" applyAlignment="1" applyProtection="1">
      <alignment horizontal="center"/>
      <protection locked="0"/>
    </xf>
    <xf numFmtId="2" fontId="69" fillId="8" borderId="0" xfId="6" applyNumberFormat="1" applyFont="1" applyFill="1" applyBorder="1" applyAlignment="1" applyProtection="1">
      <alignment horizontal="center" wrapText="1"/>
      <protection locked="0"/>
    </xf>
    <xf numFmtId="3" fontId="90" fillId="8" borderId="0" xfId="6" applyNumberFormat="1" applyFont="1" applyFill="1" applyBorder="1" applyAlignment="1" applyProtection="1">
      <alignment horizontal="center" vertical="center"/>
      <protection locked="0"/>
    </xf>
    <xf numFmtId="2" fontId="90" fillId="0" borderId="0" xfId="6" applyNumberFormat="1" applyFont="1" applyBorder="1" applyAlignment="1" applyProtection="1">
      <alignment horizontal="right"/>
      <protection locked="0"/>
    </xf>
    <xf numFmtId="2" fontId="90" fillId="0" borderId="0" xfId="6" applyNumberFormat="1" applyFont="1" applyBorder="1" applyAlignment="1" applyProtection="1">
      <alignment horizontal="center"/>
      <protection locked="0"/>
    </xf>
    <xf numFmtId="2" fontId="207" fillId="32" borderId="397" xfId="6" applyNumberFormat="1" applyFont="1" applyFill="1" applyBorder="1" applyAlignment="1" applyProtection="1">
      <alignment horizontal="center" vertical="center" wrapText="1"/>
    </xf>
    <xf numFmtId="2" fontId="208" fillId="32" borderId="358" xfId="6" applyNumberFormat="1" applyFont="1" applyFill="1" applyBorder="1" applyAlignment="1" applyProtection="1">
      <alignment horizontal="center" vertical="center" wrapText="1"/>
    </xf>
    <xf numFmtId="2" fontId="208" fillId="32" borderId="371" xfId="6" applyNumberFormat="1" applyFont="1" applyFill="1" applyBorder="1" applyAlignment="1" applyProtection="1">
      <alignment horizontal="center" vertical="center" wrapText="1"/>
    </xf>
    <xf numFmtId="2" fontId="207" fillId="32" borderId="399" xfId="6" applyNumberFormat="1" applyFont="1" applyFill="1" applyBorder="1" applyAlignment="1" applyProtection="1">
      <alignment horizontal="center" wrapText="1"/>
    </xf>
    <xf numFmtId="2" fontId="211" fillId="29" borderId="400" xfId="0" applyNumberFormat="1" applyFont="1" applyFill="1" applyBorder="1" applyAlignment="1" applyProtection="1">
      <alignment horizontal="right" vertical="center" wrapText="1"/>
    </xf>
    <xf numFmtId="3" fontId="65" fillId="2" borderId="401" xfId="6" applyNumberFormat="1" applyFont="1" applyFill="1" applyBorder="1" applyAlignment="1" applyProtection="1">
      <alignment horizontal="right" vertical="center"/>
    </xf>
    <xf numFmtId="3" fontId="65" fillId="2" borderId="401" xfId="6" applyNumberFormat="1" applyFont="1" applyFill="1" applyBorder="1" applyAlignment="1" applyProtection="1">
      <alignment horizontal="center" vertical="center"/>
    </xf>
    <xf numFmtId="3" fontId="65" fillId="2" borderId="402" xfId="6" applyNumberFormat="1" applyFont="1" applyFill="1" applyBorder="1" applyAlignment="1" applyProtection="1">
      <alignment horizontal="center" vertical="center"/>
    </xf>
    <xf numFmtId="3" fontId="72" fillId="2" borderId="124" xfId="6" applyNumberFormat="1" applyFont="1" applyFill="1" applyBorder="1" applyAlignment="1" applyProtection="1">
      <alignment vertical="center"/>
    </xf>
    <xf numFmtId="2" fontId="211" fillId="29" borderId="405" xfId="0" applyNumberFormat="1" applyFont="1" applyFill="1" applyBorder="1" applyAlignment="1" applyProtection="1">
      <alignment horizontal="right" vertical="center" wrapText="1"/>
    </xf>
    <xf numFmtId="3" fontId="72" fillId="2" borderId="406" xfId="6" applyNumberFormat="1" applyFont="1" applyFill="1" applyBorder="1" applyProtection="1"/>
    <xf numFmtId="0" fontId="27" fillId="29" borderId="64" xfId="0" applyFont="1" applyFill="1" applyBorder="1" applyAlignment="1" applyProtection="1">
      <alignment horizontal="left" vertical="center"/>
    </xf>
    <xf numFmtId="0" fontId="27" fillId="29" borderId="97" xfId="0" applyFont="1" applyFill="1" applyBorder="1" applyAlignment="1" applyProtection="1">
      <alignment horizontal="left" vertical="center"/>
    </xf>
    <xf numFmtId="0" fontId="27" fillId="29" borderId="56" xfId="0" applyFont="1" applyFill="1" applyBorder="1" applyAlignment="1" applyProtection="1">
      <alignment horizontal="left" vertical="center"/>
    </xf>
    <xf numFmtId="0" fontId="27" fillId="16" borderId="63" xfId="0" applyFont="1" applyFill="1" applyBorder="1" applyAlignment="1" applyProtection="1">
      <alignment horizontal="center" vertical="center"/>
    </xf>
    <xf numFmtId="0" fontId="27" fillId="0" borderId="101"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locked="0"/>
    </xf>
    <xf numFmtId="0" fontId="3" fillId="29" borderId="122" xfId="12" applyFont="1" applyFill="1" applyBorder="1" applyAlignment="1" applyProtection="1">
      <alignment horizontal="right" vertical="center" wrapText="1" readingOrder="2"/>
    </xf>
    <xf numFmtId="0" fontId="3" fillId="16" borderId="141" xfId="12" applyFont="1" applyFill="1" applyBorder="1" applyAlignment="1" applyProtection="1">
      <alignment horizontal="right" vertical="center" wrapText="1" readingOrder="2"/>
    </xf>
    <xf numFmtId="0" fontId="3" fillId="29" borderId="70" xfId="12" applyFont="1" applyFill="1" applyBorder="1" applyAlignment="1" applyProtection="1">
      <alignment horizontal="right" vertical="center" wrapText="1"/>
    </xf>
    <xf numFmtId="0" fontId="158" fillId="0" borderId="11" xfId="12" applyFont="1" applyFill="1" applyBorder="1" applyAlignment="1" applyProtection="1">
      <alignment vertical="center"/>
      <protection locked="0"/>
    </xf>
    <xf numFmtId="0" fontId="7" fillId="5" borderId="11" xfId="12" applyFont="1" applyFill="1" applyBorder="1" applyAlignment="1" applyProtection="1">
      <alignment vertical="center"/>
      <protection locked="0"/>
    </xf>
    <xf numFmtId="0" fontId="184" fillId="6" borderId="221" xfId="0" applyFont="1" applyFill="1" applyBorder="1" applyAlignment="1">
      <alignment wrapText="1"/>
    </xf>
    <xf numFmtId="3" fontId="3" fillId="0" borderId="98" xfId="0" applyNumberFormat="1" applyFont="1" applyBorder="1" applyAlignment="1" applyProtection="1">
      <alignment horizontal="center" vertical="center"/>
      <protection locked="0"/>
    </xf>
    <xf numFmtId="3" fontId="3" fillId="0" borderId="92" xfId="0" applyNumberFormat="1" applyFont="1" applyBorder="1" applyAlignment="1" applyProtection="1">
      <alignment horizontal="center" vertical="center"/>
      <protection locked="0"/>
    </xf>
    <xf numFmtId="3" fontId="158" fillId="2" borderId="412" xfId="12" applyNumberFormat="1" applyFont="1" applyFill="1" applyBorder="1" applyAlignment="1" applyProtection="1">
      <alignment vertical="center"/>
    </xf>
    <xf numFmtId="3" fontId="158" fillId="2" borderId="413" xfId="12" applyNumberFormat="1" applyFont="1" applyFill="1" applyBorder="1" applyAlignment="1" applyProtection="1">
      <alignment vertical="center"/>
    </xf>
    <xf numFmtId="3" fontId="158" fillId="2" borderId="143" xfId="12" applyNumberFormat="1" applyFont="1" applyFill="1" applyBorder="1" applyAlignment="1" applyProtection="1">
      <alignment vertical="center"/>
    </xf>
    <xf numFmtId="3" fontId="158" fillId="2" borderId="135" xfId="12" applyNumberFormat="1" applyFont="1" applyFill="1" applyBorder="1" applyAlignment="1" applyProtection="1">
      <alignment vertical="center"/>
    </xf>
    <xf numFmtId="177" fontId="3" fillId="0" borderId="124" xfId="3" applyNumberFormat="1" applyFont="1" applyFill="1" applyBorder="1" applyAlignment="1" applyProtection="1">
      <alignment horizontal="right" vertical="center"/>
      <protection locked="0"/>
    </xf>
    <xf numFmtId="3" fontId="34" fillId="2" borderId="1" xfId="0" applyNumberFormat="1" applyFont="1" applyFill="1" applyBorder="1" applyAlignment="1">
      <alignment horizontal="center" vertical="center"/>
    </xf>
    <xf numFmtId="3" fontId="34" fillId="2" borderId="2" xfId="0" applyNumberFormat="1" applyFont="1" applyFill="1" applyBorder="1" applyAlignment="1">
      <alignment horizontal="center" vertical="center"/>
    </xf>
    <xf numFmtId="3" fontId="34" fillId="2" borderId="3" xfId="0" applyNumberFormat="1" applyFont="1" applyFill="1" applyBorder="1" applyAlignment="1">
      <alignment horizontal="center" vertical="center"/>
    </xf>
    <xf numFmtId="3" fontId="34" fillId="2" borderId="141" xfId="0" applyNumberFormat="1" applyFont="1" applyFill="1" applyBorder="1" applyAlignment="1">
      <alignment horizontal="center" vertical="center"/>
    </xf>
    <xf numFmtId="3" fontId="34" fillId="2" borderId="124" xfId="0" applyNumberFormat="1" applyFont="1" applyFill="1" applyBorder="1" applyAlignment="1">
      <alignment horizontal="center" vertical="center"/>
    </xf>
    <xf numFmtId="3" fontId="34" fillId="2" borderId="121"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3" fontId="34" fillId="2" borderId="19" xfId="0" applyNumberFormat="1" applyFont="1" applyFill="1" applyBorder="1" applyAlignment="1">
      <alignment horizontal="center" vertical="center"/>
    </xf>
    <xf numFmtId="3" fontId="34" fillId="4" borderId="179" xfId="0" applyNumberFormat="1" applyFont="1" applyFill="1" applyBorder="1" applyAlignment="1">
      <alignment horizontal="center" vertical="center"/>
    </xf>
    <xf numFmtId="0" fontId="137" fillId="0" borderId="19" xfId="0" applyFont="1" applyFill="1" applyBorder="1" applyAlignment="1">
      <alignment horizontal="center" vertical="center" wrapText="1"/>
    </xf>
    <xf numFmtId="3" fontId="20" fillId="0" borderId="19" xfId="0" applyNumberFormat="1" applyFont="1" applyFill="1" applyBorder="1" applyAlignment="1" applyProtection="1">
      <alignment horizontal="center" vertical="center"/>
    </xf>
    <xf numFmtId="3" fontId="38" fillId="2" borderId="306" xfId="0" applyNumberFormat="1" applyFont="1" applyFill="1" applyBorder="1" applyAlignment="1" applyProtection="1">
      <alignment horizontal="center" vertical="center"/>
    </xf>
    <xf numFmtId="3" fontId="38" fillId="2" borderId="28" xfId="0" applyNumberFormat="1" applyFont="1" applyFill="1" applyBorder="1" applyAlignment="1" applyProtection="1">
      <alignment horizontal="center" vertical="center"/>
    </xf>
    <xf numFmtId="3" fontId="7" fillId="0" borderId="141" xfId="0" applyNumberFormat="1" applyFont="1" applyBorder="1" applyAlignment="1" applyProtection="1">
      <alignment horizontal="center" vertical="center"/>
      <protection locked="0"/>
    </xf>
    <xf numFmtId="3" fontId="7" fillId="0" borderId="124" xfId="0" applyNumberFormat="1" applyFont="1" applyBorder="1" applyAlignment="1" applyProtection="1">
      <alignment horizontal="center" vertical="center"/>
      <protection locked="0"/>
    </xf>
    <xf numFmtId="3" fontId="38" fillId="2" borderId="141" xfId="0" applyNumberFormat="1" applyFont="1" applyFill="1" applyBorder="1" applyAlignment="1" applyProtection="1">
      <alignment horizontal="center" vertical="center"/>
    </xf>
    <xf numFmtId="3" fontId="38" fillId="2" borderId="124" xfId="0" applyNumberFormat="1" applyFont="1" applyFill="1" applyBorder="1" applyAlignment="1" applyProtection="1">
      <alignment horizontal="center" vertical="center"/>
    </xf>
    <xf numFmtId="3" fontId="46" fillId="0" borderId="142" xfId="0" applyNumberFormat="1" applyFont="1" applyFill="1" applyBorder="1" applyAlignment="1" applyProtection="1">
      <alignment horizontal="center" vertical="center"/>
      <protection locked="0"/>
    </xf>
    <xf numFmtId="3" fontId="46" fillId="0" borderId="128" xfId="0" applyNumberFormat="1" applyFont="1" applyFill="1" applyBorder="1" applyAlignment="1" applyProtection="1">
      <alignment horizontal="center" vertical="center"/>
      <protection locked="0"/>
    </xf>
    <xf numFmtId="9" fontId="46" fillId="2" borderId="129" xfId="0" applyNumberFormat="1" applyFont="1" applyFill="1" applyBorder="1" applyAlignment="1" applyProtection="1">
      <alignment horizontal="center" vertical="center" wrapText="1"/>
    </xf>
    <xf numFmtId="3" fontId="46" fillId="2" borderId="138" xfId="0" applyNumberFormat="1" applyFont="1" applyFill="1" applyBorder="1" applyAlignment="1" applyProtection="1">
      <alignment horizontal="center" vertical="center" wrapText="1"/>
    </xf>
    <xf numFmtId="3" fontId="46" fillId="0" borderId="195" xfId="0" applyNumberFormat="1" applyFont="1" applyFill="1" applyBorder="1" applyAlignment="1" applyProtection="1">
      <alignment horizontal="center" vertical="center"/>
      <protection locked="0"/>
    </xf>
    <xf numFmtId="3" fontId="46" fillId="0" borderId="129" xfId="0" applyNumberFormat="1" applyFont="1" applyFill="1" applyBorder="1" applyAlignment="1" applyProtection="1">
      <alignment horizontal="center" vertical="center"/>
      <protection locked="0"/>
    </xf>
    <xf numFmtId="3" fontId="41" fillId="2" borderId="138" xfId="0" applyNumberFormat="1" applyFont="1" applyFill="1" applyBorder="1" applyAlignment="1" applyProtection="1">
      <alignment horizontal="center" vertical="center" wrapText="1"/>
    </xf>
    <xf numFmtId="3" fontId="42" fillId="2" borderId="128" xfId="0" applyNumberFormat="1" applyFont="1" applyFill="1" applyBorder="1" applyAlignment="1" applyProtection="1">
      <alignment horizontal="center" vertical="center" wrapText="1"/>
    </xf>
    <xf numFmtId="9" fontId="42" fillId="2" borderId="129" xfId="0" applyNumberFormat="1" applyFont="1" applyFill="1" applyBorder="1" applyAlignment="1" applyProtection="1">
      <alignment horizontal="center" vertical="center" wrapText="1"/>
    </xf>
    <xf numFmtId="3" fontId="42" fillId="2" borderId="138" xfId="0" applyNumberFormat="1" applyFont="1" applyFill="1" applyBorder="1" applyAlignment="1" applyProtection="1">
      <alignment horizontal="center" vertical="center" wrapText="1"/>
    </xf>
    <xf numFmtId="3" fontId="36" fillId="2" borderId="308" xfId="0" applyNumberFormat="1" applyFont="1" applyFill="1" applyBorder="1" applyAlignment="1" applyProtection="1">
      <alignment horizontal="center" vertical="center"/>
    </xf>
    <xf numFmtId="3" fontId="36" fillId="2" borderId="308" xfId="0" applyNumberFormat="1" applyFont="1" applyFill="1" applyBorder="1" applyAlignment="1" applyProtection="1">
      <alignment horizontal="center" vertical="center" wrapText="1"/>
    </xf>
    <xf numFmtId="3" fontId="36" fillId="2" borderId="307" xfId="0" applyNumberFormat="1" applyFont="1" applyFill="1" applyBorder="1" applyAlignment="1" applyProtection="1">
      <alignment horizontal="center" vertical="center"/>
    </xf>
    <xf numFmtId="0" fontId="46" fillId="0" borderId="141" xfId="0" applyFont="1" applyFill="1" applyBorder="1" applyAlignment="1" applyProtection="1">
      <alignment horizontal="center" vertical="center" wrapText="1"/>
      <protection locked="0"/>
    </xf>
    <xf numFmtId="0" fontId="46" fillId="0" borderId="123" xfId="0" applyFont="1" applyFill="1" applyBorder="1" applyAlignment="1" applyProtection="1">
      <alignment horizontal="center" vertical="center" wrapText="1"/>
      <protection locked="0"/>
    </xf>
    <xf numFmtId="0" fontId="46" fillId="0" borderId="128" xfId="0" applyFont="1" applyFill="1" applyBorder="1" applyAlignment="1" applyProtection="1">
      <alignment horizontal="center" vertical="center" wrapText="1"/>
      <protection locked="0"/>
    </xf>
    <xf numFmtId="9" fontId="41" fillId="2" borderId="124" xfId="0" applyNumberFormat="1" applyFont="1" applyFill="1" applyBorder="1" applyAlignment="1" applyProtection="1">
      <alignment horizontal="center" vertical="center" wrapText="1"/>
    </xf>
    <xf numFmtId="3" fontId="41" fillId="2" borderId="121" xfId="0" applyNumberFormat="1" applyFont="1" applyFill="1" applyBorder="1" applyAlignment="1" applyProtection="1">
      <alignment horizontal="center" vertical="center" wrapText="1"/>
    </xf>
    <xf numFmtId="3" fontId="52" fillId="0" borderId="141" xfId="0" applyNumberFormat="1" applyFont="1" applyFill="1" applyBorder="1" applyAlignment="1" applyProtection="1">
      <alignment horizontal="center" vertical="center" wrapText="1"/>
      <protection locked="0"/>
    </xf>
    <xf numFmtId="3" fontId="52" fillId="0" borderId="124" xfId="0" applyNumberFormat="1" applyFont="1" applyFill="1" applyBorder="1" applyAlignment="1" applyProtection="1">
      <alignment horizontal="center" vertical="center" wrapText="1"/>
      <protection locked="0"/>
    </xf>
    <xf numFmtId="3" fontId="52" fillId="0" borderId="129" xfId="0" applyNumberFormat="1" applyFont="1" applyFill="1" applyBorder="1" applyAlignment="1" applyProtection="1">
      <alignment horizontal="center" vertical="center" wrapText="1"/>
      <protection locked="0"/>
    </xf>
    <xf numFmtId="3" fontId="41" fillId="0" borderId="165" xfId="0" applyNumberFormat="1" applyFont="1" applyFill="1" applyBorder="1" applyAlignment="1" applyProtection="1">
      <alignment horizontal="center" vertical="center"/>
      <protection locked="0"/>
    </xf>
    <xf numFmtId="3" fontId="41" fillId="0" borderId="124" xfId="0" applyNumberFormat="1" applyFont="1" applyFill="1" applyBorder="1" applyAlignment="1" applyProtection="1">
      <alignment horizontal="center" vertical="center"/>
      <protection locked="0"/>
    </xf>
    <xf numFmtId="3" fontId="41" fillId="0" borderId="123" xfId="0" applyNumberFormat="1" applyFont="1" applyFill="1" applyBorder="1" applyAlignment="1" applyProtection="1">
      <alignment horizontal="center" vertical="center"/>
      <protection locked="0"/>
    </xf>
    <xf numFmtId="3" fontId="42" fillId="2" borderId="123" xfId="0" applyNumberFormat="1" applyFont="1" applyFill="1" applyBorder="1" applyAlignment="1" applyProtection="1">
      <alignment horizontal="center" vertical="center" wrapText="1"/>
    </xf>
    <xf numFmtId="3" fontId="41" fillId="0" borderId="141" xfId="0" applyNumberFormat="1" applyFont="1" applyFill="1" applyBorder="1" applyAlignment="1" applyProtection="1">
      <alignment horizontal="center" vertical="center"/>
      <protection locked="0"/>
    </xf>
    <xf numFmtId="0" fontId="46" fillId="0" borderId="358" xfId="0" applyFont="1" applyFill="1" applyBorder="1" applyAlignment="1" applyProtection="1">
      <alignment horizontal="center" vertical="center" wrapText="1"/>
      <protection locked="0"/>
    </xf>
    <xf numFmtId="9" fontId="46" fillId="2" borderId="371" xfId="0" applyNumberFormat="1" applyFont="1" applyFill="1" applyBorder="1" applyAlignment="1" applyProtection="1">
      <alignment horizontal="center" vertical="center" wrapText="1"/>
    </xf>
    <xf numFmtId="3" fontId="46" fillId="2" borderId="370" xfId="0" applyNumberFormat="1" applyFont="1" applyFill="1" applyBorder="1" applyAlignment="1" applyProtection="1">
      <alignment horizontal="center" vertical="center" wrapText="1"/>
    </xf>
    <xf numFmtId="3" fontId="52" fillId="0" borderId="358" xfId="0" applyNumberFormat="1" applyFont="1" applyFill="1" applyBorder="1" applyAlignment="1" applyProtection="1">
      <alignment horizontal="center" vertical="center" wrapText="1"/>
      <protection locked="0"/>
    </xf>
    <xf numFmtId="3" fontId="52" fillId="0" borderId="371" xfId="0" applyNumberFormat="1" applyFont="1" applyFill="1" applyBorder="1" applyAlignment="1" applyProtection="1">
      <alignment horizontal="center" vertical="center" wrapText="1"/>
      <protection locked="0"/>
    </xf>
    <xf numFmtId="3" fontId="41" fillId="2" borderId="370" xfId="0" applyNumberFormat="1" applyFont="1" applyFill="1" applyBorder="1" applyAlignment="1" applyProtection="1">
      <alignment horizontal="center" vertical="center" wrapText="1"/>
    </xf>
    <xf numFmtId="3" fontId="46" fillId="0" borderId="371" xfId="0" applyNumberFormat="1" applyFont="1" applyFill="1" applyBorder="1" applyAlignment="1" applyProtection="1">
      <alignment horizontal="center" vertical="center"/>
      <protection locked="0"/>
    </xf>
    <xf numFmtId="9" fontId="42" fillId="2" borderId="371" xfId="0" applyNumberFormat="1" applyFont="1" applyFill="1" applyBorder="1" applyAlignment="1" applyProtection="1">
      <alignment horizontal="center" vertical="center" wrapText="1"/>
    </xf>
    <xf numFmtId="3" fontId="42" fillId="2" borderId="370" xfId="0" applyNumberFormat="1" applyFont="1" applyFill="1" applyBorder="1" applyAlignment="1" applyProtection="1">
      <alignment horizontal="center" vertical="center" wrapText="1"/>
    </xf>
    <xf numFmtId="3" fontId="46" fillId="0" borderId="358" xfId="0" applyNumberFormat="1" applyFont="1" applyFill="1" applyBorder="1" applyAlignment="1" applyProtection="1">
      <alignment horizontal="center" vertical="center"/>
      <protection locked="0"/>
    </xf>
    <xf numFmtId="3" fontId="36" fillId="0" borderId="19" xfId="0" applyNumberFormat="1" applyFont="1" applyFill="1" applyBorder="1" applyAlignment="1" applyProtection="1">
      <alignment horizontal="center" vertical="center" wrapText="1"/>
    </xf>
    <xf numFmtId="3" fontId="7" fillId="5" borderId="79" xfId="0" applyNumberFormat="1" applyFont="1" applyFill="1" applyBorder="1" applyAlignment="1" applyProtection="1">
      <alignment horizontal="center" vertical="center"/>
      <protection locked="0"/>
    </xf>
    <xf numFmtId="3" fontId="7" fillId="5" borderId="105" xfId="0" applyNumberFormat="1" applyFont="1" applyFill="1" applyBorder="1" applyAlignment="1" applyProtection="1">
      <alignment horizontal="center" vertical="center"/>
      <protection locked="0"/>
    </xf>
    <xf numFmtId="3" fontId="7" fillId="5" borderId="369" xfId="0" applyNumberFormat="1" applyFont="1" applyFill="1" applyBorder="1" applyAlignment="1" applyProtection="1">
      <alignment horizontal="center" vertical="center"/>
      <protection locked="0"/>
    </xf>
    <xf numFmtId="3" fontId="7" fillId="5" borderId="61" xfId="0" applyNumberFormat="1" applyFont="1" applyFill="1" applyBorder="1" applyAlignment="1" applyProtection="1">
      <alignment horizontal="center" vertical="center"/>
      <protection locked="0"/>
    </xf>
    <xf numFmtId="3" fontId="38" fillId="0" borderId="79" xfId="0" applyNumberFormat="1" applyFont="1" applyFill="1" applyBorder="1" applyAlignment="1" applyProtection="1">
      <alignment horizontal="center" vertical="center"/>
      <protection locked="0"/>
    </xf>
    <xf numFmtId="3" fontId="38" fillId="0" borderId="105" xfId="0" applyNumberFormat="1" applyFont="1" applyFill="1" applyBorder="1" applyAlignment="1" applyProtection="1">
      <alignment horizontal="center" vertical="center"/>
      <protection locked="0"/>
    </xf>
    <xf numFmtId="3" fontId="38" fillId="0" borderId="369" xfId="0" applyNumberFormat="1" applyFont="1" applyFill="1" applyBorder="1" applyAlignment="1" applyProtection="1">
      <alignment horizontal="center" vertical="center"/>
      <protection locked="0"/>
    </xf>
    <xf numFmtId="0" fontId="185" fillId="25" borderId="40" xfId="0" applyNumberFormat="1" applyFont="1" applyFill="1" applyBorder="1" applyAlignment="1" applyProtection="1">
      <alignment horizontal="center" vertical="center" wrapText="1" readingOrder="2"/>
    </xf>
    <xf numFmtId="3" fontId="27" fillId="2" borderId="65" xfId="6" applyNumberFormat="1" applyFont="1" applyFill="1" applyBorder="1" applyProtection="1"/>
    <xf numFmtId="3" fontId="27" fillId="2" borderId="3" xfId="6" applyNumberFormat="1" applyFont="1" applyFill="1" applyBorder="1" applyProtection="1"/>
    <xf numFmtId="3" fontId="27" fillId="2" borderId="98" xfId="6" applyNumberFormat="1" applyFont="1" applyFill="1" applyBorder="1" applyProtection="1"/>
    <xf numFmtId="3" fontId="27" fillId="2" borderId="96" xfId="6" applyNumberFormat="1" applyFont="1" applyFill="1" applyBorder="1" applyProtection="1"/>
    <xf numFmtId="3" fontId="27" fillId="28" borderId="97" xfId="6" applyNumberFormat="1" applyFont="1" applyFill="1" applyBorder="1" applyProtection="1"/>
    <xf numFmtId="3" fontId="27" fillId="28" borderId="101" xfId="6" applyNumberFormat="1" applyFont="1" applyFill="1" applyBorder="1" applyProtection="1"/>
    <xf numFmtId="3" fontId="27" fillId="28" borderId="78" xfId="6" applyNumberFormat="1" applyFont="1" applyFill="1" applyBorder="1" applyProtection="1"/>
    <xf numFmtId="3" fontId="27" fillId="29" borderId="97" xfId="6" applyNumberFormat="1" applyFont="1" applyFill="1" applyBorder="1" applyProtection="1"/>
    <xf numFmtId="3" fontId="27" fillId="29" borderId="101" xfId="6" applyNumberFormat="1" applyFont="1" applyFill="1" applyBorder="1" applyProtection="1"/>
    <xf numFmtId="3" fontId="27" fillId="29" borderId="78" xfId="6" applyNumberFormat="1" applyFont="1" applyFill="1" applyBorder="1" applyProtection="1"/>
    <xf numFmtId="3" fontId="27" fillId="2" borderId="46" xfId="6" applyNumberFormat="1" applyFont="1" applyFill="1" applyBorder="1" applyProtection="1"/>
    <xf numFmtId="3" fontId="27" fillId="2" borderId="9" xfId="6" applyNumberFormat="1" applyFont="1" applyFill="1" applyBorder="1" applyProtection="1"/>
    <xf numFmtId="3" fontId="27" fillId="2" borderId="129" xfId="6" applyNumberFormat="1" applyFont="1" applyFill="1" applyBorder="1" applyProtection="1"/>
    <xf numFmtId="3" fontId="27" fillId="2" borderId="8" xfId="6" applyNumberFormat="1" applyFont="1" applyFill="1" applyBorder="1" applyProtection="1"/>
    <xf numFmtId="3" fontId="23" fillId="2" borderId="188" xfId="6" applyNumberFormat="1" applyFont="1" applyFill="1" applyBorder="1" applyAlignment="1" applyProtection="1">
      <alignment vertical="center"/>
    </xf>
    <xf numFmtId="3" fontId="10" fillId="8" borderId="0" xfId="6" applyNumberFormat="1" applyFont="1" applyFill="1" applyBorder="1" applyAlignment="1" applyProtection="1">
      <alignment vertical="center"/>
    </xf>
    <xf numFmtId="3" fontId="10" fillId="8" borderId="34" xfId="6" applyNumberFormat="1" applyFont="1" applyFill="1" applyBorder="1" applyAlignment="1" applyProtection="1">
      <alignment vertical="center"/>
    </xf>
    <xf numFmtId="176" fontId="114" fillId="0" borderId="124" xfId="1" applyNumberFormat="1" applyFont="1" applyFill="1" applyBorder="1" applyAlignment="1" applyProtection="1">
      <alignment horizontal="right" vertical="center" readingOrder="2"/>
      <protection locked="0"/>
    </xf>
    <xf numFmtId="3" fontId="30" fillId="4" borderId="39" xfId="0" applyNumberFormat="1" applyFont="1" applyFill="1" applyBorder="1" applyAlignment="1" applyProtection="1">
      <alignment horizontal="center" vertical="center"/>
    </xf>
    <xf numFmtId="3" fontId="30" fillId="4" borderId="40" xfId="0" applyNumberFormat="1" applyFont="1" applyFill="1" applyBorder="1" applyAlignment="1" applyProtection="1">
      <alignment horizontal="center" vertical="center"/>
    </xf>
    <xf numFmtId="3" fontId="30" fillId="4" borderId="41" xfId="0" applyNumberFormat="1" applyFont="1" applyFill="1" applyBorder="1" applyAlignment="1" applyProtection="1">
      <alignment horizontal="center" vertical="center"/>
    </xf>
    <xf numFmtId="3" fontId="30" fillId="4" borderId="157" xfId="0" applyNumberFormat="1" applyFont="1" applyFill="1" applyBorder="1" applyAlignment="1" applyProtection="1">
      <alignment horizontal="center" vertical="center"/>
    </xf>
    <xf numFmtId="3" fontId="30" fillId="4" borderId="126" xfId="0" applyNumberFormat="1" applyFont="1" applyFill="1" applyBorder="1" applyAlignment="1" applyProtection="1">
      <alignment horizontal="center" vertical="center"/>
    </xf>
    <xf numFmtId="3" fontId="30" fillId="4" borderId="127" xfId="0" applyNumberFormat="1" applyFont="1" applyFill="1" applyBorder="1" applyAlignment="1" applyProtection="1">
      <alignment horizontal="center" vertical="center"/>
    </xf>
    <xf numFmtId="3" fontId="30" fillId="4" borderId="154" xfId="0" applyNumberFormat="1" applyFont="1" applyFill="1" applyBorder="1" applyAlignment="1" applyProtection="1">
      <alignment horizontal="center" vertical="center"/>
    </xf>
    <xf numFmtId="3" fontId="30" fillId="4" borderId="155" xfId="0" applyNumberFormat="1" applyFont="1" applyFill="1" applyBorder="1" applyAlignment="1" applyProtection="1">
      <alignment horizontal="center" vertical="center"/>
    </xf>
    <xf numFmtId="3" fontId="30" fillId="4" borderId="156" xfId="0" applyNumberFormat="1" applyFont="1" applyFill="1" applyBorder="1" applyAlignment="1" applyProtection="1">
      <alignment horizontal="center" vertical="center"/>
    </xf>
    <xf numFmtId="3" fontId="30" fillId="4" borderId="172" xfId="0" applyNumberFormat="1" applyFont="1" applyFill="1" applyBorder="1" applyAlignment="1" applyProtection="1">
      <alignment horizontal="center" vertical="center"/>
    </xf>
    <xf numFmtId="3" fontId="30" fillId="4" borderId="173" xfId="0" applyNumberFormat="1" applyFont="1" applyFill="1" applyBorder="1" applyAlignment="1" applyProtection="1">
      <alignment horizontal="center" vertical="center"/>
    </xf>
    <xf numFmtId="3" fontId="30" fillId="4" borderId="174" xfId="0" applyNumberFormat="1" applyFont="1" applyFill="1" applyBorder="1" applyAlignment="1" applyProtection="1">
      <alignment horizontal="center" vertical="center"/>
    </xf>
    <xf numFmtId="3" fontId="7" fillId="0" borderId="123" xfId="12" applyNumberFormat="1" applyFont="1" applyFill="1" applyBorder="1" applyAlignment="1" applyProtection="1">
      <alignment vertical="center"/>
      <protection locked="0"/>
    </xf>
    <xf numFmtId="3" fontId="7" fillId="0" borderId="128" xfId="12" applyNumberFormat="1" applyFont="1" applyFill="1" applyBorder="1" applyAlignment="1" applyProtection="1">
      <alignment vertical="center"/>
      <protection locked="0"/>
    </xf>
    <xf numFmtId="3" fontId="7" fillId="0" borderId="66" xfId="12" applyNumberFormat="1" applyFont="1" applyFill="1" applyBorder="1" applyAlignment="1" applyProtection="1">
      <alignment vertical="center"/>
      <protection locked="0"/>
    </xf>
    <xf numFmtId="0" fontId="179" fillId="6" borderId="225" xfId="0" applyFont="1" applyFill="1" applyBorder="1" applyAlignment="1">
      <alignment horizontal="right" vertical="center" wrapText="1"/>
    </xf>
    <xf numFmtId="0" fontId="179" fillId="6" borderId="218" xfId="0" applyFont="1" applyFill="1" applyBorder="1" applyAlignment="1">
      <alignment horizontal="right" vertical="center" wrapText="1"/>
    </xf>
    <xf numFmtId="0" fontId="179" fillId="6" borderId="221" xfId="0" applyFont="1" applyFill="1" applyBorder="1" applyAlignment="1">
      <alignment horizontal="right" vertical="top" wrapText="1"/>
    </xf>
    <xf numFmtId="0" fontId="179" fillId="6" borderId="213" xfId="0" applyFont="1" applyFill="1" applyBorder="1" applyAlignment="1">
      <alignment horizontal="right" vertical="top" wrapText="1"/>
    </xf>
    <xf numFmtId="0" fontId="179" fillId="6" borderId="214" xfId="0" applyFont="1" applyFill="1" applyBorder="1" applyAlignment="1">
      <alignment horizontal="right" vertical="top" wrapText="1"/>
    </xf>
    <xf numFmtId="0" fontId="179" fillId="6" borderId="221" xfId="0" applyFont="1" applyFill="1" applyBorder="1" applyAlignment="1">
      <alignment horizontal="right" vertical="center" wrapText="1"/>
    </xf>
    <xf numFmtId="0" fontId="179" fillId="6" borderId="213" xfId="0" applyFont="1" applyFill="1" applyBorder="1" applyAlignment="1">
      <alignment horizontal="right" vertical="center" wrapText="1"/>
    </xf>
    <xf numFmtId="0" fontId="179" fillId="6" borderId="214" xfId="0" applyFont="1" applyFill="1" applyBorder="1" applyAlignment="1">
      <alignment horizontal="right" vertical="center" wrapText="1"/>
    </xf>
    <xf numFmtId="0" fontId="184" fillId="6" borderId="213" xfId="0" applyFont="1" applyFill="1" applyBorder="1" applyAlignment="1">
      <alignment horizontal="center"/>
    </xf>
    <xf numFmtId="0" fontId="184" fillId="6" borderId="214" xfId="0" applyFont="1" applyFill="1" applyBorder="1" applyAlignment="1">
      <alignment horizontal="center"/>
    </xf>
    <xf numFmtId="0" fontId="0" fillId="0" borderId="223" xfId="0" applyBorder="1" applyAlignment="1">
      <alignment horizontal="center"/>
    </xf>
    <xf numFmtId="0" fontId="179" fillId="6" borderId="218" xfId="0" applyFont="1" applyFill="1" applyBorder="1" applyAlignment="1">
      <alignment horizontal="right" vertical="top" wrapText="1"/>
    </xf>
    <xf numFmtId="0" fontId="183" fillId="34" borderId="219" xfId="0" applyFont="1" applyFill="1" applyBorder="1" applyAlignment="1">
      <alignment horizontal="right"/>
    </xf>
    <xf numFmtId="0" fontId="183" fillId="34" borderId="220" xfId="0" applyFont="1" applyFill="1" applyBorder="1" applyAlignment="1">
      <alignment horizontal="right"/>
    </xf>
    <xf numFmtId="0" fontId="183" fillId="34" borderId="0" xfId="0" applyFont="1" applyFill="1" applyAlignment="1">
      <alignment horizontal="center" vertical="center"/>
    </xf>
    <xf numFmtId="0" fontId="181" fillId="0" borderId="0" xfId="0" applyFont="1" applyAlignment="1">
      <alignment horizontal="right" vertical="center"/>
    </xf>
    <xf numFmtId="0" fontId="182" fillId="0" borderId="0" xfId="0" applyFont="1" applyAlignment="1">
      <alignment horizontal="right" vertical="center"/>
    </xf>
    <xf numFmtId="0" fontId="3" fillId="0" borderId="236" xfId="0" applyFont="1" applyBorder="1" applyAlignment="1">
      <alignment horizontal="center" vertical="center" wrapText="1"/>
    </xf>
    <xf numFmtId="0" fontId="3" fillId="0" borderId="237" xfId="0" applyFont="1" applyBorder="1" applyAlignment="1">
      <alignment horizontal="center" vertical="center" wrapText="1"/>
    </xf>
    <xf numFmtId="0" fontId="3" fillId="0" borderId="238" xfId="0" applyFont="1" applyBorder="1" applyAlignment="1">
      <alignment horizontal="center" vertical="center" wrapText="1"/>
    </xf>
    <xf numFmtId="0" fontId="3" fillId="11" borderId="229" xfId="3" applyFont="1" applyFill="1" applyBorder="1" applyAlignment="1" applyProtection="1">
      <alignment horizontal="center" vertical="center" wrapText="1"/>
    </xf>
    <xf numFmtId="0" fontId="3" fillId="11" borderId="230" xfId="3" applyFont="1" applyFill="1" applyBorder="1" applyAlignment="1" applyProtection="1">
      <alignment horizontal="center" vertical="center" wrapText="1"/>
    </xf>
    <xf numFmtId="0" fontId="3" fillId="11" borderId="231" xfId="3" applyFont="1" applyFill="1" applyBorder="1" applyAlignment="1" applyProtection="1">
      <alignment horizontal="center" vertical="center" wrapText="1"/>
    </xf>
    <xf numFmtId="0" fontId="178" fillId="0" borderId="0" xfId="3" applyFont="1" applyAlignment="1" applyProtection="1">
      <alignment horizontal="center" vertical="center"/>
    </xf>
    <xf numFmtId="0" fontId="4" fillId="0" borderId="0" xfId="3" applyFont="1" applyBorder="1" applyAlignment="1" applyProtection="1">
      <alignment horizontal="right" vertical="center" wrapText="1"/>
    </xf>
    <xf numFmtId="0" fontId="3" fillId="11" borderId="229" xfId="3" applyFont="1" applyFill="1" applyBorder="1" applyAlignment="1" applyProtection="1">
      <alignment horizontal="center" vertical="center" textRotation="90" wrapText="1"/>
    </xf>
    <xf numFmtId="0" fontId="3" fillId="11" borderId="232" xfId="3" applyFont="1" applyFill="1" applyBorder="1" applyAlignment="1" applyProtection="1">
      <alignment horizontal="center" vertical="center" textRotation="90" wrapText="1"/>
    </xf>
    <xf numFmtId="0" fontId="3" fillId="11" borderId="242" xfId="3" applyFont="1" applyFill="1" applyBorder="1" applyAlignment="1" applyProtection="1">
      <alignment horizontal="center" vertical="center" textRotation="90" wrapText="1"/>
    </xf>
    <xf numFmtId="0" fontId="3" fillId="11" borderId="243" xfId="3" applyFont="1" applyFill="1" applyBorder="1" applyAlignment="1" applyProtection="1">
      <alignment horizontal="center" vertical="center" wrapText="1"/>
    </xf>
    <xf numFmtId="0" fontId="4" fillId="11" borderId="230" xfId="3" applyFont="1" applyFill="1" applyBorder="1" applyAlignment="1" applyProtection="1">
      <alignment horizontal="center" vertical="center"/>
    </xf>
    <xf numFmtId="0" fontId="3" fillId="36" borderId="129" xfId="3" applyFont="1" applyFill="1" applyBorder="1" applyAlignment="1" applyProtection="1">
      <alignment horizontal="center" vertical="center" wrapText="1"/>
    </xf>
    <xf numFmtId="0" fontId="3" fillId="36" borderId="116" xfId="3" applyFont="1" applyFill="1" applyBorder="1" applyAlignment="1" applyProtection="1">
      <alignment horizontal="center" vertical="center" wrapText="1"/>
    </xf>
    <xf numFmtId="0" fontId="3" fillId="15" borderId="226" xfId="3" applyFont="1" applyFill="1" applyBorder="1" applyAlignment="1" applyProtection="1">
      <alignment horizontal="right" vertical="center"/>
    </xf>
    <xf numFmtId="0" fontId="3" fillId="15" borderId="123" xfId="3" applyFont="1" applyFill="1" applyBorder="1" applyAlignment="1" applyProtection="1">
      <alignment horizontal="right" vertical="center"/>
    </xf>
    <xf numFmtId="0" fontId="3" fillId="15" borderId="227" xfId="3" applyFont="1" applyFill="1" applyBorder="1" applyAlignment="1" applyProtection="1">
      <alignment horizontal="right" vertical="center"/>
    </xf>
    <xf numFmtId="0" fontId="3" fillId="15" borderId="114" xfId="3" applyFont="1" applyFill="1" applyBorder="1" applyAlignment="1" applyProtection="1">
      <alignment horizontal="right" vertical="center"/>
    </xf>
    <xf numFmtId="0" fontId="3" fillId="15" borderId="227" xfId="3" applyFont="1" applyFill="1" applyBorder="1" applyAlignment="1" applyProtection="1">
      <alignment horizontal="right" vertical="center" wrapText="1"/>
    </xf>
    <xf numFmtId="0" fontId="3" fillId="15" borderId="114" xfId="3" applyFont="1" applyFill="1" applyBorder="1" applyAlignment="1" applyProtection="1">
      <alignment horizontal="right" vertical="center" wrapText="1"/>
    </xf>
    <xf numFmtId="0" fontId="3" fillId="15" borderId="226" xfId="3" applyFont="1" applyFill="1" applyBorder="1" applyAlignment="1" applyProtection="1">
      <alignment horizontal="right" vertical="center" wrapText="1"/>
    </xf>
    <xf numFmtId="0" fontId="3" fillId="15" borderId="123" xfId="3" applyFont="1" applyFill="1" applyBorder="1" applyAlignment="1" applyProtection="1">
      <alignment horizontal="right" vertical="center" wrapText="1"/>
    </xf>
    <xf numFmtId="0" fontId="3" fillId="18" borderId="332" xfId="3" applyFont="1" applyFill="1" applyBorder="1" applyAlignment="1" applyProtection="1">
      <alignment horizontal="center" vertical="center" wrapText="1"/>
    </xf>
    <xf numFmtId="0" fontId="3" fillId="18" borderId="124" xfId="3" applyFont="1" applyFill="1" applyBorder="1" applyAlignment="1" applyProtection="1">
      <alignment horizontal="center" vertical="center" wrapText="1"/>
    </xf>
    <xf numFmtId="0" fontId="3" fillId="2" borderId="241" xfId="3" applyFont="1" applyFill="1" applyBorder="1" applyAlignment="1" applyProtection="1">
      <alignment horizontal="right" vertical="center" wrapText="1"/>
    </xf>
    <xf numFmtId="0" fontId="3" fillId="2" borderId="123" xfId="3" applyFont="1" applyFill="1" applyBorder="1" applyAlignment="1" applyProtection="1">
      <alignment horizontal="right" vertical="center" wrapText="1"/>
    </xf>
    <xf numFmtId="0" fontId="3" fillId="14" borderId="241" xfId="3" applyFont="1" applyFill="1" applyBorder="1" applyAlignment="1" applyProtection="1">
      <alignment horizontal="right" vertical="center" wrapText="1"/>
    </xf>
    <xf numFmtId="0" fontId="3" fillId="14" borderId="123" xfId="3" applyFont="1" applyFill="1" applyBorder="1" applyAlignment="1" applyProtection="1">
      <alignment horizontal="right" vertical="center" wrapText="1"/>
    </xf>
    <xf numFmtId="0" fontId="3" fillId="15" borderId="228" xfId="3" applyFont="1" applyFill="1" applyBorder="1" applyAlignment="1" applyProtection="1">
      <alignment horizontal="right" vertical="center" wrapText="1"/>
    </xf>
    <xf numFmtId="0" fontId="3" fillId="15" borderId="120" xfId="3" applyFont="1" applyFill="1" applyBorder="1" applyAlignment="1" applyProtection="1">
      <alignment horizontal="right" vertical="center" wrapText="1"/>
    </xf>
    <xf numFmtId="0" fontId="3" fillId="0" borderId="239" xfId="3" applyFont="1" applyBorder="1" applyAlignment="1" applyProtection="1">
      <alignment horizontal="right" vertical="center" wrapText="1"/>
    </xf>
    <xf numFmtId="0" fontId="3" fillId="0" borderId="240" xfId="3" applyFont="1" applyBorder="1" applyAlignment="1" applyProtection="1">
      <alignment horizontal="right" vertical="center" wrapText="1"/>
    </xf>
    <xf numFmtId="0" fontId="7" fillId="40" borderId="251" xfId="0" applyFont="1" applyFill="1" applyBorder="1" applyAlignment="1" applyProtection="1">
      <alignment horizontal="center" vertical="center"/>
    </xf>
    <xf numFmtId="0" fontId="7" fillId="40" borderId="253" xfId="0" applyFont="1" applyFill="1" applyBorder="1" applyAlignment="1" applyProtection="1">
      <alignment horizontal="center" vertical="center"/>
    </xf>
    <xf numFmtId="0" fontId="3" fillId="40" borderId="16" xfId="0" applyFont="1" applyFill="1" applyBorder="1" applyAlignment="1" applyProtection="1">
      <alignment horizontal="center" vertical="center"/>
    </xf>
    <xf numFmtId="0" fontId="3" fillId="40" borderId="51" xfId="0" applyFont="1" applyFill="1" applyBorder="1" applyAlignment="1" applyProtection="1">
      <alignment horizontal="center" vertical="center"/>
    </xf>
    <xf numFmtId="0" fontId="3" fillId="40" borderId="15" xfId="0" applyFont="1" applyFill="1" applyBorder="1" applyAlignment="1" applyProtection="1">
      <alignment horizontal="center" wrapText="1"/>
    </xf>
    <xf numFmtId="0" fontId="3" fillId="40" borderId="18" xfId="0" applyFont="1" applyFill="1" applyBorder="1" applyAlignment="1" applyProtection="1">
      <alignment horizontal="center" wrapText="1"/>
    </xf>
    <xf numFmtId="0" fontId="3" fillId="40" borderId="16" xfId="0" applyFont="1" applyFill="1" applyBorder="1" applyAlignment="1" applyProtection="1">
      <alignment horizontal="center" vertical="center" wrapText="1"/>
    </xf>
    <xf numFmtId="0" fontId="3" fillId="40" borderId="51" xfId="0" applyFont="1" applyFill="1" applyBorder="1" applyAlignment="1" applyProtection="1">
      <alignment horizontal="center" vertical="center" wrapText="1"/>
    </xf>
    <xf numFmtId="0" fontId="3" fillId="40" borderId="17" xfId="0" applyFont="1" applyFill="1" applyBorder="1" applyAlignment="1" applyProtection="1">
      <alignment horizontal="center"/>
    </xf>
    <xf numFmtId="0" fontId="3" fillId="40" borderId="252" xfId="0" applyFont="1" applyFill="1" applyBorder="1" applyAlignment="1" applyProtection="1">
      <alignment horizontal="center"/>
    </xf>
    <xf numFmtId="0" fontId="183" fillId="38" borderId="257" xfId="0" applyFont="1" applyFill="1" applyBorder="1" applyAlignment="1">
      <alignment horizontal="center" vertical="center"/>
    </xf>
    <xf numFmtId="0" fontId="183" fillId="38" borderId="259" xfId="0" applyFont="1" applyFill="1" applyBorder="1" applyAlignment="1">
      <alignment horizontal="center" vertical="center"/>
    </xf>
    <xf numFmtId="0" fontId="183" fillId="38" borderId="258" xfId="0" applyFont="1" applyFill="1" applyBorder="1" applyAlignment="1">
      <alignment horizontal="center"/>
    </xf>
    <xf numFmtId="0" fontId="183" fillId="38" borderId="260" xfId="0" applyFont="1" applyFill="1" applyBorder="1" applyAlignment="1">
      <alignment horizontal="center"/>
    </xf>
    <xf numFmtId="0" fontId="7" fillId="0" borderId="249" xfId="0" applyFont="1" applyBorder="1" applyAlignment="1" applyProtection="1">
      <alignment horizontal="center"/>
    </xf>
    <xf numFmtId="0" fontId="7" fillId="0" borderId="22" xfId="0" applyFont="1" applyBorder="1" applyAlignment="1" applyProtection="1">
      <alignment horizontal="center"/>
    </xf>
    <xf numFmtId="0" fontId="31" fillId="0" borderId="261" xfId="0" applyFont="1" applyBorder="1" applyAlignment="1">
      <alignment horizontal="center" vertical="center"/>
    </xf>
    <xf numFmtId="0" fontId="31" fillId="0" borderId="262" xfId="0" applyFont="1" applyBorder="1" applyAlignment="1">
      <alignment horizontal="center" vertical="center"/>
    </xf>
    <xf numFmtId="14" fontId="181" fillId="0" borderId="263" xfId="0" applyNumberFormat="1" applyFont="1" applyBorder="1" applyAlignment="1" applyProtection="1">
      <alignment horizontal="center" vertical="center"/>
      <protection locked="0"/>
    </xf>
    <xf numFmtId="0" fontId="181" fillId="0" borderId="264" xfId="0" applyFont="1" applyBorder="1" applyAlignment="1" applyProtection="1">
      <alignment horizontal="center" vertical="center"/>
      <protection locked="0"/>
    </xf>
    <xf numFmtId="0" fontId="51" fillId="3" borderId="246" xfId="0" applyFont="1" applyFill="1" applyBorder="1" applyAlignment="1">
      <alignment horizontal="center" vertical="center"/>
    </xf>
    <xf numFmtId="0" fontId="51" fillId="3" borderId="247" xfId="0" applyFont="1" applyFill="1" applyBorder="1" applyAlignment="1">
      <alignment horizontal="center" vertical="center"/>
    </xf>
    <xf numFmtId="0" fontId="51" fillId="3" borderId="248" xfId="0" applyFont="1" applyFill="1" applyBorder="1" applyAlignment="1">
      <alignment horizontal="center" vertical="center"/>
    </xf>
    <xf numFmtId="0" fontId="3" fillId="0" borderId="0" xfId="3" applyFont="1" applyFill="1" applyBorder="1" applyAlignment="1" applyProtection="1">
      <alignment horizontal="right" vertical="center" wrapText="1" readingOrder="2"/>
    </xf>
    <xf numFmtId="0" fontId="206" fillId="41" borderId="280" xfId="0" applyFont="1" applyFill="1" applyBorder="1" applyAlignment="1">
      <alignment horizontal="center" vertical="center"/>
    </xf>
    <xf numFmtId="0" fontId="206" fillId="41" borderId="247" xfId="0" applyFont="1" applyFill="1" applyBorder="1" applyAlignment="1">
      <alignment horizontal="center" vertical="center"/>
    </xf>
    <xf numFmtId="0" fontId="206" fillId="41" borderId="248" xfId="0" applyFont="1" applyFill="1" applyBorder="1" applyAlignment="1">
      <alignment horizontal="center" vertical="center"/>
    </xf>
    <xf numFmtId="0" fontId="103" fillId="34" borderId="82" xfId="0" applyFont="1" applyFill="1" applyBorder="1" applyAlignment="1" applyProtection="1">
      <alignment horizontal="right" vertical="center"/>
    </xf>
    <xf numFmtId="0" fontId="103" fillId="34" borderId="83" xfId="0" applyFont="1" applyFill="1" applyBorder="1" applyAlignment="1" applyProtection="1">
      <alignment horizontal="right" vertical="center"/>
    </xf>
    <xf numFmtId="0" fontId="103" fillId="34" borderId="84" xfId="0" applyFont="1" applyFill="1" applyBorder="1" applyAlignment="1" applyProtection="1">
      <alignment horizontal="right" vertical="center"/>
    </xf>
    <xf numFmtId="0" fontId="185" fillId="38" borderId="219" xfId="3" applyFont="1" applyFill="1" applyBorder="1" applyAlignment="1" applyProtection="1">
      <alignment horizontal="center" vertical="center"/>
    </xf>
    <xf numFmtId="0" fontId="185" fillId="38" borderId="271" xfId="3" applyFont="1" applyFill="1" applyBorder="1" applyAlignment="1" applyProtection="1">
      <alignment horizontal="center" vertical="center"/>
    </xf>
    <xf numFmtId="0" fontId="185" fillId="41" borderId="279" xfId="3" applyFont="1" applyFill="1" applyBorder="1" applyAlignment="1" applyProtection="1">
      <alignment horizontal="center" vertical="center" wrapText="1"/>
    </xf>
    <xf numFmtId="0" fontId="185" fillId="41" borderId="281" xfId="3" applyFont="1" applyFill="1" applyBorder="1" applyAlignment="1" applyProtection="1">
      <alignment horizontal="center" vertical="center" wrapText="1"/>
    </xf>
    <xf numFmtId="0" fontId="12" fillId="18" borderId="105" xfId="0" applyFont="1" applyFill="1" applyBorder="1" applyAlignment="1" applyProtection="1">
      <alignment horizontal="center" vertical="center" wrapText="1"/>
    </xf>
    <xf numFmtId="0" fontId="12" fillId="18" borderId="57" xfId="0" applyFont="1" applyFill="1" applyBorder="1" applyAlignment="1" applyProtection="1">
      <alignment horizontal="center" vertical="center" wrapText="1"/>
    </xf>
    <xf numFmtId="0" fontId="3" fillId="39" borderId="19" xfId="3" applyFont="1" applyFill="1" applyBorder="1" applyAlignment="1" applyProtection="1">
      <alignment horizontal="center" vertical="center"/>
    </xf>
    <xf numFmtId="0" fontId="3" fillId="39" borderId="57" xfId="3" applyFont="1" applyFill="1" applyBorder="1" applyAlignment="1" applyProtection="1">
      <alignment horizontal="center" vertical="center"/>
    </xf>
    <xf numFmtId="0" fontId="4" fillId="18" borderId="290" xfId="3" applyFont="1" applyFill="1" applyBorder="1" applyAlignment="1" applyProtection="1">
      <alignment horizontal="center" vertical="center"/>
    </xf>
    <xf numFmtId="0" fontId="4" fillId="18" borderId="283" xfId="3" applyFont="1" applyFill="1" applyBorder="1" applyAlignment="1" applyProtection="1">
      <alignment horizontal="center" vertical="center"/>
    </xf>
    <xf numFmtId="0" fontId="114" fillId="36" borderId="272" xfId="0" applyFont="1" applyFill="1" applyBorder="1" applyAlignment="1" applyProtection="1">
      <alignment horizontal="right" vertical="center" wrapText="1" readingOrder="2"/>
    </xf>
    <xf numFmtId="0" fontId="114" fillId="36" borderId="196" xfId="0" applyFont="1" applyFill="1" applyBorder="1" applyAlignment="1" applyProtection="1">
      <alignment horizontal="right" vertical="center" wrapText="1" readingOrder="2"/>
    </xf>
    <xf numFmtId="0" fontId="114" fillId="36" borderId="273" xfId="0" applyFont="1" applyFill="1" applyBorder="1" applyAlignment="1" applyProtection="1">
      <alignment horizontal="right" vertical="center" wrapText="1" readingOrder="2"/>
    </xf>
    <xf numFmtId="0" fontId="114" fillId="36" borderId="274" xfId="0" applyFont="1" applyFill="1" applyBorder="1" applyAlignment="1" applyProtection="1">
      <alignment horizontal="right" vertical="center" wrapText="1" readingOrder="2"/>
    </xf>
    <xf numFmtId="0" fontId="114" fillId="36" borderId="275" xfId="0" applyFont="1" applyFill="1" applyBorder="1" applyAlignment="1" applyProtection="1">
      <alignment horizontal="right" vertical="center" wrapText="1" readingOrder="2"/>
    </xf>
    <xf numFmtId="0" fontId="114" fillId="36" borderId="276" xfId="0" applyFont="1" applyFill="1" applyBorder="1" applyAlignment="1" applyProtection="1">
      <alignment horizontal="right" vertical="center" wrapText="1" readingOrder="2"/>
    </xf>
    <xf numFmtId="0" fontId="114" fillId="36" borderId="277" xfId="0" applyFont="1" applyFill="1" applyBorder="1" applyAlignment="1" applyProtection="1">
      <alignment horizontal="right" vertical="center" wrapText="1" readingOrder="2"/>
    </xf>
    <xf numFmtId="0" fontId="114" fillId="36" borderId="52" xfId="0" applyFont="1" applyFill="1" applyBorder="1" applyAlignment="1" applyProtection="1">
      <alignment horizontal="right" vertical="center" wrapText="1" readingOrder="2"/>
    </xf>
    <xf numFmtId="0" fontId="114" fillId="36" borderId="278" xfId="0" applyFont="1" applyFill="1" applyBorder="1" applyAlignment="1" applyProtection="1">
      <alignment horizontal="right" vertical="center" wrapText="1" readingOrder="2"/>
    </xf>
    <xf numFmtId="0" fontId="10" fillId="18" borderId="290" xfId="3" applyFont="1" applyFill="1" applyBorder="1" applyAlignment="1" applyProtection="1">
      <alignment horizontal="center" vertical="center"/>
    </xf>
    <xf numFmtId="0" fontId="10" fillId="18" borderId="283" xfId="3" applyFont="1" applyFill="1" applyBorder="1" applyAlignment="1" applyProtection="1">
      <alignment horizontal="center" vertical="center"/>
    </xf>
    <xf numFmtId="0" fontId="3" fillId="18" borderId="290" xfId="3" applyFont="1" applyFill="1" applyBorder="1" applyAlignment="1" applyProtection="1">
      <alignment horizontal="center" vertical="center" wrapText="1"/>
    </xf>
    <xf numFmtId="0" fontId="3" fillId="18" borderId="291" xfId="3" applyFont="1" applyFill="1" applyBorder="1" applyAlignment="1" applyProtection="1">
      <alignment horizontal="center" vertical="center" wrapText="1"/>
    </xf>
    <xf numFmtId="0" fontId="3" fillId="18" borderId="283" xfId="3" applyFont="1" applyFill="1" applyBorder="1" applyAlignment="1" applyProtection="1">
      <alignment horizontal="center" vertical="center" wrapText="1"/>
    </xf>
    <xf numFmtId="0" fontId="3" fillId="18" borderId="350" xfId="3" applyFont="1" applyFill="1" applyBorder="1" applyAlignment="1" applyProtection="1">
      <alignment horizontal="center" vertical="center"/>
    </xf>
    <xf numFmtId="0" fontId="3" fillId="18" borderId="351" xfId="3" applyFont="1" applyFill="1" applyBorder="1" applyAlignment="1" applyProtection="1">
      <alignment horizontal="center" vertical="center"/>
    </xf>
    <xf numFmtId="0" fontId="3" fillId="18" borderId="352" xfId="3" applyFont="1" applyFill="1" applyBorder="1" applyAlignment="1" applyProtection="1">
      <alignment horizontal="center" vertical="center"/>
    </xf>
    <xf numFmtId="0" fontId="145" fillId="0" borderId="295" xfId="0" applyFont="1" applyFill="1" applyBorder="1" applyAlignment="1">
      <alignment horizontal="center" vertical="center" wrapText="1" readingOrder="2"/>
    </xf>
    <xf numFmtId="0" fontId="145" fillId="0" borderId="302" xfId="0" applyFont="1" applyFill="1" applyBorder="1" applyAlignment="1">
      <alignment horizontal="center" vertical="center" wrapText="1" readingOrder="2"/>
    </xf>
    <xf numFmtId="0" fontId="145" fillId="0" borderId="123" xfId="0" applyFont="1" applyFill="1" applyBorder="1" applyAlignment="1">
      <alignment horizontal="center" vertical="center" wrapText="1" readingOrder="2"/>
    </xf>
    <xf numFmtId="0" fontId="145" fillId="0" borderId="295" xfId="0" applyFont="1" applyFill="1" applyBorder="1" applyAlignment="1">
      <alignment horizontal="center" vertical="center" readingOrder="2"/>
    </xf>
    <xf numFmtId="0" fontId="145" fillId="0" borderId="302" xfId="0" applyFont="1" applyFill="1" applyBorder="1" applyAlignment="1">
      <alignment horizontal="center" vertical="center" readingOrder="2"/>
    </xf>
    <xf numFmtId="0" fontId="145" fillId="0" borderId="123" xfId="0" applyFont="1" applyFill="1" applyBorder="1" applyAlignment="1">
      <alignment horizontal="center" vertical="center" readingOrder="2"/>
    </xf>
    <xf numFmtId="0" fontId="145" fillId="0" borderId="295" xfId="0" applyFont="1" applyFill="1" applyBorder="1" applyAlignment="1">
      <alignment horizontal="center" vertical="center" wrapText="1"/>
    </xf>
    <xf numFmtId="0" fontId="145" fillId="0" borderId="302" xfId="0" applyFont="1" applyFill="1" applyBorder="1" applyAlignment="1">
      <alignment horizontal="center" vertical="center" wrapText="1"/>
    </xf>
    <xf numFmtId="0" fontId="145" fillId="0" borderId="123" xfId="0" applyFont="1" applyFill="1" applyBorder="1" applyAlignment="1">
      <alignment horizontal="center" vertical="center" wrapText="1"/>
    </xf>
    <xf numFmtId="0" fontId="189" fillId="0" borderId="296" xfId="0" applyFont="1" applyFill="1" applyBorder="1" applyAlignment="1">
      <alignment horizontal="center" vertical="center" wrapText="1"/>
    </xf>
    <xf numFmtId="0" fontId="189" fillId="0" borderId="196" xfId="0" applyFont="1" applyFill="1" applyBorder="1" applyAlignment="1">
      <alignment horizontal="center" vertical="center" wrapText="1"/>
    </xf>
    <xf numFmtId="0" fontId="189" fillId="0" borderId="89" xfId="0" applyFont="1" applyFill="1" applyBorder="1" applyAlignment="1">
      <alignment horizontal="center" vertical="center" wrapText="1"/>
    </xf>
    <xf numFmtId="0" fontId="162" fillId="26" borderId="298" xfId="0" applyFont="1" applyFill="1" applyBorder="1" applyAlignment="1" applyProtection="1">
      <alignment horizontal="center" vertical="center" wrapText="1" readingOrder="2"/>
    </xf>
    <xf numFmtId="0" fontId="162" fillId="26" borderId="305" xfId="0" applyFont="1" applyFill="1" applyBorder="1" applyAlignment="1" applyProtection="1">
      <alignment horizontal="center" vertical="center" wrapText="1" readingOrder="2"/>
    </xf>
    <xf numFmtId="0" fontId="162" fillId="26" borderId="299" xfId="0" applyFont="1" applyFill="1" applyBorder="1" applyAlignment="1" applyProtection="1">
      <alignment horizontal="center" vertical="center" wrapText="1" readingOrder="2"/>
    </xf>
    <xf numFmtId="14" fontId="187" fillId="38" borderId="312" xfId="0" applyNumberFormat="1" applyFont="1" applyFill="1" applyBorder="1" applyAlignment="1" applyProtection="1">
      <alignment horizontal="center" vertical="center"/>
    </xf>
    <xf numFmtId="14" fontId="187" fillId="38" borderId="313" xfId="0" applyNumberFormat="1" applyFont="1" applyFill="1" applyBorder="1" applyAlignment="1" applyProtection="1">
      <alignment horizontal="center" vertical="center"/>
    </xf>
    <xf numFmtId="0" fontId="70" fillId="0" borderId="261" xfId="0" applyFont="1" applyBorder="1" applyAlignment="1" applyProtection="1">
      <alignment horizontal="center" vertical="center"/>
    </xf>
    <xf numFmtId="0" fontId="70" fillId="0" borderId="262" xfId="0" applyFont="1" applyBorder="1" applyAlignment="1" applyProtection="1">
      <alignment horizontal="center" vertical="center"/>
    </xf>
    <xf numFmtId="14" fontId="70" fillId="0" borderId="315" xfId="0" applyNumberFormat="1" applyFont="1" applyBorder="1" applyAlignment="1" applyProtection="1">
      <alignment horizontal="center" vertical="center"/>
    </xf>
    <xf numFmtId="0" fontId="70" fillId="0" borderId="316" xfId="0" applyFont="1" applyBorder="1" applyAlignment="1" applyProtection="1">
      <alignment horizontal="center" vertical="center"/>
    </xf>
    <xf numFmtId="0" fontId="6" fillId="18" borderId="49" xfId="0" applyFont="1" applyFill="1" applyBorder="1" applyAlignment="1">
      <alignment horizontal="center" vertical="center" textRotation="90" wrapText="1"/>
    </xf>
    <xf numFmtId="0" fontId="6" fillId="18" borderId="19" xfId="0" applyFont="1" applyFill="1" applyBorder="1" applyAlignment="1">
      <alignment horizontal="center" vertical="center" textRotation="90" wrapText="1"/>
    </xf>
    <xf numFmtId="0" fontId="25" fillId="12" borderId="12" xfId="0" applyFont="1" applyFill="1" applyBorder="1" applyAlignment="1">
      <alignment horizontal="center" vertical="center" wrapText="1" readingOrder="2"/>
    </xf>
    <xf numFmtId="0" fontId="25" fillId="12" borderId="13" xfId="0" applyFont="1" applyFill="1" applyBorder="1" applyAlignment="1">
      <alignment horizontal="center" vertical="center" wrapText="1" readingOrder="2"/>
    </xf>
    <xf numFmtId="0" fontId="25" fillId="12" borderId="14" xfId="0" applyFont="1" applyFill="1" applyBorder="1" applyAlignment="1">
      <alignment horizontal="center" vertical="center" wrapText="1" readingOrder="2"/>
    </xf>
    <xf numFmtId="0" fontId="70" fillId="36" borderId="13" xfId="0" applyFont="1" applyFill="1" applyBorder="1" applyAlignment="1" applyProtection="1">
      <alignment horizontal="center" vertical="center" wrapText="1" readingOrder="2"/>
      <protection locked="0"/>
    </xf>
    <xf numFmtId="0" fontId="187" fillId="38" borderId="219" xfId="0" applyFont="1" applyFill="1" applyBorder="1" applyAlignment="1" applyProtection="1">
      <alignment horizontal="center" vertical="center"/>
    </xf>
    <xf numFmtId="0" fontId="187" fillId="38" borderId="311" xfId="0" applyFont="1" applyFill="1" applyBorder="1" applyAlignment="1" applyProtection="1">
      <alignment horizontal="center" vertical="center"/>
    </xf>
    <xf numFmtId="0" fontId="70" fillId="12" borderId="12" xfId="0" applyFont="1" applyFill="1" applyBorder="1" applyAlignment="1" applyProtection="1">
      <alignment horizontal="center" vertical="center" wrapText="1"/>
      <protection locked="0"/>
    </xf>
    <xf numFmtId="0" fontId="70" fillId="12" borderId="48" xfId="0" applyFont="1" applyFill="1" applyBorder="1" applyAlignment="1" applyProtection="1">
      <alignment horizontal="center" vertical="center" wrapText="1"/>
      <protection locked="0"/>
    </xf>
    <xf numFmtId="0" fontId="114" fillId="36" borderId="85" xfId="0" applyFont="1" applyFill="1" applyBorder="1" applyAlignment="1" applyProtection="1">
      <alignment horizontal="right" vertical="center" readingOrder="2"/>
    </xf>
    <xf numFmtId="0" fontId="114" fillId="36" borderId="78" xfId="0" applyFont="1" applyFill="1" applyBorder="1" applyAlignment="1" applyProtection="1">
      <alignment horizontal="right" vertical="center" readingOrder="2"/>
    </xf>
    <xf numFmtId="0" fontId="114" fillId="36" borderId="86" xfId="0" applyFont="1" applyFill="1" applyBorder="1" applyAlignment="1" applyProtection="1">
      <alignment horizontal="right" vertical="center" readingOrder="2"/>
    </xf>
    <xf numFmtId="0" fontId="114" fillId="0" borderId="0" xfId="0" applyFont="1" applyFill="1" applyBorder="1" applyAlignment="1" applyProtection="1">
      <alignment horizontal="right" vertical="center" readingOrder="2"/>
    </xf>
    <xf numFmtId="0" fontId="145" fillId="0" borderId="292" xfId="0" applyFont="1" applyFill="1" applyBorder="1" applyAlignment="1">
      <alignment horizontal="center" vertical="center" wrapText="1" readingOrder="2"/>
    </xf>
    <xf numFmtId="0" fontId="145" fillId="0" borderId="304" xfId="0" applyFont="1" applyFill="1" applyBorder="1" applyAlignment="1">
      <alignment horizontal="center" vertical="center" wrapText="1" readingOrder="2"/>
    </xf>
    <xf numFmtId="0" fontId="145" fillId="0" borderId="293" xfId="0" applyFont="1" applyFill="1" applyBorder="1" applyAlignment="1">
      <alignment horizontal="center" vertical="center" wrapText="1" readingOrder="2"/>
    </xf>
    <xf numFmtId="0" fontId="151" fillId="18" borderId="50" xfId="0" applyFont="1" applyFill="1" applyBorder="1" applyAlignment="1" applyProtection="1">
      <alignment horizontal="center" vertical="center" textRotation="90"/>
      <protection locked="0"/>
    </xf>
    <xf numFmtId="0" fontId="151" fillId="18" borderId="11" xfId="0" applyFont="1" applyFill="1" applyBorder="1" applyAlignment="1" applyProtection="1">
      <alignment horizontal="center" vertical="center" textRotation="90"/>
      <protection locked="0"/>
    </xf>
    <xf numFmtId="0" fontId="187" fillId="38" borderId="257" xfId="0" applyFont="1" applyFill="1" applyBorder="1" applyAlignment="1" applyProtection="1">
      <alignment horizontal="center" vertical="center"/>
    </xf>
    <xf numFmtId="0" fontId="187" fillId="38" borderId="259" xfId="0" applyFont="1" applyFill="1" applyBorder="1" applyAlignment="1" applyProtection="1">
      <alignment horizontal="center" vertical="center"/>
    </xf>
    <xf numFmtId="0" fontId="3" fillId="24" borderId="142" xfId="0" applyFont="1" applyFill="1" applyBorder="1" applyAlignment="1">
      <alignment horizontal="right" vertical="center" wrapText="1"/>
    </xf>
    <xf numFmtId="0" fontId="3" fillId="24" borderId="129" xfId="0" applyFont="1" applyFill="1" applyBorder="1" applyAlignment="1">
      <alignment horizontal="right" vertical="center" wrapText="1"/>
    </xf>
    <xf numFmtId="0" fontId="8" fillId="26" borderId="209" xfId="0" applyFont="1" applyFill="1" applyBorder="1" applyAlignment="1" applyProtection="1">
      <alignment horizontal="right" vertical="center" wrapText="1" readingOrder="2"/>
    </xf>
    <xf numFmtId="0" fontId="8" fillId="26" borderId="155" xfId="0" applyFont="1" applyFill="1" applyBorder="1" applyAlignment="1" applyProtection="1">
      <alignment horizontal="right" vertical="center" wrapText="1" readingOrder="2"/>
    </xf>
    <xf numFmtId="0" fontId="25" fillId="15" borderId="12" xfId="0" applyFont="1" applyFill="1" applyBorder="1" applyAlignment="1" applyProtection="1">
      <alignment horizontal="center" vertical="center"/>
    </xf>
    <xf numFmtId="0" fontId="25" fillId="15" borderId="13" xfId="0" applyFont="1" applyFill="1" applyBorder="1" applyAlignment="1" applyProtection="1">
      <alignment horizontal="center" vertical="center"/>
    </xf>
    <xf numFmtId="0" fontId="25" fillId="15" borderId="14" xfId="0" applyFont="1" applyFill="1" applyBorder="1" applyAlignment="1" applyProtection="1">
      <alignment horizontal="center" vertical="center"/>
    </xf>
    <xf numFmtId="0" fontId="3" fillId="24" borderId="307" xfId="0" applyFont="1" applyFill="1" applyBorder="1" applyAlignment="1">
      <alignment horizontal="right" vertical="center" wrapText="1" readingOrder="2"/>
    </xf>
    <xf numFmtId="0" fontId="0" fillId="0" borderId="308" xfId="0" applyBorder="1"/>
    <xf numFmtId="0" fontId="3" fillId="24" borderId="91" xfId="0" applyFont="1" applyFill="1" applyBorder="1" applyAlignment="1">
      <alignment horizontal="right" vertical="center" wrapText="1" readingOrder="2"/>
    </xf>
    <xf numFmtId="0" fontId="3" fillId="24" borderId="92" xfId="0" applyFont="1" applyFill="1" applyBorder="1" applyAlignment="1">
      <alignment horizontal="right" vertical="center" wrapText="1" readingOrder="2"/>
    </xf>
    <xf numFmtId="0" fontId="10" fillId="15" borderId="12" xfId="0" applyNumberFormat="1" applyFont="1" applyFill="1" applyBorder="1" applyAlignment="1" applyProtection="1">
      <alignment horizontal="right" vertical="center" wrapText="1"/>
    </xf>
    <xf numFmtId="0" fontId="10" fillId="15" borderId="13" xfId="0" applyNumberFormat="1" applyFont="1" applyFill="1" applyBorder="1" applyAlignment="1" applyProtection="1">
      <alignment horizontal="right" vertical="center" wrapText="1"/>
    </xf>
    <xf numFmtId="0" fontId="10" fillId="15" borderId="48" xfId="0" applyNumberFormat="1" applyFont="1" applyFill="1" applyBorder="1" applyAlignment="1" applyProtection="1">
      <alignment horizontal="right" vertical="center" wrapText="1"/>
    </xf>
    <xf numFmtId="0" fontId="10" fillId="15" borderId="12" xfId="0" applyNumberFormat="1" applyFont="1" applyFill="1" applyBorder="1" applyAlignment="1" applyProtection="1">
      <alignment horizontal="right" vertical="center" wrapText="1"/>
      <protection locked="0"/>
    </xf>
    <xf numFmtId="0" fontId="10" fillId="15" borderId="13" xfId="0" applyNumberFormat="1" applyFont="1" applyFill="1" applyBorder="1" applyAlignment="1" applyProtection="1">
      <alignment horizontal="right" vertical="center" wrapText="1"/>
      <protection locked="0"/>
    </xf>
    <xf numFmtId="0" fontId="10" fillId="15" borderId="48" xfId="0" applyNumberFormat="1" applyFont="1" applyFill="1" applyBorder="1" applyAlignment="1" applyProtection="1">
      <alignment horizontal="right" vertical="center" wrapText="1"/>
      <protection locked="0"/>
    </xf>
    <xf numFmtId="0" fontId="3" fillId="24" borderId="12" xfId="0" applyNumberFormat="1" applyFont="1" applyFill="1" applyBorder="1" applyAlignment="1" applyProtection="1">
      <alignment horizontal="right" vertical="center" wrapText="1"/>
    </xf>
    <xf numFmtId="0" fontId="0" fillId="0" borderId="13" xfId="0" applyBorder="1"/>
    <xf numFmtId="0" fontId="0" fillId="0" borderId="48" xfId="0" applyBorder="1"/>
    <xf numFmtId="0" fontId="187" fillId="38" borderId="317" xfId="0" applyFont="1" applyFill="1" applyBorder="1" applyAlignment="1" applyProtection="1">
      <alignment horizontal="center" vertical="center"/>
    </xf>
    <xf numFmtId="0" fontId="187" fillId="38" borderId="223" xfId="0" applyFont="1" applyFill="1" applyBorder="1" applyAlignment="1" applyProtection="1">
      <alignment horizontal="center" vertical="center"/>
    </xf>
    <xf numFmtId="0" fontId="31" fillId="24" borderId="307" xfId="0" applyNumberFormat="1" applyFont="1" applyFill="1" applyBorder="1" applyAlignment="1" applyProtection="1">
      <alignment horizontal="center" vertical="center" wrapText="1"/>
      <protection locked="0"/>
    </xf>
    <xf numFmtId="0" fontId="31" fillId="24" borderId="308" xfId="0" applyNumberFormat="1" applyFont="1" applyFill="1" applyBorder="1" applyAlignment="1" applyProtection="1">
      <alignment horizontal="center" vertical="center" wrapText="1"/>
      <protection locked="0"/>
    </xf>
    <xf numFmtId="0" fontId="70" fillId="36" borderId="13" xfId="0" applyFont="1" applyFill="1" applyBorder="1" applyAlignment="1" applyProtection="1">
      <alignment horizontal="center" vertical="center"/>
    </xf>
    <xf numFmtId="0" fontId="31" fillId="0" borderId="0" xfId="0" applyFont="1" applyBorder="1" applyAlignment="1">
      <alignment horizontal="center"/>
    </xf>
    <xf numFmtId="3" fontId="32" fillId="21" borderId="321" xfId="0" applyNumberFormat="1" applyFont="1" applyFill="1" applyBorder="1" applyAlignment="1">
      <alignment horizontal="center" vertical="center"/>
    </xf>
    <xf numFmtId="3" fontId="32" fillId="21" borderId="322" xfId="0" applyNumberFormat="1" applyFont="1" applyFill="1" applyBorder="1" applyAlignment="1">
      <alignment horizontal="center" vertical="center"/>
    </xf>
    <xf numFmtId="3" fontId="32" fillId="21" borderId="323" xfId="0" applyNumberFormat="1" applyFont="1" applyFill="1" applyBorder="1" applyAlignment="1">
      <alignment horizontal="center" vertical="center"/>
    </xf>
    <xf numFmtId="0" fontId="127" fillId="20" borderId="23" xfId="0" applyFont="1" applyFill="1" applyBorder="1" applyAlignment="1">
      <alignment horizontal="center" vertical="center" wrapText="1"/>
    </xf>
    <xf numFmtId="0" fontId="127" fillId="20" borderId="20" xfId="0" applyFont="1" applyFill="1" applyBorder="1" applyAlignment="1">
      <alignment horizontal="center" vertical="center" wrapText="1"/>
    </xf>
    <xf numFmtId="0" fontId="127" fillId="20" borderId="71" xfId="0" applyFont="1" applyFill="1" applyBorder="1" applyAlignment="1">
      <alignment horizontal="center" vertical="center" wrapText="1"/>
    </xf>
    <xf numFmtId="0" fontId="128" fillId="20" borderId="24" xfId="0" applyFont="1" applyFill="1" applyBorder="1" applyAlignment="1">
      <alignment horizontal="center" vertical="center" wrapText="1"/>
    </xf>
    <xf numFmtId="0" fontId="128" fillId="20" borderId="73" xfId="0" applyFont="1" applyFill="1" applyBorder="1" applyAlignment="1">
      <alignment horizontal="center" vertical="center" wrapText="1"/>
    </xf>
    <xf numFmtId="0" fontId="128" fillId="20" borderId="74" xfId="0" applyFont="1" applyFill="1" applyBorder="1" applyAlignment="1">
      <alignment horizontal="center" vertical="center" wrapText="1"/>
    </xf>
    <xf numFmtId="3" fontId="128" fillId="20" borderId="41" xfId="0" applyNumberFormat="1" applyFont="1" applyFill="1" applyBorder="1" applyAlignment="1">
      <alignment horizontal="center" vertical="center" wrapText="1"/>
    </xf>
    <xf numFmtId="3" fontId="128" fillId="20" borderId="1" xfId="0" applyNumberFormat="1" applyFont="1" applyFill="1" applyBorder="1" applyAlignment="1">
      <alignment horizontal="center" vertical="center" wrapText="1"/>
    </xf>
    <xf numFmtId="3" fontId="128" fillId="20" borderId="3" xfId="0" applyNumberFormat="1" applyFont="1" applyFill="1" applyBorder="1" applyAlignment="1">
      <alignment horizontal="center" vertical="center" wrapText="1"/>
    </xf>
    <xf numFmtId="3" fontId="128" fillId="20" borderId="141" xfId="0" applyNumberFormat="1" applyFont="1" applyFill="1" applyBorder="1" applyAlignment="1">
      <alignment horizontal="center" vertical="center" wrapText="1"/>
    </xf>
    <xf numFmtId="3" fontId="128" fillId="20" borderId="121" xfId="0" applyNumberFormat="1" applyFont="1" applyFill="1" applyBorder="1" applyAlignment="1">
      <alignment horizontal="center" vertical="center" wrapText="1"/>
    </xf>
    <xf numFmtId="3" fontId="128" fillId="20" borderId="10" xfId="0" applyNumberFormat="1" applyFont="1" applyFill="1" applyBorder="1" applyAlignment="1">
      <alignment horizontal="center" vertical="center" wrapText="1"/>
    </xf>
    <xf numFmtId="0" fontId="128" fillId="20" borderId="1" xfId="0" applyFont="1" applyFill="1" applyBorder="1" applyAlignment="1">
      <alignment horizontal="center" vertical="center" wrapText="1"/>
    </xf>
    <xf numFmtId="0" fontId="128" fillId="20" borderId="2" xfId="0" applyFont="1" applyFill="1" applyBorder="1" applyAlignment="1">
      <alignment horizontal="center" vertical="center" wrapText="1"/>
    </xf>
    <xf numFmtId="0" fontId="128" fillId="20" borderId="3" xfId="0" applyFont="1" applyFill="1" applyBorder="1" applyAlignment="1">
      <alignment horizontal="center" vertical="center" wrapText="1"/>
    </xf>
    <xf numFmtId="0" fontId="128" fillId="20" borderId="141" xfId="0" applyFont="1" applyFill="1" applyBorder="1" applyAlignment="1">
      <alignment horizontal="center" vertical="center" wrapText="1"/>
    </xf>
    <xf numFmtId="0" fontId="128" fillId="20" borderId="124" xfId="0" applyFont="1" applyFill="1" applyBorder="1" applyAlignment="1">
      <alignment horizontal="center" vertical="center" wrapText="1"/>
    </xf>
    <xf numFmtId="0" fontId="128" fillId="20" borderId="121" xfId="0" applyFont="1" applyFill="1" applyBorder="1" applyAlignment="1">
      <alignment horizontal="center" vertical="center" wrapText="1"/>
    </xf>
    <xf numFmtId="3" fontId="120" fillId="20" borderId="10" xfId="0" applyNumberFormat="1" applyFont="1" applyFill="1" applyBorder="1" applyAlignment="1">
      <alignment horizontal="center" vertical="center" wrapText="1"/>
    </xf>
    <xf numFmtId="0" fontId="51" fillId="17" borderId="319" xfId="0" applyFont="1" applyFill="1" applyBorder="1" applyAlignment="1" applyProtection="1">
      <alignment horizontal="right" vertical="center"/>
    </xf>
    <xf numFmtId="0" fontId="51" fillId="17" borderId="320" xfId="0" applyFont="1" applyFill="1" applyBorder="1" applyAlignment="1" applyProtection="1">
      <alignment horizontal="right" vertical="center"/>
    </xf>
    <xf numFmtId="0" fontId="51" fillId="17" borderId="210" xfId="0" applyFont="1" applyFill="1" applyBorder="1" applyAlignment="1" applyProtection="1">
      <alignment horizontal="right" vertical="center"/>
    </xf>
    <xf numFmtId="0" fontId="51" fillId="17" borderId="310" xfId="0" applyFont="1" applyFill="1" applyBorder="1" applyAlignment="1" applyProtection="1">
      <alignment horizontal="right" vertical="center"/>
    </xf>
    <xf numFmtId="0" fontId="51" fillId="0" borderId="324" xfId="0" applyFont="1" applyBorder="1" applyAlignment="1" applyProtection="1">
      <alignment horizontal="center" vertical="center"/>
    </xf>
    <xf numFmtId="0" fontId="51" fillId="0" borderId="325" xfId="0" applyFont="1" applyBorder="1" applyAlignment="1" applyProtection="1">
      <alignment horizontal="center" vertical="center"/>
    </xf>
    <xf numFmtId="0" fontId="51" fillId="0" borderId="262" xfId="0" applyFont="1" applyBorder="1" applyAlignment="1" applyProtection="1">
      <alignment horizontal="center" vertical="center"/>
    </xf>
    <xf numFmtId="0" fontId="10" fillId="0" borderId="0" xfId="0" applyFont="1" applyFill="1" applyBorder="1" applyAlignment="1">
      <alignment horizontal="right" wrapText="1"/>
    </xf>
    <xf numFmtId="0" fontId="24" fillId="0" borderId="0" xfId="0" applyFont="1" applyFill="1" applyBorder="1" applyAlignment="1">
      <alignment horizontal="right" wrapText="1"/>
    </xf>
    <xf numFmtId="14" fontId="51" fillId="0" borderId="326" xfId="0" applyNumberFormat="1" applyFont="1" applyBorder="1" applyAlignment="1" applyProtection="1">
      <alignment horizontal="center" vertical="center"/>
    </xf>
    <xf numFmtId="14" fontId="51" fillId="0" borderId="327" xfId="0" applyNumberFormat="1" applyFont="1" applyBorder="1" applyAlignment="1" applyProtection="1">
      <alignment horizontal="center" vertical="center"/>
    </xf>
    <xf numFmtId="14" fontId="51" fillId="0" borderId="328" xfId="0" applyNumberFormat="1" applyFont="1" applyBorder="1" applyAlignment="1" applyProtection="1">
      <alignment horizontal="center" vertical="center"/>
    </xf>
    <xf numFmtId="14" fontId="51" fillId="0" borderId="330" xfId="0" applyNumberFormat="1" applyFont="1" applyBorder="1" applyAlignment="1">
      <alignment horizontal="center" vertical="center"/>
    </xf>
    <xf numFmtId="14" fontId="51" fillId="0" borderId="331" xfId="0" applyNumberFormat="1" applyFont="1" applyBorder="1" applyAlignment="1">
      <alignment horizontal="center" vertical="center"/>
    </xf>
    <xf numFmtId="0" fontId="51" fillId="19" borderId="210" xfId="0" applyFont="1" applyFill="1" applyBorder="1" applyAlignment="1">
      <alignment horizontal="center" vertical="center"/>
    </xf>
    <xf numFmtId="0" fontId="51" fillId="19" borderId="309" xfId="0" applyFont="1" applyFill="1" applyBorder="1" applyAlignment="1">
      <alignment horizontal="center" vertical="center"/>
    </xf>
    <xf numFmtId="0" fontId="51" fillId="19" borderId="310" xfId="0" applyFont="1" applyFill="1" applyBorder="1" applyAlignment="1">
      <alignment horizontal="center" vertical="center"/>
    </xf>
    <xf numFmtId="0" fontId="51" fillId="19" borderId="319" xfId="0" applyFont="1" applyFill="1" applyBorder="1" applyAlignment="1">
      <alignment horizontal="center" vertical="center"/>
    </xf>
    <xf numFmtId="0" fontId="51" fillId="19" borderId="329" xfId="0" applyFont="1" applyFill="1" applyBorder="1" applyAlignment="1">
      <alignment horizontal="center" vertical="center"/>
    </xf>
    <xf numFmtId="0" fontId="51" fillId="19" borderId="320" xfId="0" applyFont="1" applyFill="1" applyBorder="1" applyAlignment="1">
      <alignment horizontal="center" vertical="center"/>
    </xf>
    <xf numFmtId="0" fontId="51" fillId="0" borderId="324" xfId="0" applyFont="1" applyBorder="1" applyAlignment="1">
      <alignment horizontal="center" vertical="center"/>
    </xf>
    <xf numFmtId="0" fontId="51" fillId="0" borderId="262" xfId="0" applyFont="1" applyBorder="1" applyAlignment="1">
      <alignment horizontal="center" vertical="center"/>
    </xf>
    <xf numFmtId="0" fontId="190" fillId="22" borderId="12" xfId="0" applyFont="1" applyFill="1" applyBorder="1" applyAlignment="1">
      <alignment horizontal="center" vertical="center" wrapText="1"/>
    </xf>
    <xf numFmtId="0" fontId="190" fillId="22" borderId="14" xfId="0" applyFont="1" applyFill="1" applyBorder="1" applyAlignment="1">
      <alignment horizontal="center" vertical="center" wrapText="1"/>
    </xf>
    <xf numFmtId="0" fontId="193" fillId="20" borderId="49" xfId="0" applyFont="1" applyFill="1" applyBorder="1" applyAlignment="1">
      <alignment horizontal="center" vertical="center" wrapText="1"/>
    </xf>
    <xf numFmtId="0" fontId="193" fillId="20" borderId="19" xfId="0" applyFont="1" applyFill="1" applyBorder="1" applyAlignment="1">
      <alignment horizontal="center" vertical="center" wrapText="1"/>
    </xf>
    <xf numFmtId="3" fontId="32" fillId="21" borderId="12" xfId="0" applyNumberFormat="1" applyFont="1" applyFill="1" applyBorder="1" applyAlignment="1">
      <alignment horizontal="center" vertical="center"/>
    </xf>
    <xf numFmtId="3" fontId="32" fillId="21" borderId="13" xfId="0" applyNumberFormat="1" applyFont="1" applyFill="1" applyBorder="1" applyAlignment="1">
      <alignment horizontal="center" vertical="center"/>
    </xf>
    <xf numFmtId="3" fontId="32" fillId="21" borderId="14" xfId="0" applyNumberFormat="1" applyFont="1" applyFill="1" applyBorder="1" applyAlignment="1">
      <alignment horizontal="center" vertical="center"/>
    </xf>
    <xf numFmtId="3" fontId="137" fillId="20" borderId="49" xfId="0" applyNumberFormat="1" applyFont="1" applyFill="1" applyBorder="1" applyAlignment="1">
      <alignment horizontal="center" vertical="center" wrapText="1"/>
    </xf>
    <xf numFmtId="3" fontId="137" fillId="20" borderId="19" xfId="0" applyNumberFormat="1" applyFont="1" applyFill="1" applyBorder="1" applyAlignment="1">
      <alignment horizontal="center" vertical="center" wrapText="1"/>
    </xf>
    <xf numFmtId="3" fontId="137" fillId="20" borderId="51" xfId="0" applyNumberFormat="1" applyFont="1" applyFill="1" applyBorder="1" applyAlignment="1">
      <alignment horizontal="center" vertical="center" wrapText="1"/>
    </xf>
    <xf numFmtId="0" fontId="137" fillId="20" borderId="49" xfId="0" applyFont="1" applyFill="1" applyBorder="1" applyAlignment="1">
      <alignment horizontal="center" vertical="center" wrapText="1"/>
    </xf>
    <xf numFmtId="0" fontId="137" fillId="20" borderId="19" xfId="0" applyFont="1" applyFill="1" applyBorder="1" applyAlignment="1">
      <alignment horizontal="center" vertical="center" wrapText="1"/>
    </xf>
    <xf numFmtId="0" fontId="137" fillId="20" borderId="51" xfId="0" applyFont="1" applyFill="1" applyBorder="1" applyAlignment="1">
      <alignment horizontal="center" vertical="center" wrapText="1"/>
    </xf>
    <xf numFmtId="0" fontId="194" fillId="20" borderId="49" xfId="0" applyFont="1" applyFill="1" applyBorder="1" applyAlignment="1">
      <alignment horizontal="center" vertical="center" wrapText="1"/>
    </xf>
    <xf numFmtId="0" fontId="194" fillId="20" borderId="19" xfId="0" applyFont="1" applyFill="1" applyBorder="1" applyAlignment="1">
      <alignment horizontal="center" vertical="center" wrapText="1"/>
    </xf>
    <xf numFmtId="0" fontId="194" fillId="20" borderId="51" xfId="0" applyFont="1" applyFill="1" applyBorder="1" applyAlignment="1">
      <alignment horizontal="center" vertical="center" wrapText="1"/>
    </xf>
    <xf numFmtId="3" fontId="193" fillId="20" borderId="50" xfId="0" applyNumberFormat="1" applyFont="1" applyFill="1" applyBorder="1" applyAlignment="1">
      <alignment horizontal="center" vertical="center" wrapText="1"/>
    </xf>
    <xf numFmtId="3" fontId="193" fillId="20" borderId="34" xfId="0" applyNumberFormat="1" applyFont="1" applyFill="1" applyBorder="1" applyAlignment="1">
      <alignment horizontal="center" vertical="center" wrapText="1"/>
    </xf>
    <xf numFmtId="3" fontId="193" fillId="20" borderId="35" xfId="0" applyNumberFormat="1" applyFont="1" applyFill="1" applyBorder="1" applyAlignment="1">
      <alignment horizontal="center" vertical="center" wrapText="1"/>
    </xf>
    <xf numFmtId="3" fontId="193" fillId="20" borderId="25" xfId="0" applyNumberFormat="1" applyFont="1" applyFill="1" applyBorder="1" applyAlignment="1">
      <alignment horizontal="center" vertical="center" wrapText="1"/>
    </xf>
    <xf numFmtId="3" fontId="193" fillId="20" borderId="52" xfId="0" applyNumberFormat="1" applyFont="1" applyFill="1" applyBorder="1" applyAlignment="1">
      <alignment horizontal="center" vertical="center" wrapText="1"/>
    </xf>
    <xf numFmtId="3" fontId="193" fillId="20" borderId="53" xfId="0" applyNumberFormat="1" applyFont="1" applyFill="1" applyBorder="1" applyAlignment="1">
      <alignment horizontal="center" vertical="center" wrapText="1"/>
    </xf>
    <xf numFmtId="3" fontId="137" fillId="20" borderId="50" xfId="0" applyNumberFormat="1" applyFont="1" applyFill="1" applyBorder="1" applyAlignment="1">
      <alignment horizontal="center" vertical="center" wrapText="1"/>
    </xf>
    <xf numFmtId="3" fontId="137" fillId="20" borderId="35" xfId="0" applyNumberFormat="1" applyFont="1" applyFill="1" applyBorder="1" applyAlignment="1">
      <alignment horizontal="center" vertical="center" wrapText="1"/>
    </xf>
    <xf numFmtId="3" fontId="137" fillId="20" borderId="25" xfId="0" applyNumberFormat="1" applyFont="1" applyFill="1" applyBorder="1" applyAlignment="1">
      <alignment horizontal="center" vertical="center" wrapText="1"/>
    </xf>
    <xf numFmtId="3" fontId="137" fillId="20" borderId="53" xfId="0" applyNumberFormat="1" applyFont="1" applyFill="1" applyBorder="1" applyAlignment="1">
      <alignment horizontal="center" vertical="center" wrapText="1"/>
    </xf>
    <xf numFmtId="3" fontId="70" fillId="36" borderId="37" xfId="0" applyNumberFormat="1" applyFont="1" applyFill="1" applyBorder="1" applyAlignment="1">
      <alignment horizontal="center" vertical="center"/>
    </xf>
    <xf numFmtId="0" fontId="137" fillId="20" borderId="105" xfId="0" applyFont="1" applyFill="1" applyBorder="1" applyAlignment="1">
      <alignment horizontal="center" vertical="center" wrapText="1"/>
    </xf>
    <xf numFmtId="0" fontId="137" fillId="20" borderId="50" xfId="0" applyFont="1" applyFill="1" applyBorder="1" applyAlignment="1">
      <alignment horizontal="center" vertical="center" wrapText="1"/>
    </xf>
    <xf numFmtId="0" fontId="137" fillId="20" borderId="34" xfId="0" applyFont="1" applyFill="1" applyBorder="1" applyAlignment="1">
      <alignment horizontal="center" vertical="center" wrapText="1"/>
    </xf>
    <xf numFmtId="0" fontId="137" fillId="20" borderId="35" xfId="0" applyFont="1" applyFill="1" applyBorder="1" applyAlignment="1">
      <alignment horizontal="center" vertical="center" wrapText="1"/>
    </xf>
    <xf numFmtId="0" fontId="137" fillId="20" borderId="25" xfId="0" applyFont="1" applyFill="1" applyBorder="1" applyAlignment="1">
      <alignment horizontal="center" vertical="center" wrapText="1"/>
    </xf>
    <xf numFmtId="0" fontId="137" fillId="20" borderId="52" xfId="0" applyFont="1" applyFill="1" applyBorder="1" applyAlignment="1">
      <alignment horizontal="center" vertical="center" wrapText="1"/>
    </xf>
    <xf numFmtId="0" fontId="137" fillId="20" borderId="53"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10" fillId="18" borderId="10" xfId="0" applyFont="1" applyFill="1" applyBorder="1" applyAlignment="1">
      <alignment horizontal="center" vertical="center"/>
    </xf>
    <xf numFmtId="0" fontId="70" fillId="18" borderId="10" xfId="0" applyFont="1" applyFill="1" applyBorder="1" applyAlignment="1">
      <alignment horizontal="center" vertical="center" wrapText="1"/>
    </xf>
    <xf numFmtId="0" fontId="114" fillId="36" borderId="301" xfId="0" applyFont="1" applyFill="1" applyBorder="1" applyAlignment="1" applyProtection="1">
      <alignment horizontal="right" vertical="center" readingOrder="2"/>
    </xf>
    <xf numFmtId="0" fontId="114" fillId="36" borderId="302" xfId="0" applyFont="1" applyFill="1" applyBorder="1" applyAlignment="1" applyProtection="1">
      <alignment horizontal="right" vertical="center" readingOrder="2"/>
    </xf>
    <xf numFmtId="0" fontId="114" fillId="36" borderId="303" xfId="0" applyFont="1" applyFill="1" applyBorder="1" applyAlignment="1" applyProtection="1">
      <alignment horizontal="right" vertical="center" readingOrder="2"/>
    </xf>
    <xf numFmtId="0" fontId="114" fillId="36" borderId="333" xfId="0" applyFont="1" applyFill="1" applyBorder="1" applyAlignment="1" applyProtection="1">
      <alignment horizontal="right" vertical="center" wrapText="1" readingOrder="2"/>
    </xf>
    <xf numFmtId="0" fontId="114" fillId="36" borderId="334" xfId="0" applyFont="1" applyFill="1" applyBorder="1" applyAlignment="1" applyProtection="1">
      <alignment horizontal="right" vertical="center" wrapText="1" readingOrder="2"/>
    </xf>
    <xf numFmtId="0" fontId="114" fillId="36" borderId="335" xfId="0" applyFont="1" applyFill="1" applyBorder="1" applyAlignment="1" applyProtection="1">
      <alignment horizontal="right" vertical="center" wrapText="1" readingOrder="2"/>
    </xf>
    <xf numFmtId="3" fontId="183" fillId="20" borderId="49" xfId="0" applyNumberFormat="1" applyFont="1" applyFill="1" applyBorder="1" applyAlignment="1">
      <alignment horizontal="center" vertical="center" wrapText="1"/>
    </xf>
    <xf numFmtId="3" fontId="183" fillId="20" borderId="51" xfId="0" applyNumberFormat="1" applyFont="1" applyFill="1" applyBorder="1" applyAlignment="1">
      <alignment horizontal="center" vertical="center" wrapText="1"/>
    </xf>
    <xf numFmtId="0" fontId="50" fillId="0" borderId="0" xfId="0" applyFont="1" applyBorder="1" applyAlignment="1">
      <alignment horizontal="center" vertical="center"/>
    </xf>
    <xf numFmtId="0" fontId="51" fillId="19" borderId="210" xfId="0" applyFont="1" applyFill="1" applyBorder="1" applyAlignment="1">
      <alignment horizontal="right" vertical="center"/>
    </xf>
    <xf numFmtId="0" fontId="51" fillId="19" borderId="310" xfId="0" applyFont="1" applyFill="1" applyBorder="1" applyAlignment="1">
      <alignment horizontal="right" vertical="center"/>
    </xf>
    <xf numFmtId="0" fontId="51" fillId="19" borderId="319" xfId="0" applyFont="1" applyFill="1" applyBorder="1" applyAlignment="1">
      <alignment horizontal="right" vertical="center"/>
    </xf>
    <xf numFmtId="0" fontId="51" fillId="19" borderId="320" xfId="0" applyFont="1" applyFill="1" applyBorder="1" applyAlignment="1">
      <alignment horizontal="right" vertical="center"/>
    </xf>
    <xf numFmtId="0" fontId="51" fillId="21" borderId="12" xfId="0" applyFont="1" applyFill="1" applyBorder="1" applyAlignment="1" applyProtection="1">
      <alignment horizontal="center" vertical="center" wrapText="1"/>
    </xf>
    <xf numFmtId="0" fontId="51" fillId="21" borderId="13" xfId="0" applyFont="1" applyFill="1" applyBorder="1" applyAlignment="1" applyProtection="1">
      <alignment horizontal="center" vertical="center" wrapText="1"/>
    </xf>
    <xf numFmtId="0" fontId="51" fillId="21" borderId="14" xfId="0" applyFont="1" applyFill="1" applyBorder="1" applyAlignment="1" applyProtection="1">
      <alignment horizontal="center" vertical="center" wrapText="1"/>
    </xf>
    <xf numFmtId="0" fontId="202" fillId="20" borderId="49" xfId="0" applyFont="1" applyFill="1" applyBorder="1" applyAlignment="1">
      <alignment horizontal="center" vertical="center" wrapText="1"/>
    </xf>
    <xf numFmtId="0" fontId="202" fillId="20" borderId="19" xfId="0" applyFont="1" applyFill="1" applyBorder="1" applyAlignment="1">
      <alignment horizontal="center" vertical="center" wrapText="1"/>
    </xf>
    <xf numFmtId="0" fontId="162" fillId="20" borderId="1" xfId="0" applyFont="1" applyFill="1" applyBorder="1" applyAlignment="1" applyProtection="1">
      <alignment horizontal="center" vertical="center" wrapText="1"/>
    </xf>
    <xf numFmtId="0" fontId="162" fillId="20" borderId="7" xfId="0" applyFont="1" applyFill="1" applyBorder="1" applyAlignment="1" applyProtection="1">
      <alignment horizontal="center" vertical="center" wrapText="1"/>
    </xf>
    <xf numFmtId="0" fontId="193" fillId="20" borderId="3" xfId="0" applyFont="1" applyFill="1" applyBorder="1" applyAlignment="1">
      <alignment horizontal="center" vertical="center" wrapText="1"/>
    </xf>
    <xf numFmtId="0" fontId="193" fillId="20" borderId="9" xfId="0" applyFont="1" applyFill="1" applyBorder="1" applyAlignment="1">
      <alignment horizontal="center" vertical="center" wrapText="1"/>
    </xf>
    <xf numFmtId="0" fontId="137" fillId="20" borderId="64" xfId="0" applyFont="1" applyFill="1" applyBorder="1" applyAlignment="1">
      <alignment horizontal="center" vertical="center" wrapText="1"/>
    </xf>
    <xf numFmtId="0" fontId="137" fillId="20" borderId="62" xfId="0" applyFont="1" applyFill="1" applyBorder="1" applyAlignment="1">
      <alignment horizontal="center" vertical="center" wrapText="1"/>
    </xf>
    <xf numFmtId="0" fontId="137" fillId="20" borderId="63" xfId="0" applyFont="1" applyFill="1" applyBorder="1" applyAlignment="1">
      <alignment horizontal="center" vertical="center" wrapText="1"/>
    </xf>
    <xf numFmtId="3" fontId="137" fillId="20" borderId="64" xfId="0" applyNumberFormat="1" applyFont="1" applyFill="1" applyBorder="1" applyAlignment="1">
      <alignment horizontal="center" vertical="center" wrapText="1"/>
    </xf>
    <xf numFmtId="3" fontId="137" fillId="20" borderId="62" xfId="0" applyNumberFormat="1" applyFont="1" applyFill="1" applyBorder="1" applyAlignment="1">
      <alignment horizontal="center" vertical="center" wrapText="1"/>
    </xf>
    <xf numFmtId="3" fontId="137" fillId="20" borderId="63" xfId="0" applyNumberFormat="1" applyFont="1" applyFill="1" applyBorder="1" applyAlignment="1">
      <alignment horizontal="center" vertical="center" wrapText="1"/>
    </xf>
    <xf numFmtId="0" fontId="31" fillId="36" borderId="37" xfId="0" applyFont="1" applyFill="1" applyBorder="1" applyAlignment="1" applyProtection="1">
      <alignment horizontal="center" vertical="center" wrapText="1"/>
    </xf>
    <xf numFmtId="0" fontId="31" fillId="18" borderId="345"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1" fillId="18" borderId="57" xfId="0" applyFont="1" applyFill="1" applyBorder="1" applyAlignment="1">
      <alignment horizontal="center" vertical="center" wrapText="1"/>
    </xf>
    <xf numFmtId="0" fontId="31" fillId="18" borderId="49" xfId="0" applyFont="1" applyFill="1" applyBorder="1" applyAlignment="1">
      <alignment horizontal="center" vertical="center" wrapText="1"/>
    </xf>
    <xf numFmtId="0" fontId="183" fillId="20" borderId="97" xfId="0" applyFont="1" applyFill="1" applyBorder="1" applyAlignment="1">
      <alignment horizontal="center" vertical="center" wrapText="1"/>
    </xf>
    <xf numFmtId="0" fontId="183" fillId="20" borderId="78" xfId="0" applyFont="1" applyFill="1" applyBorder="1" applyAlignment="1">
      <alignment horizontal="center" vertical="center" wrapText="1"/>
    </xf>
    <xf numFmtId="0" fontId="183" fillId="20" borderId="101" xfId="0" applyFont="1" applyFill="1" applyBorder="1" applyAlignment="1">
      <alignment horizontal="center" vertical="center" wrapText="1"/>
    </xf>
    <xf numFmtId="0" fontId="204" fillId="19" borderId="50" xfId="5" applyFont="1" applyFill="1" applyBorder="1" applyAlignment="1" applyProtection="1">
      <alignment horizontal="center" vertical="top" wrapText="1"/>
    </xf>
    <xf numFmtId="0" fontId="204" fillId="19" borderId="34" xfId="5" applyFont="1" applyFill="1" applyBorder="1" applyAlignment="1" applyProtection="1">
      <alignment horizontal="center" vertical="top" wrapText="1"/>
    </xf>
    <xf numFmtId="0" fontId="204" fillId="19" borderId="35" xfId="5" applyFont="1" applyFill="1" applyBorder="1" applyAlignment="1" applyProtection="1">
      <alignment horizontal="center" vertical="top" wrapText="1"/>
    </xf>
    <xf numFmtId="0" fontId="204" fillId="19" borderId="11" xfId="5" applyFont="1" applyFill="1" applyBorder="1" applyAlignment="1" applyProtection="1">
      <alignment horizontal="center" vertical="top" wrapText="1"/>
    </xf>
    <xf numFmtId="0" fontId="204" fillId="19" borderId="0" xfId="5" applyFont="1" applyFill="1" applyBorder="1" applyAlignment="1" applyProtection="1">
      <alignment horizontal="center" vertical="top" wrapText="1"/>
    </xf>
    <xf numFmtId="0" fontId="204" fillId="19" borderId="36" xfId="5" applyFont="1" applyFill="1" applyBorder="1" applyAlignment="1" applyProtection="1">
      <alignment horizontal="center" vertical="top" wrapText="1"/>
    </xf>
    <xf numFmtId="0" fontId="204" fillId="19" borderId="18" xfId="5" applyFont="1" applyFill="1" applyBorder="1" applyAlignment="1" applyProtection="1">
      <alignment horizontal="center" vertical="top" wrapText="1"/>
    </xf>
    <xf numFmtId="0" fontId="204" fillId="19" borderId="37" xfId="5" applyFont="1" applyFill="1" applyBorder="1" applyAlignment="1" applyProtection="1">
      <alignment horizontal="center" vertical="top" wrapText="1"/>
    </xf>
    <xf numFmtId="0" fontId="204" fillId="19" borderId="38" xfId="5" applyFont="1" applyFill="1" applyBorder="1" applyAlignment="1" applyProtection="1">
      <alignment horizontal="center" vertical="top" wrapText="1"/>
    </xf>
    <xf numFmtId="0" fontId="32" fillId="21" borderId="12" xfId="0" applyFont="1" applyFill="1" applyBorder="1" applyAlignment="1" applyProtection="1">
      <alignment horizontal="center" vertical="center" wrapText="1"/>
    </xf>
    <xf numFmtId="0" fontId="32" fillId="21" borderId="13" xfId="0" applyFont="1" applyFill="1" applyBorder="1" applyAlignment="1" applyProtection="1">
      <alignment horizontal="center" vertical="center" wrapText="1"/>
    </xf>
    <xf numFmtId="0" fontId="32" fillId="21" borderId="14" xfId="0" applyFont="1" applyFill="1" applyBorder="1" applyAlignment="1" applyProtection="1">
      <alignment horizontal="center" vertical="center" wrapText="1"/>
    </xf>
    <xf numFmtId="0" fontId="60" fillId="36" borderId="0" xfId="0" applyFont="1" applyFill="1" applyBorder="1" applyAlignment="1" applyProtection="1">
      <alignment horizontal="center" vertical="center" wrapText="1"/>
    </xf>
    <xf numFmtId="0" fontId="202" fillId="20" borderId="35" xfId="0" applyFont="1" applyFill="1" applyBorder="1" applyAlignment="1">
      <alignment horizontal="center" vertical="center" wrapText="1"/>
    </xf>
    <xf numFmtId="0" fontId="202" fillId="20" borderId="36" xfId="0" applyFont="1" applyFill="1" applyBorder="1" applyAlignment="1">
      <alignment horizontal="center" vertical="center" wrapText="1"/>
    </xf>
    <xf numFmtId="0" fontId="51" fillId="19" borderId="338" xfId="0" applyFont="1" applyFill="1" applyBorder="1" applyAlignment="1">
      <alignment horizontal="right" vertical="center"/>
    </xf>
    <xf numFmtId="0" fontId="51" fillId="19" borderId="339" xfId="0" applyFont="1" applyFill="1" applyBorder="1" applyAlignment="1">
      <alignment horizontal="right" vertical="center"/>
    </xf>
    <xf numFmtId="0" fontId="145" fillId="20" borderId="50" xfId="0" applyFont="1" applyFill="1" applyBorder="1" applyAlignment="1" applyProtection="1">
      <alignment horizontal="center" vertical="center" wrapText="1"/>
    </xf>
    <xf numFmtId="0" fontId="145" fillId="20" borderId="11" xfId="0" applyFont="1" applyFill="1" applyBorder="1" applyAlignment="1" applyProtection="1">
      <alignment horizontal="center" vertical="center" wrapText="1"/>
    </xf>
    <xf numFmtId="0" fontId="193" fillId="20" borderId="6" xfId="0" applyFont="1" applyFill="1" applyBorder="1" applyAlignment="1">
      <alignment horizontal="center" vertical="center" wrapText="1"/>
    </xf>
    <xf numFmtId="0" fontId="193" fillId="20" borderId="32" xfId="0" applyFont="1" applyFill="1" applyBorder="1" applyAlignment="1">
      <alignment horizontal="center" vertical="center" wrapText="1"/>
    </xf>
    <xf numFmtId="0" fontId="31" fillId="19" borderId="210" xfId="0" applyFont="1" applyFill="1" applyBorder="1" applyAlignment="1">
      <alignment horizontal="right" vertical="center"/>
    </xf>
    <xf numFmtId="0" fontId="31" fillId="19" borderId="310" xfId="0" applyFont="1" applyFill="1" applyBorder="1" applyAlignment="1">
      <alignment horizontal="right" vertical="center"/>
    </xf>
    <xf numFmtId="49" fontId="10" fillId="21" borderId="11" xfId="6" applyFont="1" applyFill="1" applyBorder="1" applyAlignment="1">
      <alignment horizontal="right" readingOrder="2"/>
    </xf>
    <xf numFmtId="49" fontId="10" fillId="21" borderId="0" xfId="6" applyFont="1" applyFill="1" applyBorder="1" applyAlignment="1">
      <alignment horizontal="right" readingOrder="2"/>
    </xf>
    <xf numFmtId="49" fontId="10" fillId="21" borderId="36" xfId="6" applyFont="1" applyFill="1" applyBorder="1" applyAlignment="1">
      <alignment horizontal="right" readingOrder="2"/>
    </xf>
    <xf numFmtId="49" fontId="123" fillId="23" borderId="189" xfId="6" applyFont="1" applyFill="1" applyBorder="1" applyAlignment="1">
      <alignment horizontal="center" vertical="center"/>
    </xf>
    <xf numFmtId="49" fontId="123" fillId="23" borderId="190" xfId="6" applyFont="1" applyFill="1" applyBorder="1" applyAlignment="1">
      <alignment horizontal="center" vertical="center"/>
    </xf>
    <xf numFmtId="49" fontId="123" fillId="23" borderId="191" xfId="6" applyFont="1" applyFill="1" applyBorder="1" applyAlignment="1">
      <alignment horizontal="center" vertical="center"/>
    </xf>
    <xf numFmtId="49" fontId="64" fillId="17" borderId="12" xfId="6" applyFont="1" applyFill="1" applyBorder="1" applyAlignment="1">
      <alignment horizontal="center"/>
    </xf>
    <xf numFmtId="49" fontId="64" fillId="17" borderId="13" xfId="6" applyFont="1" applyFill="1" applyBorder="1" applyAlignment="1">
      <alignment horizontal="center"/>
    </xf>
    <xf numFmtId="49" fontId="64" fillId="17" borderId="14" xfId="6" applyFont="1" applyFill="1" applyBorder="1" applyAlignment="1">
      <alignment horizontal="center"/>
    </xf>
    <xf numFmtId="0" fontId="3" fillId="21" borderId="11" xfId="0" applyFont="1" applyFill="1" applyBorder="1" applyAlignment="1" applyProtection="1">
      <alignment horizontal="right" readingOrder="2"/>
    </xf>
    <xf numFmtId="0" fontId="3" fillId="21" borderId="0" xfId="0" applyFont="1" applyFill="1" applyBorder="1" applyAlignment="1" applyProtection="1">
      <alignment horizontal="right" readingOrder="2"/>
    </xf>
    <xf numFmtId="0" fontId="3" fillId="21" borderId="36" xfId="0" applyFont="1" applyFill="1" applyBorder="1" applyAlignment="1" applyProtection="1">
      <alignment horizontal="right" readingOrder="2"/>
    </xf>
    <xf numFmtId="49" fontId="3" fillId="19" borderId="104" xfId="6" applyFont="1" applyFill="1" applyBorder="1" applyAlignment="1">
      <alignment horizontal="center"/>
    </xf>
    <xf numFmtId="49" fontId="3" fillId="19" borderId="106" xfId="6" applyFont="1" applyFill="1" applyBorder="1" applyAlignment="1">
      <alignment horizontal="center"/>
    </xf>
    <xf numFmtId="49" fontId="3" fillId="19" borderId="103" xfId="6" applyFont="1" applyFill="1" applyBorder="1" applyAlignment="1">
      <alignment horizontal="center"/>
    </xf>
    <xf numFmtId="0" fontId="31" fillId="19" borderId="319" xfId="0" applyFont="1" applyFill="1" applyBorder="1" applyAlignment="1">
      <alignment horizontal="right" vertical="center"/>
    </xf>
    <xf numFmtId="0" fontId="31" fillId="19" borderId="320" xfId="0" applyFont="1" applyFill="1" applyBorder="1" applyAlignment="1">
      <alignment horizontal="right" vertical="center"/>
    </xf>
    <xf numFmtId="0" fontId="31" fillId="0" borderId="324" xfId="0" applyFont="1" applyBorder="1" applyAlignment="1">
      <alignment horizontal="center" vertical="center"/>
    </xf>
    <xf numFmtId="0" fontId="31" fillId="0" borderId="325" xfId="0" applyFont="1" applyBorder="1" applyAlignment="1">
      <alignment horizontal="center" vertical="center"/>
    </xf>
    <xf numFmtId="14" fontId="31" fillId="0" borderId="342" xfId="0" applyNumberFormat="1" applyFont="1" applyBorder="1" applyAlignment="1">
      <alignment horizontal="center" vertical="center"/>
    </xf>
    <xf numFmtId="14" fontId="31" fillId="0" borderId="343" xfId="0" applyNumberFormat="1" applyFont="1" applyBorder="1" applyAlignment="1">
      <alignment horizontal="center" vertical="center"/>
    </xf>
    <xf numFmtId="14" fontId="31" fillId="0" borderId="316" xfId="0" applyNumberFormat="1" applyFont="1" applyBorder="1" applyAlignment="1">
      <alignment horizontal="center" vertical="center"/>
    </xf>
    <xf numFmtId="0" fontId="114" fillId="18" borderId="346" xfId="0" applyFont="1" applyFill="1" applyBorder="1" applyAlignment="1" applyProtection="1">
      <alignment horizontal="center" vertical="center" readingOrder="2"/>
    </xf>
    <xf numFmtId="0" fontId="114" fillId="18" borderId="302" xfId="0" applyFont="1" applyFill="1" applyBorder="1" applyAlignment="1" applyProtection="1">
      <alignment horizontal="center" vertical="center" readingOrder="2"/>
    </xf>
    <xf numFmtId="0" fontId="114" fillId="18" borderId="302" xfId="0" applyFont="1" applyFill="1" applyBorder="1" applyAlignment="1" applyProtection="1">
      <alignment horizontal="right" vertical="center" readingOrder="2"/>
    </xf>
    <xf numFmtId="0" fontId="114" fillId="18" borderId="303" xfId="0" applyFont="1" applyFill="1" applyBorder="1" applyAlignment="1" applyProtection="1">
      <alignment horizontal="right" vertical="center" readingOrder="2"/>
    </xf>
    <xf numFmtId="0" fontId="114" fillId="36" borderId="274" xfId="0" applyFont="1" applyFill="1" applyBorder="1" applyAlignment="1" applyProtection="1">
      <alignment horizontal="right" vertical="center" readingOrder="2"/>
    </xf>
    <xf numFmtId="0" fontId="114" fillId="36" borderId="275" xfId="0" applyFont="1" applyFill="1" applyBorder="1" applyAlignment="1" applyProtection="1">
      <alignment horizontal="right" vertical="center" readingOrder="2"/>
    </xf>
    <xf numFmtId="0" fontId="114" fillId="36" borderId="276" xfId="0" applyFont="1" applyFill="1" applyBorder="1" applyAlignment="1" applyProtection="1">
      <alignment horizontal="right" vertical="center" readingOrder="2"/>
    </xf>
    <xf numFmtId="0" fontId="31" fillId="36" borderId="12" xfId="0" applyFont="1" applyFill="1" applyBorder="1" applyAlignment="1" applyProtection="1">
      <alignment horizontal="center" vertical="center" wrapText="1"/>
    </xf>
    <xf numFmtId="0" fontId="31" fillId="36" borderId="14" xfId="0" applyFont="1" applyFill="1" applyBorder="1" applyAlignment="1" applyProtection="1">
      <alignment horizontal="center" vertical="center" wrapText="1"/>
    </xf>
    <xf numFmtId="0" fontId="114" fillId="36" borderId="376" xfId="0" applyFont="1" applyFill="1" applyBorder="1" applyAlignment="1" applyProtection="1">
      <alignment horizontal="right" vertical="center" readingOrder="2"/>
    </xf>
    <xf numFmtId="0" fontId="114" fillId="36" borderId="377" xfId="0" applyFont="1" applyFill="1" applyBorder="1" applyAlignment="1" applyProtection="1">
      <alignment horizontal="right" vertical="center" readingOrder="2"/>
    </xf>
    <xf numFmtId="0" fontId="114" fillId="36" borderId="378" xfId="0" applyFont="1" applyFill="1" applyBorder="1" applyAlignment="1" applyProtection="1">
      <alignment horizontal="right" vertical="center" readingOrder="2"/>
    </xf>
    <xf numFmtId="3" fontId="10" fillId="22" borderId="190" xfId="7" applyNumberFormat="1" applyFont="1" applyFill="1" applyBorder="1" applyAlignment="1" applyProtection="1">
      <alignment horizontal="center" vertical="center"/>
    </xf>
    <xf numFmtId="3" fontId="10" fillId="22" borderId="191" xfId="7" applyNumberFormat="1" applyFont="1" applyFill="1" applyBorder="1" applyAlignment="1" applyProtection="1">
      <alignment horizontal="center" vertical="center"/>
    </xf>
    <xf numFmtId="0" fontId="103" fillId="34" borderId="373" xfId="0" applyFont="1" applyFill="1" applyBorder="1" applyAlignment="1" applyProtection="1">
      <alignment horizontal="right" vertical="center"/>
    </xf>
    <xf numFmtId="0" fontId="103" fillId="34" borderId="374" xfId="0" applyFont="1" applyFill="1" applyBorder="1" applyAlignment="1" applyProtection="1">
      <alignment horizontal="right" vertical="center"/>
    </xf>
    <xf numFmtId="0" fontId="103" fillId="34" borderId="375" xfId="0" applyFont="1" applyFill="1" applyBorder="1" applyAlignment="1" applyProtection="1">
      <alignment horizontal="right" vertical="center"/>
    </xf>
    <xf numFmtId="2" fontId="10" fillId="22" borderId="23" xfId="7" applyNumberFormat="1" applyFont="1" applyFill="1" applyBorder="1" applyAlignment="1" applyProtection="1">
      <alignment horizontal="center" vertical="center" wrapText="1"/>
    </xf>
    <xf numFmtId="2" fontId="10" fillId="22" borderId="71" xfId="7" applyNumberFormat="1" applyFont="1" applyFill="1" applyBorder="1" applyAlignment="1" applyProtection="1">
      <alignment horizontal="center" vertical="center" wrapText="1"/>
    </xf>
    <xf numFmtId="2" fontId="126" fillId="19" borderId="12" xfId="7" applyNumberFormat="1" applyFont="1" applyFill="1" applyBorder="1" applyAlignment="1" applyProtection="1">
      <alignment horizontal="right" vertical="center" wrapText="1"/>
    </xf>
    <xf numFmtId="2" fontId="126" fillId="19" borderId="13" xfId="7" applyNumberFormat="1" applyFont="1" applyFill="1" applyBorder="1" applyAlignment="1" applyProtection="1">
      <alignment horizontal="right" vertical="center" wrapText="1"/>
    </xf>
    <xf numFmtId="2" fontId="126" fillId="19" borderId="14" xfId="7" applyNumberFormat="1" applyFont="1" applyFill="1" applyBorder="1" applyAlignment="1" applyProtection="1">
      <alignment horizontal="right" vertical="center" wrapText="1"/>
    </xf>
    <xf numFmtId="2" fontId="126" fillId="19" borderId="12" xfId="7" applyNumberFormat="1" applyFont="1" applyFill="1" applyBorder="1" applyAlignment="1" applyProtection="1">
      <alignment horizontal="right" vertical="center" wrapText="1" readingOrder="2"/>
    </xf>
    <xf numFmtId="2" fontId="126" fillId="19" borderId="13" xfId="7" applyNumberFormat="1" applyFont="1" applyFill="1" applyBorder="1" applyAlignment="1" applyProtection="1">
      <alignment horizontal="right" vertical="center" wrapText="1" readingOrder="2"/>
    </xf>
    <xf numFmtId="2" fontId="126" fillId="19" borderId="14" xfId="7" applyNumberFormat="1" applyFont="1" applyFill="1" applyBorder="1" applyAlignment="1" applyProtection="1">
      <alignment horizontal="right" vertical="center" wrapText="1" readingOrder="2"/>
    </xf>
    <xf numFmtId="2" fontId="69" fillId="22" borderId="12" xfId="7" applyNumberFormat="1" applyFont="1" applyFill="1" applyBorder="1" applyAlignment="1" applyProtection="1">
      <alignment horizontal="center" vertical="center"/>
    </xf>
    <xf numFmtId="2" fontId="69" fillId="22" borderId="48" xfId="7" applyNumberFormat="1" applyFont="1" applyFill="1" applyBorder="1" applyAlignment="1" applyProtection="1">
      <alignment horizontal="center" vertical="center"/>
    </xf>
    <xf numFmtId="0" fontId="31" fillId="19" borderId="338" xfId="0" applyFont="1" applyFill="1" applyBorder="1" applyAlignment="1">
      <alignment horizontal="right" vertical="center"/>
    </xf>
    <xf numFmtId="0" fontId="31" fillId="19" borderId="339" xfId="0" applyFont="1" applyFill="1" applyBorder="1" applyAlignment="1">
      <alignment horizontal="right" vertical="center"/>
    </xf>
    <xf numFmtId="2" fontId="67" fillId="0" borderId="105" xfId="6" applyNumberFormat="1" applyFont="1" applyBorder="1" applyAlignment="1">
      <alignment horizontal="center" vertical="center" textRotation="90"/>
    </xf>
    <xf numFmtId="2" fontId="67" fillId="0" borderId="19" xfId="6" applyNumberFormat="1" applyFont="1" applyBorder="1" applyAlignment="1">
      <alignment horizontal="center" vertical="center" textRotation="90"/>
    </xf>
    <xf numFmtId="2" fontId="67" fillId="0" borderId="57" xfId="6" applyNumberFormat="1" applyFont="1" applyBorder="1" applyAlignment="1">
      <alignment horizontal="center" vertical="center" textRotation="90"/>
    </xf>
    <xf numFmtId="2" fontId="70" fillId="21" borderId="12" xfId="7" applyNumberFormat="1" applyFont="1" applyFill="1" applyBorder="1" applyAlignment="1">
      <alignment horizontal="center" vertical="center" wrapText="1"/>
    </xf>
    <xf numFmtId="2" fontId="70" fillId="21" borderId="13" xfId="7" applyNumberFormat="1" applyFont="1" applyFill="1" applyBorder="1" applyAlignment="1">
      <alignment horizontal="center" vertical="center" wrapText="1"/>
    </xf>
    <xf numFmtId="2" fontId="70" fillId="21" borderId="14" xfId="7" applyNumberFormat="1" applyFont="1" applyFill="1" applyBorder="1" applyAlignment="1">
      <alignment horizontal="center" vertical="center" wrapText="1"/>
    </xf>
    <xf numFmtId="0" fontId="114" fillId="36" borderId="333" xfId="0" applyFont="1" applyFill="1" applyBorder="1" applyAlignment="1" applyProtection="1">
      <alignment horizontal="right" vertical="center" readingOrder="2"/>
    </xf>
    <xf numFmtId="0" fontId="114" fillId="36" borderId="334" xfId="0" applyFont="1" applyFill="1" applyBorder="1" applyAlignment="1" applyProtection="1">
      <alignment horizontal="right" vertical="center" readingOrder="2"/>
    </xf>
    <xf numFmtId="0" fontId="114" fillId="36" borderId="335" xfId="0" applyFont="1" applyFill="1" applyBorder="1" applyAlignment="1" applyProtection="1">
      <alignment horizontal="right" vertical="center" readingOrder="2"/>
    </xf>
    <xf numFmtId="0" fontId="151" fillId="19" borderId="319" xfId="0" applyFont="1" applyFill="1" applyBorder="1" applyAlignment="1">
      <alignment horizontal="right" vertical="center"/>
    </xf>
    <xf numFmtId="0" fontId="151" fillId="19" borderId="329" xfId="0" applyFont="1" applyFill="1" applyBorder="1" applyAlignment="1">
      <alignment horizontal="right" vertical="center"/>
    </xf>
    <xf numFmtId="0" fontId="151" fillId="19" borderId="320" xfId="0" applyFont="1" applyFill="1" applyBorder="1" applyAlignment="1">
      <alignment horizontal="right" vertical="center"/>
    </xf>
    <xf numFmtId="0" fontId="190" fillId="19" borderId="210" xfId="0" applyFont="1" applyFill="1" applyBorder="1" applyAlignment="1">
      <alignment horizontal="right" vertical="center"/>
    </xf>
    <xf numFmtId="0" fontId="190" fillId="19" borderId="309" xfId="0" applyFont="1" applyFill="1" applyBorder="1" applyAlignment="1">
      <alignment horizontal="right" vertical="center"/>
    </xf>
    <xf numFmtId="0" fontId="190" fillId="19" borderId="310" xfId="0" applyFont="1" applyFill="1" applyBorder="1" applyAlignment="1">
      <alignment horizontal="right" vertical="center"/>
    </xf>
    <xf numFmtId="0" fontId="160" fillId="0" borderId="324" xfId="0" applyFont="1" applyBorder="1" applyAlignment="1">
      <alignment horizontal="center" vertical="center"/>
    </xf>
    <xf numFmtId="0" fontId="160" fillId="0" borderId="325" xfId="0" applyFont="1" applyBorder="1" applyAlignment="1">
      <alignment horizontal="center" vertical="center"/>
    </xf>
    <xf numFmtId="0" fontId="160" fillId="0" borderId="262" xfId="0" applyFont="1" applyBorder="1" applyAlignment="1">
      <alignment horizontal="center" vertical="center"/>
    </xf>
    <xf numFmtId="4" fontId="145" fillId="19" borderId="202" xfId="8" applyNumberFormat="1" applyFont="1" applyFill="1" applyBorder="1" applyAlignment="1" applyProtection="1">
      <alignment horizontal="center" vertical="center"/>
    </xf>
    <xf numFmtId="4" fontId="145" fillId="19" borderId="206" xfId="8" applyNumberFormat="1" applyFont="1" applyFill="1" applyBorder="1" applyAlignment="1" applyProtection="1">
      <alignment horizontal="center" vertical="center"/>
    </xf>
    <xf numFmtId="2" fontId="111" fillId="21" borderId="12" xfId="7" applyNumberFormat="1" applyFont="1" applyFill="1" applyBorder="1" applyAlignment="1">
      <alignment horizontal="center" vertical="center" wrapText="1"/>
    </xf>
    <xf numFmtId="2" fontId="111" fillId="21" borderId="13" xfId="7" applyNumberFormat="1" applyFont="1" applyFill="1" applyBorder="1" applyAlignment="1">
      <alignment horizontal="center" vertical="center" wrapText="1"/>
    </xf>
    <xf numFmtId="2" fontId="111" fillId="21" borderId="14" xfId="7" applyNumberFormat="1" applyFont="1" applyFill="1" applyBorder="1" applyAlignment="1">
      <alignment horizontal="center" vertical="center" wrapText="1"/>
    </xf>
    <xf numFmtId="2" fontId="145" fillId="18" borderId="49" xfId="6" applyNumberFormat="1" applyFont="1" applyFill="1" applyBorder="1" applyAlignment="1" applyProtection="1">
      <alignment horizontal="center" vertical="center" wrapText="1"/>
      <protection locked="0"/>
    </xf>
    <xf numFmtId="0" fontId="184" fillId="18" borderId="19" xfId="0" applyFont="1" applyFill="1" applyBorder="1"/>
    <xf numFmtId="0" fontId="184" fillId="18" borderId="51" xfId="0" applyFont="1" applyFill="1" applyBorder="1"/>
    <xf numFmtId="2" fontId="145" fillId="21" borderId="12" xfId="8" applyNumberFormat="1" applyFont="1" applyFill="1" applyBorder="1" applyAlignment="1">
      <alignment horizontal="center" vertical="center"/>
    </xf>
    <xf numFmtId="2" fontId="145" fillId="21" borderId="13" xfId="8" applyNumberFormat="1" applyFont="1" applyFill="1" applyBorder="1" applyAlignment="1">
      <alignment horizontal="center" vertical="center"/>
    </xf>
    <xf numFmtId="2" fontId="145" fillId="21" borderId="14" xfId="8" applyNumberFormat="1" applyFont="1" applyFill="1" applyBorder="1" applyAlignment="1">
      <alignment horizontal="center" vertical="center"/>
    </xf>
    <xf numFmtId="9" fontId="150" fillId="19" borderId="73" xfId="2" applyFont="1" applyFill="1" applyBorder="1" applyAlignment="1" applyProtection="1">
      <alignment horizontal="center" vertical="center"/>
    </xf>
    <xf numFmtId="3" fontId="150" fillId="2" borderId="203" xfId="8" applyNumberFormat="1" applyFont="1" applyFill="1" applyBorder="1" applyAlignment="1" applyProtection="1">
      <alignment horizontal="center" vertical="center"/>
    </xf>
    <xf numFmtId="3" fontId="150" fillId="2" borderId="207" xfId="8" applyNumberFormat="1" applyFont="1" applyFill="1" applyBorder="1" applyAlignment="1" applyProtection="1">
      <alignment horizontal="center" vertical="center"/>
    </xf>
    <xf numFmtId="2" fontId="146" fillId="22" borderId="23" xfId="8" applyNumberFormat="1" applyFont="1" applyFill="1" applyBorder="1" applyAlignment="1" applyProtection="1">
      <alignment horizontal="center" vertical="center" wrapText="1"/>
    </xf>
    <xf numFmtId="2" fontId="146" fillId="22" borderId="71" xfId="8" applyNumberFormat="1" applyFont="1" applyFill="1" applyBorder="1" applyAlignment="1" applyProtection="1">
      <alignment horizontal="center" vertical="center" wrapText="1"/>
    </xf>
    <xf numFmtId="9" fontId="150" fillId="17" borderId="73" xfId="2" applyFont="1" applyFill="1" applyBorder="1" applyAlignment="1" applyProtection="1">
      <alignment horizontal="center" vertical="center"/>
    </xf>
    <xf numFmtId="14" fontId="31" fillId="0" borderId="390" xfId="0" applyNumberFormat="1" applyFont="1" applyBorder="1" applyAlignment="1">
      <alignment horizontal="center" vertical="center"/>
    </xf>
    <xf numFmtId="14" fontId="31" fillId="0" borderId="331" xfId="0" applyNumberFormat="1" applyFont="1" applyBorder="1" applyAlignment="1">
      <alignment horizontal="center" vertical="center"/>
    </xf>
    <xf numFmtId="49" fontId="193" fillId="30" borderId="189" xfId="6" applyFont="1" applyFill="1" applyBorder="1" applyAlignment="1">
      <alignment horizontal="center" vertical="center"/>
    </xf>
    <xf numFmtId="49" fontId="193" fillId="30" borderId="190" xfId="6" applyFont="1" applyFill="1" applyBorder="1" applyAlignment="1">
      <alignment horizontal="center" vertical="center"/>
    </xf>
    <xf numFmtId="49" fontId="193" fillId="30" borderId="191" xfId="6" applyFont="1" applyFill="1" applyBorder="1" applyAlignment="1">
      <alignment horizontal="center" vertical="center"/>
    </xf>
    <xf numFmtId="49" fontId="64" fillId="16" borderId="12" xfId="6" applyFont="1" applyFill="1" applyBorder="1" applyAlignment="1">
      <alignment horizontal="center"/>
    </xf>
    <xf numFmtId="49" fontId="64" fillId="16" borderId="13" xfId="6" applyFont="1" applyFill="1" applyBorder="1" applyAlignment="1">
      <alignment horizontal="center"/>
    </xf>
    <xf numFmtId="49" fontId="64" fillId="16" borderId="14" xfId="6" applyFont="1" applyFill="1" applyBorder="1" applyAlignment="1">
      <alignment horizontal="center"/>
    </xf>
    <xf numFmtId="49" fontId="70" fillId="28" borderId="11" xfId="6" applyFont="1" applyFill="1" applyBorder="1" applyAlignment="1">
      <alignment horizontal="right" vertical="center" readingOrder="2"/>
    </xf>
    <xf numFmtId="49" fontId="70" fillId="28" borderId="0" xfId="6" applyFont="1" applyFill="1" applyBorder="1" applyAlignment="1">
      <alignment horizontal="right" vertical="center" readingOrder="2"/>
    </xf>
    <xf numFmtId="49" fontId="70" fillId="28" borderId="36" xfId="6" applyFont="1" applyFill="1" applyBorder="1" applyAlignment="1">
      <alignment horizontal="right" vertical="center" readingOrder="2"/>
    </xf>
    <xf numFmtId="0" fontId="70" fillId="28" borderId="11" xfId="0" applyFont="1" applyFill="1" applyBorder="1" applyAlignment="1" applyProtection="1">
      <alignment horizontal="right" vertical="center" readingOrder="2"/>
    </xf>
    <xf numFmtId="0" fontId="70" fillId="28" borderId="0" xfId="0" applyFont="1" applyFill="1" applyBorder="1" applyAlignment="1" applyProtection="1">
      <alignment horizontal="right" vertical="center" readingOrder="2"/>
    </xf>
    <xf numFmtId="0" fontId="70" fillId="28" borderId="36" xfId="0" applyFont="1" applyFill="1" applyBorder="1" applyAlignment="1" applyProtection="1">
      <alignment horizontal="right" vertical="center" readingOrder="2"/>
    </xf>
    <xf numFmtId="49" fontId="151" fillId="32" borderId="195" xfId="6" applyFont="1" applyFill="1" applyBorder="1" applyAlignment="1">
      <alignment horizontal="center" vertical="center"/>
    </xf>
    <xf numFmtId="49" fontId="151" fillId="32" borderId="196" xfId="6" applyFont="1" applyFill="1" applyBorder="1" applyAlignment="1">
      <alignment horizontal="center" vertical="center"/>
    </xf>
    <xf numFmtId="49" fontId="151" fillId="32" borderId="344" xfId="6" applyFont="1" applyFill="1" applyBorder="1" applyAlignment="1">
      <alignment horizontal="center" vertical="center"/>
    </xf>
    <xf numFmtId="49" fontId="5" fillId="8" borderId="37" xfId="6" applyFont="1" applyFill="1" applyBorder="1" applyAlignment="1">
      <alignment horizontal="center" vertical="center"/>
    </xf>
    <xf numFmtId="2" fontId="70" fillId="32" borderId="104" xfId="9" applyNumberFormat="1" applyFont="1" applyFill="1" applyBorder="1" applyAlignment="1">
      <alignment horizontal="center" vertical="center"/>
    </xf>
    <xf numFmtId="2" fontId="70" fillId="32" borderId="106" xfId="9" applyNumberFormat="1" applyFont="1" applyFill="1" applyBorder="1" applyAlignment="1">
      <alignment horizontal="center" vertical="center"/>
    </xf>
    <xf numFmtId="2" fontId="70" fillId="32" borderId="103" xfId="9" applyNumberFormat="1" applyFont="1" applyFill="1" applyBorder="1" applyAlignment="1">
      <alignment horizontal="center" vertical="center"/>
    </xf>
    <xf numFmtId="2" fontId="70" fillId="16" borderId="12" xfId="6" applyNumberFormat="1" applyFont="1" applyFill="1" applyBorder="1" applyAlignment="1" applyProtection="1">
      <alignment horizontal="center" vertical="center" wrapText="1"/>
    </xf>
    <xf numFmtId="2" fontId="70" fillId="16" borderId="13" xfId="6" applyNumberFormat="1" applyFont="1" applyFill="1" applyBorder="1" applyAlignment="1" applyProtection="1">
      <alignment horizontal="center" vertical="center" wrapText="1"/>
    </xf>
    <xf numFmtId="2" fontId="70" fillId="16" borderId="14" xfId="6" applyNumberFormat="1" applyFont="1" applyFill="1" applyBorder="1" applyAlignment="1" applyProtection="1">
      <alignment horizontal="center" vertical="center" wrapText="1"/>
    </xf>
    <xf numFmtId="49" fontId="10" fillId="14" borderId="12" xfId="6" applyFont="1" applyFill="1" applyBorder="1" applyAlignment="1">
      <alignment horizontal="center" vertical="center"/>
    </xf>
    <xf numFmtId="49" fontId="10" fillId="14" borderId="13" xfId="6" applyFont="1" applyFill="1" applyBorder="1" applyAlignment="1">
      <alignment horizontal="center" vertical="center"/>
    </xf>
    <xf numFmtId="49" fontId="10" fillId="14" borderId="14" xfId="6" applyFont="1" applyFill="1" applyBorder="1" applyAlignment="1">
      <alignment horizontal="center" vertical="center"/>
    </xf>
    <xf numFmtId="0" fontId="124" fillId="32" borderId="2" xfId="0" applyFont="1" applyFill="1" applyBorder="1" applyAlignment="1" applyProtection="1">
      <alignment horizontal="center" vertical="center" wrapText="1"/>
    </xf>
    <xf numFmtId="0" fontId="124" fillId="32" borderId="3" xfId="0" applyFont="1" applyFill="1" applyBorder="1" applyAlignment="1" applyProtection="1">
      <alignment horizontal="center" vertical="center" wrapText="1"/>
    </xf>
    <xf numFmtId="49" fontId="64" fillId="28" borderId="0" xfId="6" applyFont="1" applyFill="1" applyBorder="1" applyAlignment="1" applyProtection="1">
      <alignment horizontal="center" vertical="center"/>
    </xf>
    <xf numFmtId="49" fontId="23" fillId="8" borderId="0" xfId="6" applyFont="1" applyFill="1" applyBorder="1" applyAlignment="1">
      <alignment horizontal="right" vertical="center"/>
    </xf>
    <xf numFmtId="49" fontId="124" fillId="32" borderId="1" xfId="6" applyFont="1" applyFill="1" applyBorder="1" applyAlignment="1" applyProtection="1">
      <alignment horizontal="center" vertical="center" wrapText="1"/>
    </xf>
    <xf numFmtId="49" fontId="124" fillId="32" borderId="56" xfId="6" applyFont="1" applyFill="1" applyBorder="1" applyAlignment="1" applyProtection="1">
      <alignment horizontal="center" vertical="center" wrapText="1"/>
    </xf>
    <xf numFmtId="0" fontId="124" fillId="32" borderId="8" xfId="0" applyFont="1" applyFill="1" applyBorder="1" applyAlignment="1" applyProtection="1">
      <alignment horizontal="center" vertical="center" wrapText="1"/>
    </xf>
    <xf numFmtId="0" fontId="124" fillId="32" borderId="2" xfId="10" applyFont="1" applyFill="1" applyBorder="1" applyAlignment="1" applyProtection="1">
      <alignment horizontal="center" vertical="center" wrapText="1"/>
    </xf>
    <xf numFmtId="49" fontId="83" fillId="8" borderId="0" xfId="6" applyFont="1" applyFill="1" applyBorder="1" applyAlignment="1">
      <alignment horizontal="center" wrapText="1"/>
    </xf>
    <xf numFmtId="49" fontId="3" fillId="28" borderId="23" xfId="6" applyFont="1" applyFill="1" applyBorder="1" applyAlignment="1" applyProtection="1">
      <alignment horizontal="center" vertical="center"/>
    </xf>
    <xf numFmtId="49" fontId="3" fillId="28" borderId="20" xfId="6" applyFont="1" applyFill="1" applyBorder="1" applyAlignment="1" applyProtection="1">
      <alignment horizontal="center" vertical="center"/>
    </xf>
    <xf numFmtId="49" fontId="3" fillId="28" borderId="28" xfId="6" applyFont="1" applyFill="1" applyBorder="1" applyAlignment="1" applyProtection="1">
      <alignment horizontal="center" vertical="center"/>
    </xf>
    <xf numFmtId="49" fontId="3" fillId="29" borderId="94" xfId="6" applyFont="1" applyFill="1" applyBorder="1" applyAlignment="1" applyProtection="1">
      <alignment horizontal="center" vertical="center"/>
    </xf>
    <xf numFmtId="49" fontId="3" fillId="29" borderId="20" xfId="6" applyFont="1" applyFill="1" applyBorder="1" applyAlignment="1" applyProtection="1">
      <alignment horizontal="center" vertical="center"/>
    </xf>
    <xf numFmtId="49" fontId="3" fillId="29" borderId="28" xfId="6" applyFont="1" applyFill="1" applyBorder="1" applyAlignment="1" applyProtection="1">
      <alignment horizontal="center" vertical="center"/>
    </xf>
    <xf numFmtId="49" fontId="70" fillId="28" borderId="94" xfId="6" applyFont="1" applyFill="1" applyBorder="1" applyAlignment="1" applyProtection="1">
      <alignment horizontal="center" vertical="center"/>
    </xf>
    <xf numFmtId="49" fontId="70" fillId="28" borderId="20" xfId="6" applyFont="1" applyFill="1" applyBorder="1" applyAlignment="1" applyProtection="1">
      <alignment horizontal="center" vertical="center"/>
    </xf>
    <xf numFmtId="49" fontId="70" fillId="28" borderId="71" xfId="6" applyFont="1" applyFill="1" applyBorder="1" applyAlignment="1" applyProtection="1">
      <alignment horizontal="center" vertical="center"/>
    </xf>
    <xf numFmtId="49" fontId="27" fillId="29" borderId="25" xfId="6" applyFont="1" applyFill="1" applyBorder="1" applyAlignment="1" applyProtection="1">
      <alignment horizontal="center"/>
    </xf>
    <xf numFmtId="49" fontId="27" fillId="29" borderId="52" xfId="6" applyFont="1" applyFill="1" applyBorder="1" applyAlignment="1" applyProtection="1">
      <alignment horizontal="center"/>
    </xf>
    <xf numFmtId="49" fontId="27" fillId="29" borderId="66" xfId="6" applyFont="1" applyFill="1" applyBorder="1" applyAlignment="1" applyProtection="1">
      <alignment horizontal="center"/>
    </xf>
    <xf numFmtId="49" fontId="23" fillId="14" borderId="21" xfId="6" applyFont="1" applyFill="1" applyBorder="1" applyAlignment="1" applyProtection="1">
      <alignment horizontal="center" vertical="center" wrapText="1"/>
    </xf>
    <xf numFmtId="49" fontId="27" fillId="29" borderId="21" xfId="6" applyFont="1" applyFill="1" applyBorder="1" applyAlignment="1" applyProtection="1">
      <alignment horizontal="center" vertical="center" wrapText="1"/>
    </xf>
    <xf numFmtId="49" fontId="27" fillId="29" borderId="33" xfId="6" applyFont="1" applyFill="1" applyBorder="1" applyAlignment="1" applyProtection="1">
      <alignment horizontal="center" vertical="center" wrapText="1"/>
    </xf>
    <xf numFmtId="49" fontId="23" fillId="32" borderId="195" xfId="6" applyFont="1" applyFill="1" applyBorder="1" applyAlignment="1" applyProtection="1">
      <alignment horizontal="center" vertical="center"/>
    </xf>
    <xf numFmtId="49" fontId="23" fillId="32" borderId="196" xfId="6" applyFont="1" applyFill="1" applyBorder="1" applyAlignment="1" applyProtection="1">
      <alignment horizontal="center" vertical="center"/>
    </xf>
    <xf numFmtId="49" fontId="23" fillId="32" borderId="128" xfId="6" applyFont="1" applyFill="1" applyBorder="1" applyAlignment="1" applyProtection="1">
      <alignment horizontal="center" vertical="center"/>
    </xf>
    <xf numFmtId="49" fontId="139" fillId="30" borderId="197" xfId="6" applyFont="1" applyFill="1" applyBorder="1" applyAlignment="1" applyProtection="1">
      <alignment horizontal="center" vertical="center"/>
    </xf>
    <xf numFmtId="49" fontId="152" fillId="30" borderId="135" xfId="6" applyFont="1" applyFill="1" applyBorder="1" applyAlignment="1" applyProtection="1">
      <alignment horizontal="center"/>
    </xf>
    <xf numFmtId="49" fontId="152" fillId="30" borderId="198" xfId="6" applyFont="1" applyFill="1" applyBorder="1" applyAlignment="1" applyProtection="1">
      <alignment horizontal="center"/>
    </xf>
    <xf numFmtId="49" fontId="77" fillId="8" borderId="0" xfId="6" applyFont="1" applyFill="1" applyBorder="1" applyAlignment="1">
      <alignment horizontal="center" vertical="center"/>
    </xf>
    <xf numFmtId="0" fontId="77" fillId="8" borderId="0" xfId="0" applyFont="1" applyFill="1" applyBorder="1" applyAlignment="1">
      <alignment horizontal="justify" wrapText="1"/>
    </xf>
    <xf numFmtId="49" fontId="77" fillId="8" borderId="0" xfId="6" applyFont="1" applyFill="1" applyBorder="1" applyAlignment="1" applyProtection="1">
      <alignment horizontal="center"/>
    </xf>
    <xf numFmtId="49" fontId="76" fillId="8" borderId="0" xfId="6" applyFont="1" applyFill="1" applyBorder="1" applyAlignment="1" applyProtection="1">
      <alignment horizontal="center"/>
    </xf>
    <xf numFmtId="0" fontId="77" fillId="8" borderId="0" xfId="0" applyFont="1" applyFill="1" applyBorder="1" applyAlignment="1" applyProtection="1">
      <alignment horizontal="center"/>
    </xf>
    <xf numFmtId="14" fontId="31" fillId="0" borderId="324" xfId="0" applyNumberFormat="1" applyFont="1" applyBorder="1" applyAlignment="1">
      <alignment horizontal="center" vertical="center"/>
    </xf>
    <xf numFmtId="14" fontId="31" fillId="0" borderId="262" xfId="0" applyNumberFormat="1" applyFont="1" applyBorder="1" applyAlignment="1">
      <alignment horizontal="center" vertical="center"/>
    </xf>
    <xf numFmtId="49" fontId="124" fillId="32" borderId="104" xfId="6" applyFont="1" applyFill="1" applyBorder="1" applyAlignment="1" applyProtection="1">
      <alignment horizontal="center" vertical="center" wrapText="1"/>
    </xf>
    <xf numFmtId="49" fontId="3" fillId="14" borderId="49" xfId="6" applyFont="1" applyFill="1" applyBorder="1" applyAlignment="1">
      <alignment horizontal="center" vertical="center" wrapText="1"/>
    </xf>
    <xf numFmtId="49" fontId="3" fillId="14" borderId="19" xfId="6" applyFont="1" applyFill="1" applyBorder="1" applyAlignment="1">
      <alignment horizontal="center" vertical="center" wrapText="1"/>
    </xf>
    <xf numFmtId="49" fontId="3" fillId="14" borderId="51" xfId="6" applyFont="1" applyFill="1" applyBorder="1" applyAlignment="1">
      <alignment horizontal="center" vertical="center" wrapText="1"/>
    </xf>
    <xf numFmtId="49" fontId="3" fillId="8" borderId="50" xfId="6" applyFont="1" applyFill="1" applyBorder="1" applyAlignment="1">
      <alignment horizontal="center" vertical="center" textRotation="90" wrapText="1"/>
    </xf>
    <xf numFmtId="49" fontId="3" fillId="8" borderId="11" xfId="6" applyFont="1" applyFill="1" applyBorder="1" applyAlignment="1">
      <alignment horizontal="center" vertical="center" textRotation="90" wrapText="1"/>
    </xf>
    <xf numFmtId="49" fontId="3" fillId="8" borderId="18" xfId="6" applyFont="1" applyFill="1" applyBorder="1" applyAlignment="1">
      <alignment horizontal="center" vertical="center" textRotation="90" wrapText="1"/>
    </xf>
    <xf numFmtId="0" fontId="190" fillId="24" borderId="219" xfId="0" applyFont="1" applyFill="1" applyBorder="1" applyAlignment="1">
      <alignment horizontal="center" vertical="center"/>
    </xf>
    <xf numFmtId="0" fontId="190" fillId="24" borderId="220" xfId="0" applyFont="1" applyFill="1" applyBorder="1" applyAlignment="1">
      <alignment horizontal="center" vertical="center"/>
    </xf>
    <xf numFmtId="0" fontId="151" fillId="24" borderId="219" xfId="0" applyFont="1" applyFill="1" applyBorder="1" applyAlignment="1">
      <alignment horizontal="center" vertical="center"/>
    </xf>
    <xf numFmtId="0" fontId="151" fillId="24" borderId="391" xfId="0" applyFont="1" applyFill="1" applyBorder="1" applyAlignment="1">
      <alignment horizontal="center" vertical="center"/>
    </xf>
    <xf numFmtId="0" fontId="212" fillId="36" borderId="301" xfId="0" applyFont="1" applyFill="1" applyBorder="1" applyAlignment="1" applyProtection="1">
      <alignment horizontal="right" vertical="center" wrapText="1" readingOrder="2"/>
    </xf>
    <xf numFmtId="0" fontId="212" fillId="36" borderId="302" xfId="0" applyFont="1" applyFill="1" applyBorder="1" applyAlignment="1" applyProtection="1">
      <alignment horizontal="right" vertical="center" wrapText="1" readingOrder="2"/>
    </xf>
    <xf numFmtId="0" fontId="212" fillId="36" borderId="303" xfId="0" applyFont="1" applyFill="1" applyBorder="1" applyAlignment="1" applyProtection="1">
      <alignment horizontal="right" vertical="center" wrapText="1" readingOrder="2"/>
    </xf>
    <xf numFmtId="49" fontId="23" fillId="14" borderId="12" xfId="6" applyFont="1" applyFill="1" applyBorder="1" applyAlignment="1" applyProtection="1">
      <alignment horizontal="center" vertical="center"/>
    </xf>
    <xf numFmtId="49" fontId="23" fillId="14" borderId="13" xfId="6" applyFont="1" applyFill="1" applyBorder="1" applyAlignment="1" applyProtection="1">
      <alignment horizontal="center" vertical="center"/>
    </xf>
    <xf numFmtId="49" fontId="23" fillId="14" borderId="14" xfId="6" applyFont="1" applyFill="1" applyBorder="1" applyAlignment="1" applyProtection="1">
      <alignment horizontal="center" vertical="center"/>
    </xf>
    <xf numFmtId="0" fontId="124" fillId="32" borderId="24" xfId="0" applyFont="1" applyFill="1" applyBorder="1" applyAlignment="1" applyProtection="1">
      <alignment horizontal="center" vertical="center" wrapText="1"/>
    </xf>
    <xf numFmtId="0" fontId="124" fillId="32" borderId="74" xfId="0" applyFont="1" applyFill="1" applyBorder="1" applyAlignment="1" applyProtection="1">
      <alignment horizontal="center" vertical="center" wrapText="1"/>
    </xf>
    <xf numFmtId="0" fontId="124" fillId="32" borderId="2" xfId="0" applyFont="1" applyFill="1" applyBorder="1" applyAlignment="1" applyProtection="1">
      <alignment horizontal="center" vertical="center"/>
    </xf>
    <xf numFmtId="0" fontId="151" fillId="24" borderId="220" xfId="0" applyFont="1" applyFill="1" applyBorder="1" applyAlignment="1">
      <alignment horizontal="center" vertical="center"/>
    </xf>
    <xf numFmtId="49" fontId="153" fillId="8" borderId="49" xfId="6" applyFont="1" applyFill="1" applyBorder="1" applyAlignment="1">
      <alignment horizontal="center" vertical="center" textRotation="90" wrapText="1"/>
    </xf>
    <xf numFmtId="49" fontId="153" fillId="8" borderId="19" xfId="6" applyFont="1" applyFill="1" applyBorder="1" applyAlignment="1">
      <alignment horizontal="center" vertical="center" textRotation="90" wrapText="1"/>
    </xf>
    <xf numFmtId="49" fontId="153" fillId="8" borderId="51" xfId="6" applyFont="1" applyFill="1" applyBorder="1" applyAlignment="1">
      <alignment horizontal="center" vertical="center" textRotation="90" wrapText="1"/>
    </xf>
    <xf numFmtId="3" fontId="28" fillId="29" borderId="40" xfId="6" applyNumberFormat="1" applyFont="1" applyFill="1" applyBorder="1" applyAlignment="1" applyProtection="1">
      <alignment horizontal="center"/>
    </xf>
    <xf numFmtId="3" fontId="28" fillId="29" borderId="41" xfId="6" applyNumberFormat="1" applyFont="1" applyFill="1" applyBorder="1" applyAlignment="1" applyProtection="1">
      <alignment horizontal="center"/>
    </xf>
    <xf numFmtId="0" fontId="27" fillId="29" borderId="28" xfId="0" applyFont="1" applyFill="1" applyBorder="1" applyAlignment="1" applyProtection="1">
      <alignment horizontal="center" vertical="center" wrapText="1"/>
    </xf>
    <xf numFmtId="0" fontId="27" fillId="29" borderId="21" xfId="0" applyFont="1" applyFill="1" applyBorder="1" applyAlignment="1" applyProtection="1">
      <alignment horizontal="center" vertical="center" wrapText="1"/>
    </xf>
    <xf numFmtId="0" fontId="23" fillId="29" borderId="142" xfId="0" applyFont="1" applyFill="1" applyBorder="1" applyAlignment="1" applyProtection="1">
      <alignment horizontal="center" vertical="center"/>
    </xf>
    <xf numFmtId="0" fontId="23" fillId="29" borderId="129" xfId="0" applyFont="1" applyFill="1" applyBorder="1" applyAlignment="1" applyProtection="1">
      <alignment horizontal="center" vertical="center"/>
    </xf>
    <xf numFmtId="49" fontId="23" fillId="14" borderId="40" xfId="6" applyFont="1" applyFill="1" applyBorder="1" applyAlignment="1" applyProtection="1">
      <alignment horizontal="center" vertical="center" wrapText="1"/>
    </xf>
    <xf numFmtId="49" fontId="8" fillId="30" borderId="133" xfId="6" applyFont="1" applyFill="1" applyBorder="1" applyAlignment="1" applyProtection="1">
      <alignment horizontal="center" vertical="center"/>
    </xf>
    <xf numFmtId="49" fontId="154" fillId="30" borderId="193" xfId="6" applyFont="1" applyFill="1" applyBorder="1" applyAlignment="1" applyProtection="1">
      <alignment horizontal="center" vertical="center"/>
    </xf>
    <xf numFmtId="49" fontId="154" fillId="30" borderId="194" xfId="6" applyFont="1" applyFill="1" applyBorder="1" applyAlignment="1" applyProtection="1">
      <alignment horizontal="center" vertical="center"/>
    </xf>
    <xf numFmtId="49" fontId="10" fillId="29" borderId="12" xfId="6" applyFont="1" applyFill="1" applyBorder="1" applyAlignment="1" applyProtection="1">
      <alignment horizontal="center" vertical="center" wrapText="1" readingOrder="2"/>
    </xf>
    <xf numFmtId="49" fontId="10" fillId="29" borderId="13" xfId="6" applyFont="1" applyFill="1" applyBorder="1" applyAlignment="1" applyProtection="1">
      <alignment horizontal="center" vertical="center" wrapText="1" readingOrder="2"/>
    </xf>
    <xf numFmtId="49" fontId="10" fillId="29" borderId="48" xfId="6" applyFont="1" applyFill="1" applyBorder="1" applyAlignment="1" applyProtection="1">
      <alignment horizontal="center" vertical="center" wrapText="1" readingOrder="2"/>
    </xf>
    <xf numFmtId="49" fontId="27" fillId="28" borderId="21" xfId="6" applyFont="1" applyFill="1" applyBorder="1" applyAlignment="1" applyProtection="1">
      <alignment horizontal="center" vertical="center"/>
    </xf>
    <xf numFmtId="49" fontId="27" fillId="28" borderId="92" xfId="6" applyFont="1" applyFill="1" applyBorder="1" applyAlignment="1" applyProtection="1">
      <alignment horizontal="center" vertical="center"/>
    </xf>
    <xf numFmtId="49" fontId="27" fillId="28" borderId="8" xfId="6" applyFont="1" applyFill="1" applyBorder="1" applyAlignment="1" applyProtection="1">
      <alignment horizontal="center" vertical="center"/>
    </xf>
    <xf numFmtId="49" fontId="70" fillId="28" borderId="0" xfId="6" applyFont="1" applyFill="1" applyBorder="1" applyAlignment="1" applyProtection="1">
      <alignment horizontal="center" vertical="center"/>
    </xf>
    <xf numFmtId="49" fontId="23" fillId="8" borderId="37" xfId="6" applyFont="1" applyFill="1" applyBorder="1" applyAlignment="1" applyProtection="1">
      <alignment horizontal="left" vertical="center"/>
    </xf>
    <xf numFmtId="0" fontId="124" fillId="32" borderId="1" xfId="0" applyFont="1" applyFill="1" applyBorder="1" applyAlignment="1" applyProtection="1">
      <alignment horizontal="center" vertical="center" wrapText="1"/>
    </xf>
    <xf numFmtId="0" fontId="124" fillId="32" borderId="7" xfId="0" applyFont="1" applyFill="1" applyBorder="1" applyAlignment="1" applyProtection="1">
      <alignment horizontal="center" vertical="center" wrapText="1"/>
    </xf>
    <xf numFmtId="49" fontId="10" fillId="28" borderId="23" xfId="6" applyFont="1" applyFill="1" applyBorder="1" applyAlignment="1" applyProtection="1">
      <alignment horizontal="center" vertical="center" wrapText="1"/>
    </xf>
    <xf numFmtId="49" fontId="10" fillId="28" borderId="20" xfId="6" applyFont="1" applyFill="1" applyBorder="1" applyAlignment="1" applyProtection="1">
      <alignment horizontal="center" vertical="center" wrapText="1"/>
    </xf>
    <xf numFmtId="49" fontId="27" fillId="28" borderId="92" xfId="6" applyNumberFormat="1" applyFont="1" applyFill="1" applyBorder="1" applyAlignment="1" applyProtection="1">
      <alignment horizontal="center" vertical="center"/>
    </xf>
    <xf numFmtId="49" fontId="10" fillId="16" borderId="109" xfId="6" applyFont="1" applyFill="1" applyBorder="1" applyAlignment="1" applyProtection="1">
      <alignment horizontal="center" vertical="center" wrapText="1"/>
    </xf>
    <xf numFmtId="49" fontId="10" fillId="16" borderId="91" xfId="6" applyFont="1" applyFill="1" applyBorder="1" applyAlignment="1" applyProtection="1">
      <alignment horizontal="center" vertical="center" wrapText="1"/>
    </xf>
    <xf numFmtId="49" fontId="10" fillId="16" borderId="115" xfId="6" applyFont="1" applyFill="1" applyBorder="1" applyAlignment="1" applyProtection="1">
      <alignment horizontal="center" vertical="center" wrapText="1"/>
    </xf>
    <xf numFmtId="0" fontId="86" fillId="16" borderId="110" xfId="0" applyFont="1" applyFill="1" applyBorder="1" applyAlignment="1" applyProtection="1">
      <alignment horizontal="center"/>
    </xf>
    <xf numFmtId="0" fontId="86" fillId="16" borderId="73" xfId="0" applyFont="1" applyFill="1" applyBorder="1" applyAlignment="1" applyProtection="1">
      <alignment horizontal="center"/>
    </xf>
    <xf numFmtId="0" fontId="86" fillId="16" borderId="116" xfId="0" applyFont="1" applyFill="1" applyBorder="1" applyAlignment="1" applyProtection="1">
      <alignment horizontal="center"/>
    </xf>
    <xf numFmtId="49" fontId="10" fillId="28" borderId="28" xfId="6" applyFont="1" applyFill="1" applyBorder="1" applyAlignment="1" applyProtection="1">
      <alignment horizontal="center" vertical="center" wrapText="1" readingOrder="2"/>
    </xf>
    <xf numFmtId="49" fontId="10" fillId="28" borderId="91" xfId="6" applyFont="1" applyFill="1" applyBorder="1" applyAlignment="1" applyProtection="1">
      <alignment horizontal="center" vertical="center" wrapText="1" readingOrder="2"/>
    </xf>
    <xf numFmtId="49" fontId="10" fillId="28" borderId="7" xfId="6" applyFont="1" applyFill="1" applyBorder="1" applyAlignment="1" applyProtection="1">
      <alignment horizontal="center" vertical="center" wrapText="1" readingOrder="2"/>
    </xf>
    <xf numFmtId="0" fontId="124" fillId="32" borderId="3" xfId="0" applyFont="1" applyFill="1" applyBorder="1" applyAlignment="1" applyProtection="1">
      <alignment horizontal="center" vertical="center"/>
    </xf>
    <xf numFmtId="2" fontId="23" fillId="14" borderId="12" xfId="11" applyNumberFormat="1" applyFont="1" applyFill="1" applyBorder="1" applyAlignment="1" applyProtection="1">
      <alignment horizontal="center" vertical="center"/>
    </xf>
    <xf numFmtId="2" fontId="23" fillId="14" borderId="14" xfId="11" applyNumberFormat="1" applyFont="1" applyFill="1" applyBorder="1" applyAlignment="1" applyProtection="1">
      <alignment horizontal="center" vertical="center"/>
    </xf>
    <xf numFmtId="0" fontId="155" fillId="32" borderId="73" xfId="0" applyFont="1" applyFill="1" applyBorder="1" applyAlignment="1" applyProtection="1">
      <alignment horizontal="center" vertical="center"/>
    </xf>
    <xf numFmtId="0" fontId="124" fillId="32" borderId="73" xfId="0" applyFont="1" applyFill="1" applyBorder="1" applyAlignment="1" applyProtection="1">
      <alignment horizontal="center" vertical="center" wrapText="1"/>
    </xf>
    <xf numFmtId="3" fontId="23" fillId="14" borderId="13" xfId="6" applyNumberFormat="1" applyFont="1" applyFill="1" applyBorder="1" applyAlignment="1" applyProtection="1">
      <alignment horizontal="center" vertical="center" wrapText="1"/>
    </xf>
    <xf numFmtId="0" fontId="124" fillId="32" borderId="108" xfId="0" applyFont="1" applyFill="1" applyBorder="1" applyAlignment="1" applyProtection="1">
      <alignment horizontal="center" vertical="center" wrapText="1"/>
    </xf>
    <xf numFmtId="0" fontId="124" fillId="32" borderId="102" xfId="0" applyFont="1" applyFill="1" applyBorder="1" applyAlignment="1" applyProtection="1">
      <alignment horizontal="center" vertical="center" wrapText="1"/>
    </xf>
    <xf numFmtId="0" fontId="103" fillId="34" borderId="380" xfId="0" applyFont="1" applyFill="1" applyBorder="1" applyAlignment="1" applyProtection="1">
      <alignment horizontal="right" vertical="center"/>
    </xf>
    <xf numFmtId="0" fontId="103" fillId="34" borderId="381" xfId="0" applyFont="1" applyFill="1" applyBorder="1" applyAlignment="1" applyProtection="1">
      <alignment horizontal="right" vertical="center"/>
    </xf>
    <xf numFmtId="0" fontId="103" fillId="34" borderId="382" xfId="0" applyFont="1" applyFill="1" applyBorder="1" applyAlignment="1" applyProtection="1">
      <alignment horizontal="right" vertical="center"/>
    </xf>
    <xf numFmtId="0" fontId="114" fillId="42" borderId="383" xfId="0" applyFont="1" applyFill="1" applyBorder="1" applyAlignment="1" applyProtection="1">
      <alignment horizontal="right" vertical="center" readingOrder="2"/>
    </xf>
    <xf numFmtId="0" fontId="114" fillId="42" borderId="302" xfId="0" applyFont="1" applyFill="1" applyBorder="1" applyAlignment="1" applyProtection="1">
      <alignment horizontal="right" vertical="center" readingOrder="2"/>
    </xf>
    <xf numFmtId="0" fontId="114" fillId="42" borderId="384" xfId="0" applyFont="1" applyFill="1" applyBorder="1" applyAlignment="1" applyProtection="1">
      <alignment horizontal="right" vertical="center" readingOrder="2"/>
    </xf>
    <xf numFmtId="0" fontId="114" fillId="36" borderId="385" xfId="0" applyFont="1" applyFill="1" applyBorder="1" applyAlignment="1" applyProtection="1">
      <alignment horizontal="right" vertical="center" readingOrder="2"/>
    </xf>
    <xf numFmtId="0" fontId="114" fillId="36" borderId="386" xfId="0" applyFont="1" applyFill="1" applyBorder="1" applyAlignment="1" applyProtection="1">
      <alignment horizontal="right" vertical="center" readingOrder="2"/>
    </xf>
    <xf numFmtId="0" fontId="114" fillId="36" borderId="387" xfId="0" applyFont="1" applyFill="1" applyBorder="1" applyAlignment="1" applyProtection="1">
      <alignment horizontal="right" vertical="center" readingOrder="2"/>
    </xf>
    <xf numFmtId="49" fontId="124" fillId="30" borderId="190" xfId="6" applyFont="1" applyFill="1" applyBorder="1" applyAlignment="1" applyProtection="1">
      <alignment horizontal="center" vertical="center"/>
    </xf>
    <xf numFmtId="49" fontId="124" fillId="30" borderId="191" xfId="6" applyFont="1" applyFill="1" applyBorder="1" applyAlignment="1" applyProtection="1">
      <alignment horizontal="center" vertical="center"/>
    </xf>
    <xf numFmtId="49" fontId="124" fillId="32" borderId="50" xfId="6" applyFont="1" applyFill="1" applyBorder="1" applyAlignment="1" applyProtection="1">
      <alignment horizontal="center" vertical="center" wrapText="1"/>
    </xf>
    <xf numFmtId="49" fontId="124" fillId="32" borderId="11" xfId="6" applyFont="1" applyFill="1" applyBorder="1" applyAlignment="1" applyProtection="1">
      <alignment horizontal="center" vertical="center" wrapText="1"/>
    </xf>
    <xf numFmtId="49" fontId="124" fillId="32" borderId="18" xfId="6" applyFont="1" applyFill="1" applyBorder="1" applyAlignment="1" applyProtection="1">
      <alignment horizontal="center" vertical="center" wrapText="1"/>
    </xf>
    <xf numFmtId="49" fontId="23" fillId="0" borderId="49" xfId="6" applyFont="1" applyBorder="1" applyAlignment="1">
      <alignment horizontal="center" vertical="center" textRotation="90" wrapText="1"/>
    </xf>
    <xf numFmtId="49" fontId="23" fillId="0" borderId="19" xfId="6" applyFont="1" applyBorder="1" applyAlignment="1">
      <alignment horizontal="center" vertical="center" textRotation="90" wrapText="1"/>
    </xf>
    <xf numFmtId="49" fontId="23" fillId="0" borderId="51" xfId="6" applyFont="1" applyBorder="1" applyAlignment="1">
      <alignment horizontal="center" vertical="center" textRotation="90" wrapText="1"/>
    </xf>
    <xf numFmtId="49" fontId="70" fillId="28" borderId="0" xfId="6" applyFont="1" applyFill="1" applyBorder="1" applyAlignment="1" applyProtection="1">
      <alignment horizontal="center" vertical="center" wrapText="1"/>
    </xf>
    <xf numFmtId="49" fontId="8" fillId="30" borderId="12" xfId="6" applyFont="1" applyFill="1" applyBorder="1" applyAlignment="1" applyProtection="1">
      <alignment horizontal="center" vertical="center"/>
    </xf>
    <xf numFmtId="49" fontId="8" fillId="30" borderId="13" xfId="6" applyFont="1" applyFill="1" applyBorder="1" applyAlignment="1" applyProtection="1">
      <alignment horizontal="center" vertical="center"/>
    </xf>
    <xf numFmtId="49" fontId="8" fillId="30" borderId="14" xfId="6" applyFont="1" applyFill="1" applyBorder="1" applyAlignment="1" applyProtection="1">
      <alignment horizontal="center" vertical="center"/>
    </xf>
    <xf numFmtId="49" fontId="124" fillId="32" borderId="34" xfId="6" applyFont="1" applyFill="1" applyBorder="1" applyAlignment="1" applyProtection="1">
      <alignment horizontal="center" vertical="center" wrapText="1"/>
    </xf>
    <xf numFmtId="49" fontId="124" fillId="32" borderId="0" xfId="6" applyFont="1" applyFill="1" applyBorder="1" applyAlignment="1" applyProtection="1">
      <alignment horizontal="center" vertical="center" wrapText="1"/>
    </xf>
    <xf numFmtId="0" fontId="124" fillId="32" borderId="50" xfId="0" applyFont="1" applyFill="1" applyBorder="1" applyAlignment="1" applyProtection="1">
      <alignment horizontal="center" vertical="center" wrapText="1"/>
    </xf>
    <xf numFmtId="0" fontId="124" fillId="32" borderId="67" xfId="0" applyFont="1" applyFill="1" applyBorder="1" applyAlignment="1" applyProtection="1">
      <alignment horizontal="center" vertical="center" wrapText="1"/>
    </xf>
    <xf numFmtId="0" fontId="124" fillId="32" borderId="11" xfId="0" applyFont="1" applyFill="1" applyBorder="1" applyAlignment="1" applyProtection="1">
      <alignment horizontal="center" vertical="center" wrapText="1"/>
    </xf>
    <xf numFmtId="0" fontId="124" fillId="32" borderId="70" xfId="0" applyFont="1" applyFill="1" applyBorder="1" applyAlignment="1" applyProtection="1">
      <alignment horizontal="center" vertical="center" wrapText="1"/>
    </xf>
    <xf numFmtId="0" fontId="124" fillId="32" borderId="18" xfId="0" applyFont="1" applyFill="1" applyBorder="1" applyAlignment="1" applyProtection="1">
      <alignment horizontal="center" vertical="center" wrapText="1"/>
    </xf>
    <xf numFmtId="0" fontId="124" fillId="32" borderId="72" xfId="0" applyFont="1" applyFill="1" applyBorder="1" applyAlignment="1" applyProtection="1">
      <alignment horizontal="center" vertical="center" wrapText="1"/>
    </xf>
    <xf numFmtId="2" fontId="88" fillId="8" borderId="0" xfId="6" applyNumberFormat="1" applyFont="1" applyFill="1" applyBorder="1" applyAlignment="1" applyProtection="1">
      <alignment horizontal="center" wrapText="1"/>
      <protection locked="0"/>
    </xf>
    <xf numFmtId="2" fontId="2" fillId="0" borderId="0" xfId="6" applyNumberFormat="1" applyFont="1" applyBorder="1" applyAlignment="1" applyProtection="1">
      <alignment horizontal="right" readingOrder="2"/>
    </xf>
    <xf numFmtId="2" fontId="70" fillId="28" borderId="0" xfId="6" applyNumberFormat="1" applyFont="1" applyFill="1" applyBorder="1" applyAlignment="1" applyProtection="1">
      <alignment horizontal="center"/>
    </xf>
    <xf numFmtId="2" fontId="209" fillId="32" borderId="395" xfId="0" applyNumberFormat="1" applyFont="1" applyFill="1" applyBorder="1" applyAlignment="1" applyProtection="1">
      <alignment horizontal="center" wrapText="1"/>
    </xf>
    <xf numFmtId="0" fontId="210" fillId="32" borderId="396" xfId="0" applyFont="1" applyFill="1" applyBorder="1" applyProtection="1"/>
    <xf numFmtId="2" fontId="207" fillId="32" borderId="396" xfId="6" applyNumberFormat="1" applyFont="1" applyFill="1" applyBorder="1" applyAlignment="1" applyProtection="1">
      <alignment horizontal="center" vertical="center" wrapText="1"/>
    </xf>
    <xf numFmtId="2" fontId="207" fillId="32" borderId="371" xfId="6" applyNumberFormat="1" applyFont="1" applyFill="1" applyBorder="1" applyAlignment="1" applyProtection="1">
      <alignment horizontal="center" vertical="center" wrapText="1"/>
    </xf>
    <xf numFmtId="3" fontId="65" fillId="28" borderId="403" xfId="6" applyNumberFormat="1" applyFont="1" applyFill="1" applyBorder="1" applyAlignment="1" applyProtection="1">
      <alignment horizontal="center" vertical="center"/>
    </xf>
    <xf numFmtId="3" fontId="65" fillId="28" borderId="393" xfId="6" applyNumberFormat="1" applyFont="1" applyFill="1" applyBorder="1" applyAlignment="1" applyProtection="1">
      <alignment horizontal="center" vertical="center"/>
    </xf>
    <xf numFmtId="3" fontId="65" fillId="28" borderId="404" xfId="6" applyNumberFormat="1" applyFont="1" applyFill="1" applyBorder="1" applyAlignment="1" applyProtection="1">
      <alignment horizontal="center" vertical="center"/>
    </xf>
    <xf numFmtId="3" fontId="65" fillId="28" borderId="407" xfId="6" applyNumberFormat="1" applyFont="1" applyFill="1" applyBorder="1" applyAlignment="1" applyProtection="1">
      <alignment horizontal="center" vertical="center"/>
    </xf>
    <xf numFmtId="3" fontId="65" fillId="28" borderId="243" xfId="6" applyNumberFormat="1" applyFont="1" applyFill="1" applyBorder="1" applyAlignment="1" applyProtection="1">
      <alignment horizontal="center" vertical="center"/>
    </xf>
    <xf numFmtId="3" fontId="65" fillId="28" borderId="244" xfId="6" applyNumberFormat="1" applyFont="1" applyFill="1" applyBorder="1" applyAlignment="1" applyProtection="1">
      <alignment horizontal="center" vertical="center"/>
    </xf>
    <xf numFmtId="2" fontId="156" fillId="32" borderId="394" xfId="6" applyNumberFormat="1" applyFont="1" applyFill="1" applyBorder="1" applyAlignment="1" applyProtection="1">
      <alignment horizontal="center" wrapText="1"/>
    </xf>
    <xf numFmtId="2" fontId="156" fillId="32" borderId="398" xfId="6" applyNumberFormat="1" applyFont="1" applyFill="1" applyBorder="1" applyAlignment="1" applyProtection="1">
      <alignment horizontal="center" wrapText="1"/>
    </xf>
    <xf numFmtId="49" fontId="3" fillId="0" borderId="0" xfId="6" applyFont="1" applyFill="1" applyBorder="1" applyAlignment="1" applyProtection="1">
      <alignment horizontal="center" vertical="center"/>
      <protection locked="0"/>
    </xf>
    <xf numFmtId="3" fontId="174" fillId="29" borderId="35" xfId="12" applyNumberFormat="1" applyFont="1" applyFill="1" applyBorder="1" applyAlignment="1" applyProtection="1">
      <alignment horizontal="center" vertical="center"/>
    </xf>
    <xf numFmtId="3" fontId="174" fillId="29" borderId="36" xfId="12" applyNumberFormat="1" applyFont="1" applyFill="1" applyBorder="1" applyAlignment="1" applyProtection="1">
      <alignment horizontal="center" vertical="center"/>
    </xf>
    <xf numFmtId="3" fontId="174" fillId="29" borderId="53" xfId="12" applyNumberFormat="1" applyFont="1" applyFill="1" applyBorder="1" applyAlignment="1" applyProtection="1">
      <alignment horizontal="center" vertical="center"/>
    </xf>
    <xf numFmtId="3" fontId="158" fillId="29" borderId="320" xfId="12" applyNumberFormat="1" applyFont="1" applyFill="1" applyBorder="1" applyAlignment="1" applyProtection="1">
      <alignment horizontal="center" vertical="center"/>
    </xf>
    <xf numFmtId="3" fontId="158" fillId="29" borderId="408" xfId="12" applyNumberFormat="1" applyFont="1" applyFill="1" applyBorder="1" applyAlignment="1" applyProtection="1">
      <alignment horizontal="center" vertical="center"/>
    </xf>
    <xf numFmtId="3" fontId="158" fillId="29" borderId="409" xfId="12" applyNumberFormat="1" applyFont="1" applyFill="1" applyBorder="1" applyAlignment="1" applyProtection="1">
      <alignment horizontal="center" vertical="center"/>
    </xf>
    <xf numFmtId="4" fontId="158" fillId="29" borderId="410" xfId="12" applyNumberFormat="1" applyFont="1" applyFill="1" applyBorder="1" applyAlignment="1" applyProtection="1">
      <alignment horizontal="center" vertical="center"/>
    </xf>
    <xf numFmtId="4" fontId="158" fillId="29" borderId="411" xfId="12" applyNumberFormat="1" applyFont="1" applyFill="1" applyBorder="1" applyAlignment="1" applyProtection="1">
      <alignment horizontal="center" vertical="center"/>
    </xf>
    <xf numFmtId="0" fontId="70" fillId="28" borderId="0" xfId="12" applyFont="1" applyFill="1" applyBorder="1" applyAlignment="1" applyProtection="1">
      <alignment horizontal="center" vertical="center" wrapText="1"/>
    </xf>
    <xf numFmtId="0" fontId="3" fillId="14" borderId="12" xfId="12" applyFont="1" applyFill="1" applyBorder="1" applyAlignment="1" applyProtection="1">
      <alignment horizontal="center" vertical="center" wrapText="1"/>
    </xf>
    <xf numFmtId="0" fontId="3" fillId="14" borderId="13" xfId="12" applyFont="1" applyFill="1" applyBorder="1" applyAlignment="1" applyProtection="1">
      <alignment horizontal="center" vertical="center" wrapText="1"/>
    </xf>
    <xf numFmtId="0" fontId="3" fillId="14" borderId="14" xfId="12" applyFont="1" applyFill="1" applyBorder="1" applyAlignment="1" applyProtection="1">
      <alignment horizontal="center" vertical="center" wrapText="1"/>
    </xf>
    <xf numFmtId="0" fontId="157" fillId="32" borderId="130" xfId="12" applyFont="1" applyFill="1" applyBorder="1" applyAlignment="1" applyProtection="1">
      <alignment horizontal="right" vertical="center" wrapText="1"/>
    </xf>
    <xf numFmtId="0" fontId="157" fillId="32" borderId="131" xfId="12" applyFont="1" applyFill="1" applyBorder="1" applyAlignment="1" applyProtection="1">
      <alignment horizontal="right" vertical="center" wrapText="1"/>
    </xf>
    <xf numFmtId="0" fontId="157" fillId="32" borderId="37" xfId="12" applyFont="1" applyFill="1" applyBorder="1" applyAlignment="1" applyProtection="1">
      <alignment horizontal="right" vertical="center" wrapText="1"/>
    </xf>
    <xf numFmtId="0" fontId="157" fillId="32" borderId="137" xfId="12" applyFont="1" applyFill="1" applyBorder="1" applyAlignment="1" applyProtection="1">
      <alignment horizontal="right" vertical="center" wrapText="1"/>
    </xf>
    <xf numFmtId="0" fontId="185" fillId="32" borderId="50" xfId="12" applyFont="1" applyFill="1" applyBorder="1" applyAlignment="1" applyProtection="1">
      <alignment horizontal="center" vertical="center" wrapText="1"/>
    </xf>
    <xf numFmtId="0" fontId="185" fillId="32" borderId="67" xfId="12" applyFont="1" applyFill="1" applyBorder="1" applyAlignment="1" applyProtection="1">
      <alignment horizontal="center" vertical="center" wrapText="1"/>
    </xf>
    <xf numFmtId="0" fontId="185" fillId="27" borderId="133" xfId="12" applyFont="1" applyFill="1" applyBorder="1" applyAlignment="1" applyProtection="1">
      <alignment horizontal="center" vertical="center" wrapText="1"/>
    </xf>
    <xf numFmtId="0" fontId="185" fillId="27" borderId="134" xfId="12" applyFont="1" applyFill="1" applyBorder="1" applyAlignment="1" applyProtection="1">
      <alignment horizontal="center" vertical="center" wrapText="1"/>
    </xf>
    <xf numFmtId="0" fontId="213" fillId="30" borderId="76" xfId="12" applyFont="1" applyFill="1" applyBorder="1" applyAlignment="1" applyProtection="1">
      <alignment horizontal="center" vertical="center" wrapText="1"/>
    </xf>
    <xf numFmtId="0" fontId="213" fillId="30" borderId="139" xfId="12" applyFont="1" applyFill="1" applyBorder="1" applyAlignment="1" applyProtection="1">
      <alignment horizontal="center" vertical="center" wrapText="1"/>
    </xf>
    <xf numFmtId="49" fontId="8" fillId="30" borderId="35" xfId="6" applyFont="1" applyFill="1" applyBorder="1" applyAlignment="1" applyProtection="1">
      <alignment horizontal="center" vertical="center" wrapText="1"/>
    </xf>
    <xf numFmtId="49" fontId="8" fillId="30" borderId="36" xfId="6" applyFont="1" applyFill="1" applyBorder="1" applyAlignment="1" applyProtection="1">
      <alignment horizontal="center" vertical="center" wrapText="1"/>
    </xf>
    <xf numFmtId="0" fontId="51" fillId="18" borderId="49" xfId="12" applyFont="1" applyFill="1" applyBorder="1" applyAlignment="1" applyProtection="1">
      <alignment horizontal="center" vertical="center" textRotation="90"/>
      <protection locked="0"/>
    </xf>
    <xf numFmtId="0" fontId="51" fillId="18" borderId="19" xfId="12" applyFont="1" applyFill="1" applyBorder="1" applyAlignment="1" applyProtection="1">
      <alignment horizontal="center" vertical="center" textRotation="90"/>
      <protection locked="0"/>
    </xf>
    <xf numFmtId="0" fontId="51" fillId="18" borderId="152" xfId="12" applyFont="1" applyFill="1" applyBorder="1" applyAlignment="1" applyProtection="1">
      <alignment horizontal="center" vertical="center" textRotation="90"/>
      <protection locked="0"/>
    </xf>
    <xf numFmtId="0" fontId="157" fillId="32" borderId="11" xfId="12" applyFont="1" applyFill="1" applyBorder="1" applyAlignment="1" applyProtection="1">
      <alignment horizontal="right" vertical="center" wrapText="1"/>
    </xf>
    <xf numFmtId="0" fontId="157" fillId="32" borderId="38" xfId="12" applyFont="1" applyFill="1" applyBorder="1" applyAlignment="1" applyProtection="1">
      <alignment horizontal="right" vertical="center" wrapText="1"/>
    </xf>
    <xf numFmtId="0" fontId="8" fillId="30" borderId="12" xfId="12" applyFont="1" applyFill="1" applyBorder="1" applyAlignment="1" applyProtection="1">
      <alignment horizontal="center" vertical="center" wrapText="1"/>
    </xf>
    <xf numFmtId="0" fontId="8" fillId="30" borderId="48" xfId="12" applyFont="1" applyFill="1" applyBorder="1" applyAlignment="1" applyProtection="1">
      <alignment horizontal="center" vertical="center" wrapText="1"/>
    </xf>
    <xf numFmtId="4" fontId="158" fillId="28" borderId="35" xfId="12" applyNumberFormat="1" applyFont="1" applyFill="1" applyBorder="1" applyAlignment="1" applyProtection="1">
      <alignment horizontal="center" vertical="center"/>
    </xf>
    <xf numFmtId="4" fontId="158" fillId="28" borderId="36" xfId="12" applyNumberFormat="1" applyFont="1" applyFill="1" applyBorder="1" applyAlignment="1" applyProtection="1">
      <alignment horizontal="center" vertical="center"/>
    </xf>
    <xf numFmtId="4" fontId="158" fillId="28" borderId="38" xfId="12" applyNumberFormat="1" applyFont="1" applyFill="1" applyBorder="1" applyAlignment="1" applyProtection="1">
      <alignment horizontal="center" vertical="center"/>
    </xf>
    <xf numFmtId="0" fontId="103" fillId="31" borderId="23" xfId="0" applyFont="1" applyFill="1" applyBorder="1" applyAlignment="1" applyProtection="1">
      <alignment horizontal="center" vertical="center" textRotation="90" wrapText="1"/>
    </xf>
    <xf numFmtId="0" fontId="103" fillId="31" borderId="20" xfId="0" applyFont="1" applyFill="1" applyBorder="1" applyAlignment="1" applyProtection="1">
      <alignment horizontal="center" vertical="center" textRotation="90" wrapText="1"/>
    </xf>
    <xf numFmtId="0" fontId="103" fillId="0" borderId="122" xfId="0" applyFont="1" applyFill="1" applyBorder="1" applyAlignment="1" applyProtection="1">
      <alignment horizontal="center" vertical="center" wrapText="1"/>
    </xf>
    <xf numFmtId="0" fontId="114" fillId="36" borderId="87" xfId="0" applyFont="1" applyFill="1" applyBorder="1" applyAlignment="1" applyProtection="1">
      <alignment horizontal="right" vertical="center" readingOrder="2"/>
    </xf>
    <xf numFmtId="0" fontId="114" fillId="36" borderId="88" xfId="0" applyFont="1" applyFill="1" applyBorder="1" applyAlignment="1" applyProtection="1">
      <alignment horizontal="right" vertical="center" readingOrder="2"/>
    </xf>
    <xf numFmtId="0" fontId="114" fillId="36" borderId="80" xfId="0" applyFont="1" applyFill="1" applyBorder="1" applyAlignment="1" applyProtection="1">
      <alignment horizontal="right" vertical="center" readingOrder="2"/>
    </xf>
    <xf numFmtId="0" fontId="95" fillId="8" borderId="122" xfId="0" applyFont="1" applyFill="1" applyBorder="1" applyAlignment="1" applyProtection="1">
      <alignment horizontal="center" vertical="center"/>
    </xf>
    <xf numFmtId="0" fontId="95" fillId="8" borderId="165" xfId="0" applyFont="1" applyFill="1" applyBorder="1" applyAlignment="1" applyProtection="1">
      <alignment horizontal="center" vertical="center"/>
    </xf>
    <xf numFmtId="0" fontId="164" fillId="35" borderId="12" xfId="0" applyFont="1" applyFill="1" applyBorder="1" applyAlignment="1" applyProtection="1">
      <alignment horizontal="center" vertical="center"/>
    </xf>
    <xf numFmtId="0" fontId="164" fillId="35" borderId="13" xfId="0" applyFont="1" applyFill="1" applyBorder="1" applyAlignment="1" applyProtection="1">
      <alignment horizontal="center" vertical="center"/>
    </xf>
    <xf numFmtId="0" fontId="164" fillId="35" borderId="14" xfId="0" applyFont="1" applyFill="1" applyBorder="1" applyAlignment="1" applyProtection="1">
      <alignment horizontal="center" vertical="center"/>
    </xf>
    <xf numFmtId="0" fontId="166" fillId="35" borderId="11" xfId="0" applyFont="1" applyFill="1" applyBorder="1" applyAlignment="1">
      <alignment horizontal="center" vertical="center" wrapText="1"/>
    </xf>
    <xf numFmtId="0" fontId="166" fillId="35" borderId="0" xfId="0" applyFont="1" applyFill="1" applyBorder="1" applyAlignment="1">
      <alignment horizontal="center" vertical="center" wrapText="1"/>
    </xf>
    <xf numFmtId="0" fontId="168" fillId="35" borderId="0" xfId="0" applyFont="1" applyFill="1" applyBorder="1" applyAlignment="1">
      <alignment horizontal="center" vertical="center"/>
    </xf>
    <xf numFmtId="0" fontId="168" fillId="35" borderId="75" xfId="0" applyFont="1" applyFill="1" applyBorder="1" applyAlignment="1">
      <alignment horizontal="center" vertical="center"/>
    </xf>
    <xf numFmtId="0" fontId="110" fillId="9" borderId="0" xfId="0" applyFont="1" applyFill="1" applyBorder="1" applyAlignment="1">
      <alignment horizontal="center" vertical="center" wrapText="1"/>
    </xf>
    <xf numFmtId="0" fontId="102" fillId="13" borderId="7" xfId="0" applyFont="1" applyFill="1" applyBorder="1" applyAlignment="1">
      <alignment horizontal="center" vertical="center" wrapText="1"/>
    </xf>
    <xf numFmtId="0" fontId="102" fillId="13" borderId="8" xfId="0" applyFont="1" applyFill="1" applyBorder="1" applyAlignment="1">
      <alignment horizontal="center" vertical="center" wrapText="1"/>
    </xf>
    <xf numFmtId="49" fontId="163" fillId="33" borderId="176" xfId="6" applyFont="1" applyFill="1" applyBorder="1" applyAlignment="1">
      <alignment horizontal="center" vertical="center"/>
    </xf>
    <xf numFmtId="49" fontId="163" fillId="33" borderId="177" xfId="6" applyFont="1" applyFill="1" applyBorder="1" applyAlignment="1">
      <alignment horizontal="center" vertical="center"/>
    </xf>
    <xf numFmtId="49" fontId="163" fillId="33" borderId="178" xfId="6" applyFont="1" applyFill="1" applyBorder="1" applyAlignment="1">
      <alignment horizontal="center" vertical="center"/>
    </xf>
    <xf numFmtId="0" fontId="151" fillId="31" borderId="219" xfId="0" applyFont="1" applyFill="1" applyBorder="1" applyAlignment="1">
      <alignment horizontal="center" vertical="center"/>
    </xf>
    <xf numFmtId="0" fontId="151" fillId="31" borderId="220" xfId="0" applyFont="1" applyFill="1" applyBorder="1" applyAlignment="1">
      <alignment horizontal="center" vertical="center"/>
    </xf>
    <xf numFmtId="0" fontId="151" fillId="31" borderId="317" xfId="0" applyFont="1" applyFill="1" applyBorder="1" applyAlignment="1">
      <alignment horizontal="center" vertical="center"/>
    </xf>
    <xf numFmtId="0" fontId="151" fillId="31" borderId="318" xfId="0" applyFont="1" applyFill="1" applyBorder="1" applyAlignment="1">
      <alignment horizontal="center" vertical="center"/>
    </xf>
    <xf numFmtId="0" fontId="47" fillId="9" borderId="0" xfId="0" applyFont="1" applyFill="1" applyBorder="1" applyAlignment="1">
      <alignment horizontal="center" vertical="center"/>
    </xf>
    <xf numFmtId="0" fontId="103" fillId="31" borderId="39" xfId="0" applyFont="1" applyFill="1" applyBorder="1" applyAlignment="1" applyProtection="1">
      <alignment horizontal="center" vertical="center" textRotation="90" wrapText="1"/>
    </xf>
    <xf numFmtId="0" fontId="103" fillId="0" borderId="58" xfId="0" applyFont="1" applyFill="1" applyBorder="1" applyAlignment="1" applyProtection="1">
      <alignment horizontal="center" vertical="center" wrapText="1"/>
    </xf>
    <xf numFmtId="0" fontId="114" fillId="14" borderId="37" xfId="0" applyFont="1" applyFill="1" applyBorder="1" applyAlignment="1">
      <alignment horizontal="center" vertical="center"/>
    </xf>
    <xf numFmtId="0" fontId="109" fillId="0" borderId="49" xfId="13" applyFont="1" applyFill="1" applyBorder="1" applyAlignment="1">
      <alignment horizontal="center" vertical="center" textRotation="90" wrapText="1"/>
    </xf>
    <xf numFmtId="0" fontId="109" fillId="0" borderId="19" xfId="13" applyFont="1" applyFill="1" applyBorder="1" applyAlignment="1">
      <alignment horizontal="center" vertical="center" textRotation="90" wrapText="1"/>
    </xf>
    <xf numFmtId="0" fontId="109" fillId="0" borderId="51" xfId="13" applyFont="1" applyFill="1" applyBorder="1" applyAlignment="1">
      <alignment horizontal="center" vertical="center" textRotation="90" wrapText="1"/>
    </xf>
    <xf numFmtId="0" fontId="163" fillId="35" borderId="49" xfId="13" applyFont="1" applyFill="1" applyBorder="1" applyAlignment="1">
      <alignment horizontal="center" vertical="center" wrapText="1"/>
    </xf>
    <xf numFmtId="0" fontId="163" fillId="35" borderId="19" xfId="13" applyFont="1" applyFill="1" applyBorder="1" applyAlignment="1">
      <alignment horizontal="center" vertical="center" wrapText="1"/>
    </xf>
    <xf numFmtId="0" fontId="163" fillId="35" borderId="51" xfId="13" applyFont="1" applyFill="1" applyBorder="1" applyAlignment="1">
      <alignment horizontal="center" vertical="center" wrapText="1"/>
    </xf>
    <xf numFmtId="0" fontId="169" fillId="35" borderId="49" xfId="0" applyFont="1" applyFill="1" applyBorder="1" applyAlignment="1">
      <alignment horizontal="center" vertical="center" wrapText="1" readingOrder="2"/>
    </xf>
    <xf numFmtId="0" fontId="169" fillId="35" borderId="19" xfId="0" applyFont="1" applyFill="1" applyBorder="1" applyAlignment="1">
      <alignment horizontal="center" vertical="center" wrapText="1" readingOrder="2"/>
    </xf>
    <xf numFmtId="0" fontId="169" fillId="35" borderId="51" xfId="0" applyFont="1" applyFill="1" applyBorder="1" applyAlignment="1">
      <alignment horizontal="center" vertical="center" wrapText="1" readingOrder="2"/>
    </xf>
    <xf numFmtId="0" fontId="114" fillId="6" borderId="185" xfId="0" applyFont="1" applyFill="1" applyBorder="1" applyAlignment="1" applyProtection="1">
      <alignment horizontal="right" vertical="top" readingOrder="2"/>
    </xf>
    <xf numFmtId="0" fontId="114" fillId="6" borderId="186" xfId="0" applyFont="1" applyFill="1" applyBorder="1" applyAlignment="1" applyProtection="1">
      <alignment horizontal="right" vertical="top" readingOrder="2"/>
    </xf>
    <xf numFmtId="0" fontId="114" fillId="6" borderId="187" xfId="0" applyFont="1" applyFill="1" applyBorder="1" applyAlignment="1" applyProtection="1">
      <alignment horizontal="right" vertical="top" readingOrder="2"/>
    </xf>
    <xf numFmtId="0" fontId="114" fillId="6" borderId="183" xfId="0" applyFont="1" applyFill="1" applyBorder="1" applyAlignment="1" applyProtection="1">
      <alignment horizontal="right" vertical="top" readingOrder="2"/>
    </xf>
    <xf numFmtId="0" fontId="114" fillId="6" borderId="124" xfId="0" applyFont="1" applyFill="1" applyBorder="1" applyAlignment="1" applyProtection="1">
      <alignment horizontal="right" vertical="top" readingOrder="2"/>
    </xf>
    <xf numFmtId="0" fontId="114" fillId="6" borderId="184" xfId="0" applyFont="1" applyFill="1" applyBorder="1" applyAlignment="1" applyProtection="1">
      <alignment horizontal="right" vertical="top" readingOrder="2"/>
    </xf>
    <xf numFmtId="0" fontId="47" fillId="10" borderId="49" xfId="0" applyFont="1" applyFill="1" applyBorder="1" applyAlignment="1">
      <alignment horizontal="center" vertical="center" wrapText="1" readingOrder="2"/>
    </xf>
    <xf numFmtId="0" fontId="47" fillId="10" borderId="19" xfId="0" applyFont="1" applyFill="1" applyBorder="1" applyAlignment="1">
      <alignment horizontal="center" vertical="center" wrapText="1" readingOrder="2"/>
    </xf>
    <xf numFmtId="0" fontId="47" fillId="10" borderId="51" xfId="0" applyFont="1" applyFill="1" applyBorder="1" applyAlignment="1">
      <alignment horizontal="center" vertical="center" wrapText="1" readingOrder="2"/>
    </xf>
    <xf numFmtId="0" fontId="47" fillId="9" borderId="19" xfId="0" applyFont="1" applyFill="1" applyBorder="1" applyAlignment="1">
      <alignment horizontal="center" vertical="center" wrapText="1" readingOrder="2"/>
    </xf>
    <xf numFmtId="0" fontId="114" fillId="14" borderId="180" xfId="0" applyFont="1" applyFill="1" applyBorder="1" applyAlignment="1" applyProtection="1">
      <alignment horizontal="right" vertical="top"/>
    </xf>
    <xf numFmtId="0" fontId="114" fillId="14" borderId="181" xfId="0" applyFont="1" applyFill="1" applyBorder="1" applyAlignment="1" applyProtection="1">
      <alignment horizontal="right" vertical="top"/>
    </xf>
    <xf numFmtId="0" fontId="114" fillId="14" borderId="182" xfId="0" applyFont="1" applyFill="1" applyBorder="1" applyAlignment="1" applyProtection="1">
      <alignment horizontal="right" vertical="top"/>
    </xf>
    <xf numFmtId="0" fontId="116" fillId="10" borderId="0" xfId="13" applyFont="1" applyFill="1" applyBorder="1" applyAlignment="1">
      <alignment horizontal="center" vertical="center" wrapText="1"/>
    </xf>
    <xf numFmtId="0" fontId="116" fillId="10" borderId="37" xfId="13" applyFont="1" applyFill="1" applyBorder="1" applyAlignment="1">
      <alignment horizontal="center" vertical="center" wrapText="1"/>
    </xf>
    <xf numFmtId="0" fontId="116" fillId="36" borderId="37" xfId="13" applyFont="1" applyFill="1" applyBorder="1" applyAlignment="1">
      <alignment horizontal="center" vertical="center" wrapText="1"/>
    </xf>
    <xf numFmtId="0" fontId="163" fillId="35" borderId="50" xfId="13" applyFont="1" applyFill="1" applyBorder="1" applyAlignment="1">
      <alignment horizontal="center" vertical="center" wrapText="1"/>
    </xf>
    <xf numFmtId="0" fontId="163" fillId="35" borderId="11" xfId="13" applyFont="1" applyFill="1" applyBorder="1" applyAlignment="1">
      <alignment horizontal="center" vertical="center" wrapText="1"/>
    </xf>
    <xf numFmtId="0" fontId="163" fillId="35" borderId="18" xfId="13" applyFont="1" applyFill="1" applyBorder="1" applyAlignment="1">
      <alignment horizontal="center" vertical="center" wrapText="1"/>
    </xf>
    <xf numFmtId="0" fontId="117" fillId="18" borderId="81" xfId="13" applyFont="1" applyFill="1" applyBorder="1" applyAlignment="1">
      <alignment horizontal="center" vertical="center" textRotation="90"/>
    </xf>
    <xf numFmtId="0" fontId="117" fillId="18" borderId="93" xfId="13" applyFont="1" applyFill="1" applyBorder="1" applyAlignment="1">
      <alignment horizontal="center" vertical="center" textRotation="90"/>
    </xf>
    <xf numFmtId="0" fontId="151" fillId="31" borderId="219" xfId="0" applyFont="1" applyFill="1" applyBorder="1" applyAlignment="1">
      <alignment horizontal="right" vertical="center"/>
    </xf>
    <xf numFmtId="0" fontId="151" fillId="31" borderId="220" xfId="0" applyFont="1" applyFill="1" applyBorder="1" applyAlignment="1">
      <alignment horizontal="right" vertical="center"/>
    </xf>
    <xf numFmtId="0" fontId="70" fillId="0" borderId="337" xfId="0" applyFont="1" applyBorder="1" applyAlignment="1">
      <alignment horizontal="center" vertical="center"/>
    </xf>
    <xf numFmtId="0" fontId="70" fillId="0" borderId="325" xfId="0" applyFont="1" applyBorder="1" applyAlignment="1">
      <alignment horizontal="center" vertical="center"/>
    </xf>
    <xf numFmtId="0" fontId="70" fillId="0" borderId="262" xfId="0" applyFont="1" applyBorder="1" applyAlignment="1">
      <alignment horizontal="center" vertical="center"/>
    </xf>
    <xf numFmtId="0" fontId="151" fillId="31" borderId="317" xfId="0" applyFont="1" applyFill="1" applyBorder="1" applyAlignment="1">
      <alignment horizontal="right" vertical="center"/>
    </xf>
    <xf numFmtId="0" fontId="151" fillId="31" borderId="318" xfId="0" applyFont="1" applyFill="1" applyBorder="1" applyAlignment="1">
      <alignment horizontal="right" vertical="center"/>
    </xf>
    <xf numFmtId="0" fontId="59" fillId="9" borderId="0" xfId="13" applyFont="1" applyFill="1" applyBorder="1" applyAlignment="1">
      <alignment horizontal="center" vertical="center" wrapText="1"/>
    </xf>
    <xf numFmtId="0" fontId="115" fillId="10" borderId="37" xfId="13" applyFont="1" applyFill="1" applyBorder="1" applyAlignment="1">
      <alignment horizontal="center" vertical="center" wrapText="1"/>
    </xf>
    <xf numFmtId="0" fontId="115" fillId="10" borderId="0" xfId="13" applyFont="1" applyFill="1" applyBorder="1" applyAlignment="1">
      <alignment horizontal="center" vertical="center" wrapText="1"/>
    </xf>
    <xf numFmtId="14" fontId="70" fillId="0" borderId="337" xfId="0" applyNumberFormat="1" applyFont="1" applyBorder="1" applyAlignment="1">
      <alignment horizontal="center" vertical="center"/>
    </xf>
    <xf numFmtId="14" fontId="70" fillId="0" borderId="325" xfId="0" applyNumberFormat="1" applyFont="1" applyBorder="1" applyAlignment="1">
      <alignment horizontal="center" vertical="center"/>
    </xf>
    <xf numFmtId="14" fontId="70" fillId="0" borderId="262" xfId="0" applyNumberFormat="1" applyFont="1" applyBorder="1" applyAlignment="1">
      <alignment horizontal="center" vertical="center"/>
    </xf>
    <xf numFmtId="0" fontId="47" fillId="9" borderId="49" xfId="0" applyFont="1" applyFill="1" applyBorder="1" applyAlignment="1">
      <alignment horizontal="center" vertical="center" wrapText="1" readingOrder="2"/>
    </xf>
    <xf numFmtId="0" fontId="47" fillId="9" borderId="51" xfId="0" applyFont="1" applyFill="1" applyBorder="1" applyAlignment="1">
      <alignment horizontal="center" vertical="center" wrapText="1" readingOrder="2"/>
    </xf>
    <xf numFmtId="0" fontId="119" fillId="35" borderId="3" xfId="13" applyFont="1" applyFill="1" applyBorder="1" applyAlignment="1">
      <alignment horizontal="center" vertical="center" wrapText="1"/>
    </xf>
    <xf numFmtId="0" fontId="119" fillId="35" borderId="121" xfId="13" applyFont="1" applyFill="1" applyBorder="1" applyAlignment="1">
      <alignment horizontal="center" vertical="center" wrapText="1"/>
    </xf>
    <xf numFmtId="0" fontId="172" fillId="35" borderId="1" xfId="0" applyFont="1" applyFill="1" applyBorder="1" applyAlignment="1">
      <alignment horizontal="center" vertical="center" wrapText="1" readingOrder="2"/>
    </xf>
    <xf numFmtId="0" fontId="172" fillId="35" borderId="2" xfId="0" applyFont="1" applyFill="1" applyBorder="1" applyAlignment="1">
      <alignment horizontal="center" vertical="center" wrapText="1" readingOrder="2"/>
    </xf>
    <xf numFmtId="0" fontId="172" fillId="35" borderId="141" xfId="0" applyFont="1" applyFill="1" applyBorder="1" applyAlignment="1">
      <alignment horizontal="center" vertical="center" wrapText="1" readingOrder="2"/>
    </xf>
    <xf numFmtId="0" fontId="172" fillId="35" borderId="124" xfId="0" applyFont="1" applyFill="1" applyBorder="1" applyAlignment="1">
      <alignment horizontal="center" vertical="center" wrapText="1" readingOrder="2"/>
    </xf>
    <xf numFmtId="0" fontId="172" fillId="35" borderId="142" xfId="0" applyFont="1" applyFill="1" applyBorder="1" applyAlignment="1">
      <alignment horizontal="center" vertical="center" wrapText="1" readingOrder="2"/>
    </xf>
    <xf numFmtId="0" fontId="172" fillId="35" borderId="129" xfId="0" applyFont="1" applyFill="1" applyBorder="1" applyAlignment="1">
      <alignment horizontal="center" vertical="center" wrapText="1" readingOrder="2"/>
    </xf>
    <xf numFmtId="0" fontId="169" fillId="35" borderId="2" xfId="0" applyFont="1" applyFill="1" applyBorder="1" applyAlignment="1">
      <alignment horizontal="center" vertical="top" wrapText="1" readingOrder="2"/>
    </xf>
    <xf numFmtId="0" fontId="166" fillId="35" borderId="3" xfId="13" applyFont="1" applyFill="1" applyBorder="1" applyAlignment="1">
      <alignment horizontal="center" vertical="center" wrapText="1"/>
    </xf>
    <xf numFmtId="0" fontId="166" fillId="35" borderId="121" xfId="13" applyFont="1" applyFill="1" applyBorder="1" applyAlignment="1">
      <alignment horizontal="center" vertical="center" wrapText="1"/>
    </xf>
    <xf numFmtId="0" fontId="113" fillId="9" borderId="1" xfId="0" applyFont="1" applyFill="1" applyBorder="1" applyAlignment="1">
      <alignment horizontal="center" vertical="center" wrapText="1" readingOrder="2"/>
    </xf>
    <xf numFmtId="0" fontId="113" fillId="9" borderId="141" xfId="0" applyFont="1" applyFill="1" applyBorder="1" applyAlignment="1">
      <alignment horizontal="center" vertical="center" wrapText="1" readingOrder="2"/>
    </xf>
    <xf numFmtId="0" fontId="113" fillId="9" borderId="7" xfId="0" applyFont="1" applyFill="1" applyBorder="1" applyAlignment="1">
      <alignment horizontal="center" vertical="center" wrapText="1" readingOrder="2"/>
    </xf>
    <xf numFmtId="0" fontId="96" fillId="0" borderId="0" xfId="13" applyFont="1" applyFill="1" applyBorder="1" applyAlignment="1">
      <alignment horizontal="right" vertical="center" wrapText="1"/>
    </xf>
    <xf numFmtId="0" fontId="165" fillId="35" borderId="1" xfId="0" applyFont="1" applyFill="1" applyBorder="1" applyAlignment="1">
      <alignment horizontal="center" vertical="center" wrapText="1" readingOrder="2"/>
    </xf>
    <xf numFmtId="0" fontId="165" fillId="35" borderId="2" xfId="0" applyFont="1" applyFill="1" applyBorder="1" applyAlignment="1">
      <alignment horizontal="center" vertical="center" wrapText="1" readingOrder="2"/>
    </xf>
    <xf numFmtId="0" fontId="165" fillId="35" borderId="141" xfId="0" applyFont="1" applyFill="1" applyBorder="1" applyAlignment="1">
      <alignment horizontal="center" vertical="center" wrapText="1" readingOrder="2"/>
    </xf>
    <xf numFmtId="0" fontId="165" fillId="35" borderId="124" xfId="0" applyFont="1" applyFill="1" applyBorder="1" applyAlignment="1">
      <alignment horizontal="center" vertical="center" wrapText="1" readingOrder="2"/>
    </xf>
    <xf numFmtId="0" fontId="165" fillId="35" borderId="7" xfId="0" applyFont="1" applyFill="1" applyBorder="1" applyAlignment="1">
      <alignment horizontal="center" vertical="center" wrapText="1" readingOrder="2"/>
    </xf>
    <xf numFmtId="0" fontId="165" fillId="35" borderId="8" xfId="0" applyFont="1" applyFill="1" applyBorder="1" applyAlignment="1">
      <alignment horizontal="center" vertical="center" wrapText="1" readingOrder="2"/>
    </xf>
  </cellXfs>
  <cellStyles count="14">
    <cellStyle name="Comma" xfId="1" builtinId="3"/>
    <cellStyle name="Comma 5" xfId="4"/>
    <cellStyle name="Hyperlink" xfId="5" builtinId="8"/>
    <cellStyle name="Normal" xfId="0" builtinId="0"/>
    <cellStyle name="Normal 2" xfId="3"/>
    <cellStyle name="Normal 3" xfId="6"/>
    <cellStyle name="Normal_19 OPR LOSS" xfId="13"/>
    <cellStyle name="Normal_GENERAL RISK - FINAL" xfId="10"/>
    <cellStyle name="Normal_Sheet2" xfId="9"/>
    <cellStyle name="Normal_Sheet3" xfId="8"/>
    <cellStyle name="Normal_Sheet4" xfId="11"/>
    <cellStyle name="Normal_Sheet5" xfId="7"/>
    <cellStyle name="Normal_Συναλλαγματική θέση _new_" xfId="12"/>
    <cellStyle name="Percent" xfId="2" builtinId="5"/>
  </cellStyles>
  <dxfs count="4">
    <dxf>
      <fill>
        <patternFill>
          <bgColor indexed="26"/>
        </patternFill>
      </fill>
    </dxf>
    <dxf>
      <fill>
        <patternFill>
          <bgColor indexed="26"/>
        </patternFill>
      </fill>
    </dxf>
    <dxf>
      <fill>
        <patternFill>
          <bgColor indexed="43"/>
        </patternFill>
      </fill>
    </dxf>
    <dxf>
      <fill>
        <patternFill>
          <bgColor rgb="FFFF0000"/>
        </patternFill>
      </fill>
    </dxf>
  </dxfs>
  <tableStyles count="0" defaultTableStyle="TableStyleMedium2" defaultPivotStyle="PivotStyleMedium9"/>
  <colors>
    <mruColors>
      <color rgb="FFFFFF99"/>
      <color rgb="FFFF6D6D"/>
      <color rgb="FFFFCDAB"/>
      <color rgb="FFFF99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3C6F770-642A-4C00-9312-02FC7CC567A5}" type="doc">
      <dgm:prSet loTypeId="urn:microsoft.com/office/officeart/2005/8/layout/hierarchy2" loCatId="hierarchy" qsTypeId="urn:microsoft.com/office/officeart/2005/8/quickstyle/simple1" qsCatId="simple" csTypeId="urn:microsoft.com/office/officeart/2005/8/colors/colorful4" csCatId="colorful" phldr="1"/>
      <dgm:spPr/>
      <dgm:t>
        <a:bodyPr/>
        <a:lstStyle/>
        <a:p>
          <a:pPr rtl="1"/>
          <a:endParaRPr lang="ar-SA"/>
        </a:p>
      </dgm:t>
    </dgm:pt>
    <dgm:pt modelId="{6FCFE006-B3FB-4FD1-86D4-D73F6675669A}">
      <dgm:prSet phldrT="[نص]" custT="1"/>
      <dgm:spPr/>
      <dgm:t>
        <a:bodyPr/>
        <a:lstStyle/>
        <a:p>
          <a:pPr rtl="1"/>
          <a:r>
            <a:rPr lang="ar-IQ" sz="1600" b="1"/>
            <a:t>استثمارات</a:t>
          </a:r>
          <a:r>
            <a:rPr lang="ar-IQ" sz="1600" b="1" baseline="0"/>
            <a:t> المصرف في المصارف والشركات المالية الأخرى وشركات التامين ( القاعدة الرأسمالية / ثانياً)</a:t>
          </a:r>
          <a:endParaRPr lang="ar-SA" sz="1600" b="1"/>
        </a:p>
      </dgm:t>
    </dgm:pt>
    <dgm:pt modelId="{3A787727-35CB-444E-9C55-7A9CF0AAFE70}" type="parTrans" cxnId="{2EC7429C-9212-48AE-BF97-2AB1EA4DB5C4}">
      <dgm:prSet/>
      <dgm:spPr/>
      <dgm:t>
        <a:bodyPr/>
        <a:lstStyle/>
        <a:p>
          <a:pPr rtl="1"/>
          <a:endParaRPr lang="ar-SA"/>
        </a:p>
      </dgm:t>
    </dgm:pt>
    <dgm:pt modelId="{EF415A39-5447-4A31-A13F-3954C237F962}" type="sibTrans" cxnId="{2EC7429C-9212-48AE-BF97-2AB1EA4DB5C4}">
      <dgm:prSet/>
      <dgm:spPr/>
      <dgm:t>
        <a:bodyPr/>
        <a:lstStyle/>
        <a:p>
          <a:pPr rtl="1"/>
          <a:endParaRPr lang="ar-SA"/>
        </a:p>
      </dgm:t>
    </dgm:pt>
    <dgm:pt modelId="{E3602A3E-C9BC-494F-8B6C-3A7A7CE30C70}">
      <dgm:prSet phldrT="[نص]" custT="1"/>
      <dgm:spPr/>
      <dgm:t>
        <a:bodyPr/>
        <a:lstStyle/>
        <a:p>
          <a:pPr rtl="1"/>
          <a:r>
            <a:rPr lang="ar-IQ" sz="1600" b="1"/>
            <a:t>يتطلب مراعاة نوع الاستثمار </a:t>
          </a:r>
          <a:endParaRPr lang="ar-SA" sz="1600" b="1"/>
        </a:p>
      </dgm:t>
    </dgm:pt>
    <dgm:pt modelId="{11114FF0-27CF-44D9-8F5A-0C5DE5A0F723}" type="parTrans" cxnId="{C497012A-B978-4606-9F05-3A22CFBB48C7}">
      <dgm:prSet/>
      <dgm:spPr/>
      <dgm:t>
        <a:bodyPr/>
        <a:lstStyle/>
        <a:p>
          <a:pPr rtl="1"/>
          <a:endParaRPr lang="ar-SA"/>
        </a:p>
      </dgm:t>
    </dgm:pt>
    <dgm:pt modelId="{17E6360C-FD77-4EFE-A694-24C216E3B811}" type="sibTrans" cxnId="{C497012A-B978-4606-9F05-3A22CFBB48C7}">
      <dgm:prSet/>
      <dgm:spPr/>
      <dgm:t>
        <a:bodyPr/>
        <a:lstStyle/>
        <a:p>
          <a:pPr rtl="1"/>
          <a:endParaRPr lang="ar-SA"/>
        </a:p>
      </dgm:t>
    </dgm:pt>
    <dgm:pt modelId="{3F5AFE5B-5CF8-4CBB-B963-92ED7FBFDA4D}">
      <dgm:prSet phldrT="[نص]" custT="1">
        <dgm:style>
          <a:lnRef idx="1">
            <a:schemeClr val="accent2"/>
          </a:lnRef>
          <a:fillRef idx="2">
            <a:schemeClr val="accent2"/>
          </a:fillRef>
          <a:effectRef idx="1">
            <a:schemeClr val="accent2"/>
          </a:effectRef>
          <a:fontRef idx="minor">
            <a:schemeClr val="dk1"/>
          </a:fontRef>
        </dgm:style>
      </dgm:prSet>
      <dgm:spPr/>
      <dgm:t>
        <a:bodyPr/>
        <a:lstStyle/>
        <a:p>
          <a:pPr rtl="1"/>
          <a:r>
            <a:rPr lang="ar-IQ" sz="1600" b="1"/>
            <a:t>تطرح من رأس المال الأساسي المستمر</a:t>
          </a:r>
          <a:endParaRPr lang="ar-SA" sz="1600" b="1"/>
        </a:p>
      </dgm:t>
    </dgm:pt>
    <dgm:pt modelId="{D732B314-287A-4D5A-93FC-E6EE8BB5D5C1}" type="parTrans" cxnId="{B0D9F0A6-29A8-4505-850D-5094F4ADAD2E}">
      <dgm:prSet/>
      <dgm:spPr/>
      <dgm:t>
        <a:bodyPr/>
        <a:lstStyle/>
        <a:p>
          <a:pPr rtl="1"/>
          <a:endParaRPr lang="ar-SA"/>
        </a:p>
      </dgm:t>
    </dgm:pt>
    <dgm:pt modelId="{CD0A4C39-C938-4CA7-AFC3-19BDD880EBC1}" type="sibTrans" cxnId="{B0D9F0A6-29A8-4505-850D-5094F4ADAD2E}">
      <dgm:prSet/>
      <dgm:spPr/>
      <dgm:t>
        <a:bodyPr/>
        <a:lstStyle/>
        <a:p>
          <a:pPr rtl="1"/>
          <a:endParaRPr lang="ar-SA"/>
        </a:p>
      </dgm:t>
    </dgm:pt>
    <dgm:pt modelId="{7CD5ADC4-EAAB-4F25-AF56-BE649CACDFE7}">
      <dgm:prSet phldrT="[نص]" custT="1">
        <dgm:style>
          <a:lnRef idx="1">
            <a:schemeClr val="accent5"/>
          </a:lnRef>
          <a:fillRef idx="2">
            <a:schemeClr val="accent5"/>
          </a:fillRef>
          <a:effectRef idx="1">
            <a:schemeClr val="accent5"/>
          </a:effectRef>
          <a:fontRef idx="minor">
            <a:schemeClr val="dk1"/>
          </a:fontRef>
        </dgm:style>
      </dgm:prSet>
      <dgm:spPr/>
      <dgm:t>
        <a:bodyPr/>
        <a:lstStyle/>
        <a:p>
          <a:pPr rtl="1"/>
          <a:r>
            <a:rPr lang="ar-IQ" sz="1400" b="1"/>
            <a:t>قروض (ودائع) مساندة أو أدوات رأسمالية أخرى</a:t>
          </a:r>
          <a:endParaRPr lang="ar-SA" sz="1400" b="1"/>
        </a:p>
      </dgm:t>
    </dgm:pt>
    <dgm:pt modelId="{ED7A8A84-E5B7-4431-B145-D8501B8580EF}" type="parTrans" cxnId="{02A8AEB8-C9B0-45D5-9EE1-42BCC48FCF8D}">
      <dgm:prSet/>
      <dgm:spPr/>
      <dgm:t>
        <a:bodyPr/>
        <a:lstStyle/>
        <a:p>
          <a:pPr rtl="1"/>
          <a:endParaRPr lang="ar-SA"/>
        </a:p>
      </dgm:t>
    </dgm:pt>
    <dgm:pt modelId="{981BA74D-BB06-4C26-9FA1-557F3A4F45B8}" type="sibTrans" cxnId="{02A8AEB8-C9B0-45D5-9EE1-42BCC48FCF8D}">
      <dgm:prSet/>
      <dgm:spPr/>
      <dgm:t>
        <a:bodyPr/>
        <a:lstStyle/>
        <a:p>
          <a:pPr rtl="1"/>
          <a:endParaRPr lang="ar-SA"/>
        </a:p>
      </dgm:t>
    </dgm:pt>
    <dgm:pt modelId="{1D82D32C-70FA-4D7F-8E3E-C72430CC2D89}">
      <dgm:prSet phldrT="[نص]" custT="1"/>
      <dgm:spPr/>
      <dgm:t>
        <a:bodyPr/>
        <a:lstStyle/>
        <a:p>
          <a:pPr rtl="1"/>
          <a:r>
            <a:rPr lang="ar-IQ" sz="1600" b="1"/>
            <a:t>نسبة</a:t>
          </a:r>
          <a:r>
            <a:rPr lang="ar-IQ" sz="1600" b="1" baseline="0"/>
            <a:t> المساهمة تساوي أو تقل عن (10%) من رأس مال المصدر لكل شركة على حدة (الفقرة ثانياً -2)</a:t>
          </a:r>
          <a:endParaRPr lang="ar-SA" sz="1600" b="1"/>
        </a:p>
      </dgm:t>
    </dgm:pt>
    <dgm:pt modelId="{D7551924-C4D2-4F25-B6A3-91D31A812883}" type="parTrans" cxnId="{32FAC87E-0650-4827-8C6D-A5B19338874C}">
      <dgm:prSet/>
      <dgm:spPr/>
      <dgm:t>
        <a:bodyPr/>
        <a:lstStyle/>
        <a:p>
          <a:pPr rtl="1"/>
          <a:endParaRPr lang="ar-SA"/>
        </a:p>
      </dgm:t>
    </dgm:pt>
    <dgm:pt modelId="{B7DAF04A-4E88-4BD6-A3F8-11C84C310C99}" type="sibTrans" cxnId="{32FAC87E-0650-4827-8C6D-A5B19338874C}">
      <dgm:prSet/>
      <dgm:spPr/>
      <dgm:t>
        <a:bodyPr/>
        <a:lstStyle/>
        <a:p>
          <a:pPr rtl="1"/>
          <a:endParaRPr lang="ar-SA"/>
        </a:p>
      </dgm:t>
    </dgm:pt>
    <dgm:pt modelId="{CBA3B149-D9C0-453D-A4E8-8526E6925039}">
      <dgm:prSet phldrT="[نص]" custT="1">
        <dgm:style>
          <a:lnRef idx="1">
            <a:schemeClr val="accent1"/>
          </a:lnRef>
          <a:fillRef idx="2">
            <a:schemeClr val="accent1"/>
          </a:fillRef>
          <a:effectRef idx="1">
            <a:schemeClr val="accent1"/>
          </a:effectRef>
          <a:fontRef idx="minor">
            <a:schemeClr val="dk1"/>
          </a:fontRef>
        </dgm:style>
      </dgm:prSet>
      <dgm:spPr/>
      <dgm:t>
        <a:bodyPr/>
        <a:lstStyle/>
        <a:p>
          <a:pPr rtl="1"/>
          <a:r>
            <a:rPr lang="ar-IQ" sz="1600" b="1"/>
            <a:t>يطرح راس المال الاساسي المستمر</a:t>
          </a:r>
          <a:endParaRPr lang="ar-SA" sz="1600" b="1"/>
        </a:p>
      </dgm:t>
    </dgm:pt>
    <dgm:pt modelId="{34EA5A04-2AC2-42B9-BDF8-505D2EEF971B}" type="parTrans" cxnId="{F11F1D8F-2A37-47E6-B819-1F07FB385995}">
      <dgm:prSet/>
      <dgm:spPr/>
      <dgm:t>
        <a:bodyPr/>
        <a:lstStyle/>
        <a:p>
          <a:pPr rtl="1"/>
          <a:endParaRPr lang="ar-SA"/>
        </a:p>
      </dgm:t>
    </dgm:pt>
    <dgm:pt modelId="{259C9776-F24D-45EC-9F94-BB95BC15DFBC}" type="sibTrans" cxnId="{F11F1D8F-2A37-47E6-B819-1F07FB385995}">
      <dgm:prSet/>
      <dgm:spPr/>
      <dgm:t>
        <a:bodyPr/>
        <a:lstStyle/>
        <a:p>
          <a:pPr rtl="1"/>
          <a:endParaRPr lang="ar-SA"/>
        </a:p>
      </dgm:t>
    </dgm:pt>
    <dgm:pt modelId="{C3266574-BECA-4ADB-84D2-5C7505BBAACC}">
      <dgm:prSet custT="1">
        <dgm:style>
          <a:lnRef idx="1">
            <a:schemeClr val="accent5"/>
          </a:lnRef>
          <a:fillRef idx="2">
            <a:schemeClr val="accent5"/>
          </a:fillRef>
          <a:effectRef idx="1">
            <a:schemeClr val="accent5"/>
          </a:effectRef>
          <a:fontRef idx="minor">
            <a:schemeClr val="dk1"/>
          </a:fontRef>
        </dgm:style>
      </dgm:prSet>
      <dgm:spPr/>
      <dgm:t>
        <a:bodyPr/>
        <a:lstStyle/>
        <a:p>
          <a:pPr rtl="1"/>
          <a:r>
            <a:rPr lang="ar-IQ" sz="1400" b="1"/>
            <a:t>أسهم ممتازة غير تراكمية</a:t>
          </a:r>
        </a:p>
      </dgm:t>
    </dgm:pt>
    <dgm:pt modelId="{E47048B5-7149-44BF-9411-191A5EC56DB4}" type="parTrans" cxnId="{53BA3B4C-072B-4BF9-B093-4B9ED612F108}">
      <dgm:prSet/>
      <dgm:spPr/>
      <dgm:t>
        <a:bodyPr/>
        <a:lstStyle/>
        <a:p>
          <a:pPr rtl="1"/>
          <a:endParaRPr lang="ar-IQ"/>
        </a:p>
      </dgm:t>
    </dgm:pt>
    <dgm:pt modelId="{E37167FA-6C8C-4B36-A6F0-5C5B158438CA}" type="sibTrans" cxnId="{53BA3B4C-072B-4BF9-B093-4B9ED612F108}">
      <dgm:prSet/>
      <dgm:spPr/>
      <dgm:t>
        <a:bodyPr/>
        <a:lstStyle/>
        <a:p>
          <a:pPr rtl="1"/>
          <a:endParaRPr lang="ar-IQ"/>
        </a:p>
      </dgm:t>
    </dgm:pt>
    <dgm:pt modelId="{ED3EE524-BFD7-4208-9391-7DF1482ABAF7}">
      <dgm:prSet custT="1">
        <dgm:style>
          <a:lnRef idx="1">
            <a:schemeClr val="accent5"/>
          </a:lnRef>
          <a:fillRef idx="2">
            <a:schemeClr val="accent5"/>
          </a:fillRef>
          <a:effectRef idx="1">
            <a:schemeClr val="accent5"/>
          </a:effectRef>
          <a:fontRef idx="minor">
            <a:schemeClr val="dk1"/>
          </a:fontRef>
        </dgm:style>
      </dgm:prSet>
      <dgm:spPr/>
      <dgm:t>
        <a:bodyPr/>
        <a:lstStyle/>
        <a:p>
          <a:pPr rtl="1"/>
          <a:r>
            <a:rPr lang="ar-IQ" sz="1400" b="1"/>
            <a:t>أسهم عادية، أو لم يستطيع المصرف نوع الاستثمار </a:t>
          </a:r>
        </a:p>
      </dgm:t>
    </dgm:pt>
    <dgm:pt modelId="{78F1018D-8D3A-4B53-8066-80B70C06E670}" type="parTrans" cxnId="{262FCD57-922A-4D8B-9E97-D5BC2F34BE01}">
      <dgm:prSet/>
      <dgm:spPr/>
      <dgm:t>
        <a:bodyPr/>
        <a:lstStyle/>
        <a:p>
          <a:pPr rtl="1"/>
          <a:endParaRPr lang="ar-IQ"/>
        </a:p>
      </dgm:t>
    </dgm:pt>
    <dgm:pt modelId="{A295D799-BBBA-458B-BE3F-2E1A40B81052}" type="sibTrans" cxnId="{262FCD57-922A-4D8B-9E97-D5BC2F34BE01}">
      <dgm:prSet/>
      <dgm:spPr/>
      <dgm:t>
        <a:bodyPr/>
        <a:lstStyle/>
        <a:p>
          <a:pPr rtl="1"/>
          <a:endParaRPr lang="ar-IQ"/>
        </a:p>
      </dgm:t>
    </dgm:pt>
    <dgm:pt modelId="{8F61F5D1-6795-43FE-9394-69A2C0EB8339}">
      <dgm:prSet custT="1"/>
      <dgm:spPr/>
      <dgm:t>
        <a:bodyPr/>
        <a:lstStyle/>
        <a:p>
          <a:pPr rtl="1"/>
          <a:r>
            <a:rPr lang="ar-IQ" sz="1600" b="1"/>
            <a:t>نسبة</a:t>
          </a:r>
          <a:r>
            <a:rPr lang="ar-IQ" sz="1600" b="1" baseline="0"/>
            <a:t> المساهمة تزيد عن (10%) من رأس مال المصدر لكل شركة على حدة</a:t>
          </a:r>
          <a:r>
            <a:rPr lang="en-US" sz="1600" b="1" baseline="0"/>
            <a:t>  </a:t>
          </a:r>
          <a:r>
            <a:rPr lang="ar-IQ" sz="1600" b="1" baseline="0"/>
            <a:t>(الفقرة ثانياً -1)</a:t>
          </a:r>
          <a:endParaRPr lang="ar-IQ" sz="1600"/>
        </a:p>
      </dgm:t>
    </dgm:pt>
    <dgm:pt modelId="{6F43B690-E46C-4890-AEFE-09B35B1BAE09}" type="parTrans" cxnId="{373498A4-1941-4F6E-B6EE-30A78FB7D2D4}">
      <dgm:prSet/>
      <dgm:spPr/>
      <dgm:t>
        <a:bodyPr/>
        <a:lstStyle/>
        <a:p>
          <a:pPr rtl="1"/>
          <a:endParaRPr lang="ar-IQ"/>
        </a:p>
      </dgm:t>
    </dgm:pt>
    <dgm:pt modelId="{503BA5A8-61C2-4957-9C33-A73E883882E1}" type="sibTrans" cxnId="{373498A4-1941-4F6E-B6EE-30A78FB7D2D4}">
      <dgm:prSet/>
      <dgm:spPr/>
      <dgm:t>
        <a:bodyPr/>
        <a:lstStyle/>
        <a:p>
          <a:pPr rtl="1"/>
          <a:endParaRPr lang="ar-IQ"/>
        </a:p>
      </dgm:t>
    </dgm:pt>
    <dgm:pt modelId="{FEEF406D-43F5-4638-8A93-7612E3A4D54E}">
      <dgm:prSet custT="1">
        <dgm:style>
          <a:lnRef idx="1">
            <a:schemeClr val="accent2"/>
          </a:lnRef>
          <a:fillRef idx="2">
            <a:schemeClr val="accent2"/>
          </a:fillRef>
          <a:effectRef idx="1">
            <a:schemeClr val="accent2"/>
          </a:effectRef>
          <a:fontRef idx="minor">
            <a:schemeClr val="dk1"/>
          </a:fontRef>
        </dgm:style>
      </dgm:prSet>
      <dgm:spPr/>
      <dgm:t>
        <a:bodyPr/>
        <a:lstStyle/>
        <a:p>
          <a:pPr rtl="1"/>
          <a:r>
            <a:rPr lang="ar-IQ" sz="1600" b="1"/>
            <a:t>تطرح من رأس المال الأساسي الأضافي</a:t>
          </a:r>
        </a:p>
      </dgm:t>
    </dgm:pt>
    <dgm:pt modelId="{D9BCD062-CF04-4F28-86D0-628CC4220310}" type="parTrans" cxnId="{E7A46B09-6232-45CA-9205-79CF6B35D3EE}">
      <dgm:prSet/>
      <dgm:spPr/>
      <dgm:t>
        <a:bodyPr/>
        <a:lstStyle/>
        <a:p>
          <a:pPr rtl="1"/>
          <a:endParaRPr lang="ar-IQ"/>
        </a:p>
      </dgm:t>
    </dgm:pt>
    <dgm:pt modelId="{F56C5D12-665E-4103-822D-9B73F273BC71}" type="sibTrans" cxnId="{E7A46B09-6232-45CA-9205-79CF6B35D3EE}">
      <dgm:prSet/>
      <dgm:spPr/>
      <dgm:t>
        <a:bodyPr/>
        <a:lstStyle/>
        <a:p>
          <a:pPr rtl="1"/>
          <a:endParaRPr lang="ar-IQ"/>
        </a:p>
      </dgm:t>
    </dgm:pt>
    <dgm:pt modelId="{7496F79C-E182-4C69-B6B4-CD14C7415D24}">
      <dgm:prSet custT="1">
        <dgm:style>
          <a:lnRef idx="1">
            <a:schemeClr val="accent2"/>
          </a:lnRef>
          <a:fillRef idx="2">
            <a:schemeClr val="accent2"/>
          </a:fillRef>
          <a:effectRef idx="1">
            <a:schemeClr val="accent2"/>
          </a:effectRef>
          <a:fontRef idx="minor">
            <a:schemeClr val="dk1"/>
          </a:fontRef>
        </dgm:style>
      </dgm:prSet>
      <dgm:spPr/>
      <dgm:t>
        <a:bodyPr/>
        <a:lstStyle/>
        <a:p>
          <a:pPr rtl="1"/>
          <a:r>
            <a:rPr lang="ar-IQ" sz="1600" b="1"/>
            <a:t>تطرح من الشريحة الثانية</a:t>
          </a:r>
        </a:p>
      </dgm:t>
    </dgm:pt>
    <dgm:pt modelId="{00EB1CE5-AD4E-4F1E-85F6-CDBB54AC1C84}" type="parTrans" cxnId="{E9D154BA-8865-42FB-9E9D-0D4EA2706869}">
      <dgm:prSet/>
      <dgm:spPr/>
      <dgm:t>
        <a:bodyPr/>
        <a:lstStyle/>
        <a:p>
          <a:pPr rtl="1"/>
          <a:endParaRPr lang="ar-IQ"/>
        </a:p>
      </dgm:t>
    </dgm:pt>
    <dgm:pt modelId="{0F4BB772-B1A1-4CCE-A5A4-F343F10F58B6}" type="sibTrans" cxnId="{E9D154BA-8865-42FB-9E9D-0D4EA2706869}">
      <dgm:prSet/>
      <dgm:spPr/>
      <dgm:t>
        <a:bodyPr/>
        <a:lstStyle/>
        <a:p>
          <a:pPr rtl="1"/>
          <a:endParaRPr lang="ar-IQ"/>
        </a:p>
      </dgm:t>
    </dgm:pt>
    <dgm:pt modelId="{E68B2988-D496-4379-9078-2233849E0E25}">
      <dgm:prSet custT="1"/>
      <dgm:spPr/>
      <dgm:t>
        <a:bodyPr/>
        <a:lstStyle/>
        <a:p>
          <a:pPr rtl="1"/>
          <a:r>
            <a:rPr lang="ar-IQ" sz="1400" b="1"/>
            <a:t>مبلغ الزيادة عن (10%) من رأس المال الأساسي المستمر </a:t>
          </a:r>
        </a:p>
      </dgm:t>
    </dgm:pt>
    <dgm:pt modelId="{C1AD30B3-8070-4126-86AC-7E615338A8B1}" type="parTrans" cxnId="{D12F82E3-8339-40C6-A55B-3874DD51E3C0}">
      <dgm:prSet/>
      <dgm:spPr/>
      <dgm:t>
        <a:bodyPr/>
        <a:lstStyle/>
        <a:p>
          <a:pPr rtl="1"/>
          <a:endParaRPr lang="ar-IQ"/>
        </a:p>
      </dgm:t>
    </dgm:pt>
    <dgm:pt modelId="{850FAB83-32C8-48EF-ADCC-7F542ABE8BC0}" type="sibTrans" cxnId="{D12F82E3-8339-40C6-A55B-3874DD51E3C0}">
      <dgm:prSet/>
      <dgm:spPr/>
      <dgm:t>
        <a:bodyPr/>
        <a:lstStyle/>
        <a:p>
          <a:pPr rtl="1"/>
          <a:endParaRPr lang="ar-IQ"/>
        </a:p>
      </dgm:t>
    </dgm:pt>
    <dgm:pt modelId="{ED3D0D7D-0BCF-4F55-A55C-EC860632F03D}">
      <dgm:prSet custT="1"/>
      <dgm:spPr/>
      <dgm:t>
        <a:bodyPr/>
        <a:lstStyle/>
        <a:p>
          <a:pPr rtl="1"/>
          <a:r>
            <a:rPr lang="ar-IQ" sz="1600" b="1"/>
            <a:t>يتم مقارنة إجمالي هذه الاستثمارات مع نسبة (10%) من رأس المال الأساسي المستمر بعد الاستبعادات</a:t>
          </a:r>
        </a:p>
      </dgm:t>
    </dgm:pt>
    <dgm:pt modelId="{5F3689F8-05A2-4BC1-8FBD-C8009C34B4F1}" type="parTrans" cxnId="{BA1B7F20-CBFB-4D4C-90E6-59322137C684}">
      <dgm:prSet/>
      <dgm:spPr/>
      <dgm:t>
        <a:bodyPr/>
        <a:lstStyle/>
        <a:p>
          <a:pPr rtl="1"/>
          <a:endParaRPr lang="ar-IQ"/>
        </a:p>
      </dgm:t>
    </dgm:pt>
    <dgm:pt modelId="{52897A0D-416B-4601-87DB-644E1443FA23}" type="sibTrans" cxnId="{BA1B7F20-CBFB-4D4C-90E6-59322137C684}">
      <dgm:prSet/>
      <dgm:spPr/>
      <dgm:t>
        <a:bodyPr/>
        <a:lstStyle/>
        <a:p>
          <a:pPr rtl="1"/>
          <a:endParaRPr lang="ar-IQ"/>
        </a:p>
      </dgm:t>
    </dgm:pt>
    <dgm:pt modelId="{FC0F8D40-F6A1-4D7A-8AAF-33D835E6E8C0}">
      <dgm:prSet custT="1">
        <dgm:style>
          <a:lnRef idx="1">
            <a:schemeClr val="accent1"/>
          </a:lnRef>
          <a:fillRef idx="2">
            <a:schemeClr val="accent1"/>
          </a:fillRef>
          <a:effectRef idx="1">
            <a:schemeClr val="accent1"/>
          </a:effectRef>
          <a:fontRef idx="minor">
            <a:schemeClr val="dk1"/>
          </a:fontRef>
        </dgm:style>
      </dgm:prSet>
      <dgm:spPr/>
      <dgm:t>
        <a:bodyPr/>
        <a:lstStyle/>
        <a:p>
          <a:pPr rtl="1"/>
          <a:r>
            <a:rPr lang="ar-IQ" sz="1400" b="1"/>
            <a:t>تعالج هذه الاستثمارات ضمن مخاطر الائتمان إذا كانت لغير أغراض المتاجرة</a:t>
          </a:r>
        </a:p>
      </dgm:t>
    </dgm:pt>
    <dgm:pt modelId="{B7421CD4-C616-48CB-9A24-DC8B3C117427}" type="parTrans" cxnId="{833F28CC-4A4B-4248-A050-2E913F5F9FEB}">
      <dgm:prSet/>
      <dgm:spPr/>
      <dgm:t>
        <a:bodyPr/>
        <a:lstStyle/>
        <a:p>
          <a:pPr rtl="1"/>
          <a:endParaRPr lang="ar-IQ"/>
        </a:p>
      </dgm:t>
    </dgm:pt>
    <dgm:pt modelId="{92C5DA09-2E10-4D12-8DD2-6CA82116B365}" type="sibTrans" cxnId="{833F28CC-4A4B-4248-A050-2E913F5F9FEB}">
      <dgm:prSet/>
      <dgm:spPr/>
      <dgm:t>
        <a:bodyPr/>
        <a:lstStyle/>
        <a:p>
          <a:pPr rtl="1"/>
          <a:endParaRPr lang="ar-IQ"/>
        </a:p>
      </dgm:t>
    </dgm:pt>
    <dgm:pt modelId="{4538D844-98B5-4A93-80C9-46C020654506}">
      <dgm:prSet custT="1"/>
      <dgm:spPr/>
      <dgm:t>
        <a:bodyPr/>
        <a:lstStyle/>
        <a:p>
          <a:pPr rtl="1"/>
          <a:r>
            <a:rPr lang="ar-IQ" sz="1400" b="1"/>
            <a:t>المبلغ الذي يساوي أو يقل عن (10%) من رأس المال الأساسي المستمر  </a:t>
          </a:r>
          <a:r>
            <a:rPr lang="ar-IQ" sz="1400" b="1" baseline="0"/>
            <a:t>(الفقرة ثانياً -3)</a:t>
          </a:r>
          <a:endParaRPr lang="ar-IQ" sz="1400" b="1"/>
        </a:p>
      </dgm:t>
    </dgm:pt>
    <dgm:pt modelId="{AC032A53-48A3-4327-B798-3FB215DF8FE0}" type="parTrans" cxnId="{6B691601-9846-4E4C-8775-1E75541D2C09}">
      <dgm:prSet/>
      <dgm:spPr/>
      <dgm:t>
        <a:bodyPr/>
        <a:lstStyle/>
        <a:p>
          <a:pPr rtl="1"/>
          <a:endParaRPr lang="ar-IQ"/>
        </a:p>
      </dgm:t>
    </dgm:pt>
    <dgm:pt modelId="{CC6C7370-DF47-40CD-AB7F-3B5BD8997DD5}" type="sibTrans" cxnId="{6B691601-9846-4E4C-8775-1E75541D2C09}">
      <dgm:prSet/>
      <dgm:spPr/>
      <dgm:t>
        <a:bodyPr/>
        <a:lstStyle/>
        <a:p>
          <a:pPr rtl="1"/>
          <a:endParaRPr lang="ar-IQ"/>
        </a:p>
      </dgm:t>
    </dgm:pt>
    <dgm:pt modelId="{F7DE18B3-5855-4D02-AC93-E4A174A41BCA}">
      <dgm:prSet custT="1">
        <dgm:style>
          <a:lnRef idx="1">
            <a:schemeClr val="accent1"/>
          </a:lnRef>
          <a:fillRef idx="2">
            <a:schemeClr val="accent1"/>
          </a:fillRef>
          <a:effectRef idx="1">
            <a:schemeClr val="accent1"/>
          </a:effectRef>
          <a:fontRef idx="minor">
            <a:schemeClr val="dk1"/>
          </a:fontRef>
        </dgm:style>
      </dgm:prSet>
      <dgm:spPr/>
      <dgm:t>
        <a:bodyPr/>
        <a:lstStyle/>
        <a:p>
          <a:pPr rtl="1"/>
          <a:r>
            <a:rPr lang="ar-IQ" sz="1400" b="1"/>
            <a:t>تعالج هذه الاستثمارات ضمن مخاطر السوق إذا كان متحفظ بها لأغراض المتاجرة</a:t>
          </a:r>
        </a:p>
      </dgm:t>
    </dgm:pt>
    <dgm:pt modelId="{D05D4198-D65A-4318-8996-4BAE8D6F64D7}" type="parTrans" cxnId="{AD9AC0CD-A607-4C42-9DB7-F11457BC84CF}">
      <dgm:prSet/>
      <dgm:spPr/>
      <dgm:t>
        <a:bodyPr/>
        <a:lstStyle/>
        <a:p>
          <a:pPr rtl="1"/>
          <a:endParaRPr lang="ar-IQ"/>
        </a:p>
      </dgm:t>
    </dgm:pt>
    <dgm:pt modelId="{1C92C7F0-9040-4B59-9584-46AD9E6947EB}" type="sibTrans" cxnId="{AD9AC0CD-A607-4C42-9DB7-F11457BC84CF}">
      <dgm:prSet/>
      <dgm:spPr/>
      <dgm:t>
        <a:bodyPr/>
        <a:lstStyle/>
        <a:p>
          <a:pPr rtl="1"/>
          <a:endParaRPr lang="ar-IQ"/>
        </a:p>
      </dgm:t>
    </dgm:pt>
    <dgm:pt modelId="{CD39FE69-11AA-4F55-A434-CE1074F467A1}" type="pres">
      <dgm:prSet presAssocID="{13C6F770-642A-4C00-9312-02FC7CC567A5}" presName="diagram" presStyleCnt="0">
        <dgm:presLayoutVars>
          <dgm:chPref val="1"/>
          <dgm:dir val="rev"/>
          <dgm:animOne val="branch"/>
          <dgm:animLvl val="lvl"/>
          <dgm:resizeHandles val="exact"/>
        </dgm:presLayoutVars>
      </dgm:prSet>
      <dgm:spPr/>
      <dgm:t>
        <a:bodyPr/>
        <a:lstStyle/>
        <a:p>
          <a:pPr rtl="1"/>
          <a:endParaRPr lang="ar-SA"/>
        </a:p>
      </dgm:t>
    </dgm:pt>
    <dgm:pt modelId="{4059F237-4D1E-41FB-A73D-89A92E9F5714}" type="pres">
      <dgm:prSet presAssocID="{6FCFE006-B3FB-4FD1-86D4-D73F6675669A}" presName="root1" presStyleCnt="0"/>
      <dgm:spPr/>
    </dgm:pt>
    <dgm:pt modelId="{45E96279-3E7F-48E6-93FE-7AA0F5CD7BA0}" type="pres">
      <dgm:prSet presAssocID="{6FCFE006-B3FB-4FD1-86D4-D73F6675669A}" presName="LevelOneTextNode" presStyleLbl="node0" presStyleIdx="0" presStyleCnt="1" custScaleX="124081" custScaleY="320063">
        <dgm:presLayoutVars>
          <dgm:chPref val="3"/>
        </dgm:presLayoutVars>
      </dgm:prSet>
      <dgm:spPr/>
      <dgm:t>
        <a:bodyPr/>
        <a:lstStyle/>
        <a:p>
          <a:pPr rtl="1"/>
          <a:endParaRPr lang="ar-SA"/>
        </a:p>
      </dgm:t>
    </dgm:pt>
    <dgm:pt modelId="{7C7CC913-4047-417F-B44D-EA6806C10ACF}" type="pres">
      <dgm:prSet presAssocID="{6FCFE006-B3FB-4FD1-86D4-D73F6675669A}" presName="level2hierChild" presStyleCnt="0"/>
      <dgm:spPr/>
    </dgm:pt>
    <dgm:pt modelId="{00546185-E696-4136-87C1-32F8DEA292A3}" type="pres">
      <dgm:prSet presAssocID="{6F43B690-E46C-4890-AEFE-09B35B1BAE09}" presName="conn2-1" presStyleLbl="parChTrans1D2" presStyleIdx="0" presStyleCnt="2"/>
      <dgm:spPr/>
      <dgm:t>
        <a:bodyPr/>
        <a:lstStyle/>
        <a:p>
          <a:pPr rtl="1"/>
          <a:endParaRPr lang="ar-IQ"/>
        </a:p>
      </dgm:t>
    </dgm:pt>
    <dgm:pt modelId="{95CA9750-4BFA-41F5-BCCC-E806B584EA00}" type="pres">
      <dgm:prSet presAssocID="{6F43B690-E46C-4890-AEFE-09B35B1BAE09}" presName="connTx" presStyleLbl="parChTrans1D2" presStyleIdx="0" presStyleCnt="2"/>
      <dgm:spPr/>
      <dgm:t>
        <a:bodyPr/>
        <a:lstStyle/>
        <a:p>
          <a:pPr rtl="1"/>
          <a:endParaRPr lang="ar-IQ"/>
        </a:p>
      </dgm:t>
    </dgm:pt>
    <dgm:pt modelId="{A8F5F8A7-3FD1-44FD-9694-8269474FD1EF}" type="pres">
      <dgm:prSet presAssocID="{8F61F5D1-6795-43FE-9394-69A2C0EB8339}" presName="root2" presStyleCnt="0"/>
      <dgm:spPr/>
    </dgm:pt>
    <dgm:pt modelId="{33EE7F5B-8E7F-4F5E-BE43-A59B92D6D1FE}" type="pres">
      <dgm:prSet presAssocID="{8F61F5D1-6795-43FE-9394-69A2C0EB8339}" presName="LevelTwoTextNode" presStyleLbl="node2" presStyleIdx="0" presStyleCnt="2" custScaleX="133933" custScaleY="227955">
        <dgm:presLayoutVars>
          <dgm:chPref val="3"/>
        </dgm:presLayoutVars>
      </dgm:prSet>
      <dgm:spPr/>
      <dgm:t>
        <a:bodyPr/>
        <a:lstStyle/>
        <a:p>
          <a:pPr rtl="1"/>
          <a:endParaRPr lang="ar-IQ"/>
        </a:p>
      </dgm:t>
    </dgm:pt>
    <dgm:pt modelId="{BFD6CD7A-8930-49B8-8CA7-05E9A93CCCA8}" type="pres">
      <dgm:prSet presAssocID="{8F61F5D1-6795-43FE-9394-69A2C0EB8339}" presName="level3hierChild" presStyleCnt="0"/>
      <dgm:spPr/>
    </dgm:pt>
    <dgm:pt modelId="{83681E1F-0E49-49F6-9396-0B704BA4844E}" type="pres">
      <dgm:prSet presAssocID="{11114FF0-27CF-44D9-8F5A-0C5DE5A0F723}" presName="conn2-1" presStyleLbl="parChTrans1D3" presStyleIdx="0" presStyleCnt="2"/>
      <dgm:spPr/>
      <dgm:t>
        <a:bodyPr/>
        <a:lstStyle/>
        <a:p>
          <a:pPr rtl="1"/>
          <a:endParaRPr lang="ar-SA"/>
        </a:p>
      </dgm:t>
    </dgm:pt>
    <dgm:pt modelId="{1BA44281-BD11-457A-962A-987BF086B476}" type="pres">
      <dgm:prSet presAssocID="{11114FF0-27CF-44D9-8F5A-0C5DE5A0F723}" presName="connTx" presStyleLbl="parChTrans1D3" presStyleIdx="0" presStyleCnt="2"/>
      <dgm:spPr/>
      <dgm:t>
        <a:bodyPr/>
        <a:lstStyle/>
        <a:p>
          <a:pPr rtl="1"/>
          <a:endParaRPr lang="ar-SA"/>
        </a:p>
      </dgm:t>
    </dgm:pt>
    <dgm:pt modelId="{0D1B7E73-FD3D-4DBF-95D9-6D066188BF74}" type="pres">
      <dgm:prSet presAssocID="{E3602A3E-C9BC-494F-8B6C-3A7A7CE30C70}" presName="root2" presStyleCnt="0"/>
      <dgm:spPr/>
    </dgm:pt>
    <dgm:pt modelId="{F3878EF0-01FC-49B3-979F-BADF7442799D}" type="pres">
      <dgm:prSet presAssocID="{E3602A3E-C9BC-494F-8B6C-3A7A7CE30C70}" presName="LevelTwoTextNode" presStyleLbl="node3" presStyleIdx="0" presStyleCnt="2" custScaleX="95049" custScaleY="175086">
        <dgm:presLayoutVars>
          <dgm:chPref val="3"/>
        </dgm:presLayoutVars>
      </dgm:prSet>
      <dgm:spPr/>
      <dgm:t>
        <a:bodyPr/>
        <a:lstStyle/>
        <a:p>
          <a:pPr rtl="1"/>
          <a:endParaRPr lang="ar-SA"/>
        </a:p>
      </dgm:t>
    </dgm:pt>
    <dgm:pt modelId="{421E82A0-C9B7-4F25-B61E-7BF14E81B9F9}" type="pres">
      <dgm:prSet presAssocID="{E3602A3E-C9BC-494F-8B6C-3A7A7CE30C70}" presName="level3hierChild" presStyleCnt="0"/>
      <dgm:spPr/>
    </dgm:pt>
    <dgm:pt modelId="{65EF492C-1B99-4C62-880B-B37D9ED8FDF6}" type="pres">
      <dgm:prSet presAssocID="{78F1018D-8D3A-4B53-8066-80B70C06E670}" presName="conn2-1" presStyleLbl="parChTrans1D4" presStyleIdx="0" presStyleCnt="11"/>
      <dgm:spPr/>
      <dgm:t>
        <a:bodyPr/>
        <a:lstStyle/>
        <a:p>
          <a:pPr rtl="1"/>
          <a:endParaRPr lang="ar-IQ"/>
        </a:p>
      </dgm:t>
    </dgm:pt>
    <dgm:pt modelId="{9D69128B-A060-49D7-8156-40EB763E43BD}" type="pres">
      <dgm:prSet presAssocID="{78F1018D-8D3A-4B53-8066-80B70C06E670}" presName="connTx" presStyleLbl="parChTrans1D4" presStyleIdx="0" presStyleCnt="11"/>
      <dgm:spPr/>
      <dgm:t>
        <a:bodyPr/>
        <a:lstStyle/>
        <a:p>
          <a:pPr rtl="1"/>
          <a:endParaRPr lang="ar-IQ"/>
        </a:p>
      </dgm:t>
    </dgm:pt>
    <dgm:pt modelId="{5BFA75E7-C2E5-43DB-A662-8F0C0A88D26C}" type="pres">
      <dgm:prSet presAssocID="{ED3EE524-BFD7-4208-9391-7DF1482ABAF7}" presName="root2" presStyleCnt="0"/>
      <dgm:spPr/>
    </dgm:pt>
    <dgm:pt modelId="{36025456-97DC-420A-AE6E-E6D74766774A}" type="pres">
      <dgm:prSet presAssocID="{ED3EE524-BFD7-4208-9391-7DF1482ABAF7}" presName="LevelTwoTextNode" presStyleLbl="node4" presStyleIdx="0" presStyleCnt="11" custScaleX="123140" custScaleY="136107">
        <dgm:presLayoutVars>
          <dgm:chPref val="3"/>
        </dgm:presLayoutVars>
      </dgm:prSet>
      <dgm:spPr/>
      <dgm:t>
        <a:bodyPr/>
        <a:lstStyle/>
        <a:p>
          <a:pPr rtl="1"/>
          <a:endParaRPr lang="ar-IQ"/>
        </a:p>
      </dgm:t>
    </dgm:pt>
    <dgm:pt modelId="{DF2E1D23-626D-45E5-B2F7-44074C87FBD2}" type="pres">
      <dgm:prSet presAssocID="{ED3EE524-BFD7-4208-9391-7DF1482ABAF7}" presName="level3hierChild" presStyleCnt="0"/>
      <dgm:spPr/>
    </dgm:pt>
    <dgm:pt modelId="{9D6C5C7D-D5CA-43F5-B05A-D754F00497D5}" type="pres">
      <dgm:prSet presAssocID="{D732B314-287A-4D5A-93FC-E6EE8BB5D5C1}" presName="conn2-1" presStyleLbl="parChTrans1D4" presStyleIdx="1" presStyleCnt="11"/>
      <dgm:spPr/>
      <dgm:t>
        <a:bodyPr/>
        <a:lstStyle/>
        <a:p>
          <a:pPr rtl="1"/>
          <a:endParaRPr lang="ar-SA"/>
        </a:p>
      </dgm:t>
    </dgm:pt>
    <dgm:pt modelId="{D84CF009-B388-4939-984F-020530876D7C}" type="pres">
      <dgm:prSet presAssocID="{D732B314-287A-4D5A-93FC-E6EE8BB5D5C1}" presName="connTx" presStyleLbl="parChTrans1D4" presStyleIdx="1" presStyleCnt="11"/>
      <dgm:spPr/>
      <dgm:t>
        <a:bodyPr/>
        <a:lstStyle/>
        <a:p>
          <a:pPr rtl="1"/>
          <a:endParaRPr lang="ar-SA"/>
        </a:p>
      </dgm:t>
    </dgm:pt>
    <dgm:pt modelId="{D21F4AC0-D25D-40FF-9988-17E515082B83}" type="pres">
      <dgm:prSet presAssocID="{3F5AFE5B-5CF8-4CBB-B963-92ED7FBFDA4D}" presName="root2" presStyleCnt="0"/>
      <dgm:spPr/>
    </dgm:pt>
    <dgm:pt modelId="{F068B5C2-72D4-4496-81C8-D60DEE1ACA06}" type="pres">
      <dgm:prSet presAssocID="{3F5AFE5B-5CF8-4CBB-B963-92ED7FBFDA4D}" presName="LevelTwoTextNode" presStyleLbl="node4" presStyleIdx="1" presStyleCnt="11" custScaleX="161795">
        <dgm:presLayoutVars>
          <dgm:chPref val="3"/>
        </dgm:presLayoutVars>
      </dgm:prSet>
      <dgm:spPr/>
      <dgm:t>
        <a:bodyPr/>
        <a:lstStyle/>
        <a:p>
          <a:pPr rtl="1"/>
          <a:endParaRPr lang="ar-SA"/>
        </a:p>
      </dgm:t>
    </dgm:pt>
    <dgm:pt modelId="{025B01BA-7131-4B98-BFFB-B8F3904E1226}" type="pres">
      <dgm:prSet presAssocID="{3F5AFE5B-5CF8-4CBB-B963-92ED7FBFDA4D}" presName="level3hierChild" presStyleCnt="0"/>
      <dgm:spPr/>
    </dgm:pt>
    <dgm:pt modelId="{65C2364F-0EB7-43B8-B620-D0445CE63172}" type="pres">
      <dgm:prSet presAssocID="{E47048B5-7149-44BF-9411-191A5EC56DB4}" presName="conn2-1" presStyleLbl="parChTrans1D4" presStyleIdx="2" presStyleCnt="11"/>
      <dgm:spPr/>
      <dgm:t>
        <a:bodyPr/>
        <a:lstStyle/>
        <a:p>
          <a:pPr rtl="1"/>
          <a:endParaRPr lang="ar-IQ"/>
        </a:p>
      </dgm:t>
    </dgm:pt>
    <dgm:pt modelId="{56145A8F-280B-46AD-A756-E6CD57173EC1}" type="pres">
      <dgm:prSet presAssocID="{E47048B5-7149-44BF-9411-191A5EC56DB4}" presName="connTx" presStyleLbl="parChTrans1D4" presStyleIdx="2" presStyleCnt="11"/>
      <dgm:spPr/>
      <dgm:t>
        <a:bodyPr/>
        <a:lstStyle/>
        <a:p>
          <a:pPr rtl="1"/>
          <a:endParaRPr lang="ar-IQ"/>
        </a:p>
      </dgm:t>
    </dgm:pt>
    <dgm:pt modelId="{6EC8562F-D440-4D1E-B149-ED43BE6F7FF5}" type="pres">
      <dgm:prSet presAssocID="{C3266574-BECA-4ADB-84D2-5C7505BBAACC}" presName="root2" presStyleCnt="0"/>
      <dgm:spPr/>
    </dgm:pt>
    <dgm:pt modelId="{7190588C-4A39-4070-93ED-D8A885637B24}" type="pres">
      <dgm:prSet presAssocID="{C3266574-BECA-4ADB-84D2-5C7505BBAACC}" presName="LevelTwoTextNode" presStyleLbl="node4" presStyleIdx="2" presStyleCnt="11" custScaleX="123140">
        <dgm:presLayoutVars>
          <dgm:chPref val="3"/>
        </dgm:presLayoutVars>
      </dgm:prSet>
      <dgm:spPr/>
      <dgm:t>
        <a:bodyPr/>
        <a:lstStyle/>
        <a:p>
          <a:pPr rtl="1"/>
          <a:endParaRPr lang="ar-IQ"/>
        </a:p>
      </dgm:t>
    </dgm:pt>
    <dgm:pt modelId="{AFAFE739-9DA4-40FF-A8F2-0388D10C70DB}" type="pres">
      <dgm:prSet presAssocID="{C3266574-BECA-4ADB-84D2-5C7505BBAACC}" presName="level3hierChild" presStyleCnt="0"/>
      <dgm:spPr/>
    </dgm:pt>
    <dgm:pt modelId="{117B100C-A0CB-461D-A91A-309AD30214F2}" type="pres">
      <dgm:prSet presAssocID="{D9BCD062-CF04-4F28-86D0-628CC4220310}" presName="conn2-1" presStyleLbl="parChTrans1D4" presStyleIdx="3" presStyleCnt="11"/>
      <dgm:spPr/>
      <dgm:t>
        <a:bodyPr/>
        <a:lstStyle/>
        <a:p>
          <a:pPr rtl="1"/>
          <a:endParaRPr lang="ar-IQ"/>
        </a:p>
      </dgm:t>
    </dgm:pt>
    <dgm:pt modelId="{2BF4D088-8A5B-4A95-82A4-36B91E204963}" type="pres">
      <dgm:prSet presAssocID="{D9BCD062-CF04-4F28-86D0-628CC4220310}" presName="connTx" presStyleLbl="parChTrans1D4" presStyleIdx="3" presStyleCnt="11"/>
      <dgm:spPr/>
      <dgm:t>
        <a:bodyPr/>
        <a:lstStyle/>
        <a:p>
          <a:pPr rtl="1"/>
          <a:endParaRPr lang="ar-IQ"/>
        </a:p>
      </dgm:t>
    </dgm:pt>
    <dgm:pt modelId="{68948224-3729-40AF-B809-7196F6A2892E}" type="pres">
      <dgm:prSet presAssocID="{FEEF406D-43F5-4638-8A93-7612E3A4D54E}" presName="root2" presStyleCnt="0"/>
      <dgm:spPr/>
    </dgm:pt>
    <dgm:pt modelId="{49743F9D-18B3-4A6F-939A-C9436934804C}" type="pres">
      <dgm:prSet presAssocID="{FEEF406D-43F5-4638-8A93-7612E3A4D54E}" presName="LevelTwoTextNode" presStyleLbl="node4" presStyleIdx="3" presStyleCnt="11" custScaleX="161795">
        <dgm:presLayoutVars>
          <dgm:chPref val="3"/>
        </dgm:presLayoutVars>
      </dgm:prSet>
      <dgm:spPr/>
      <dgm:t>
        <a:bodyPr/>
        <a:lstStyle/>
        <a:p>
          <a:pPr rtl="1"/>
          <a:endParaRPr lang="ar-IQ"/>
        </a:p>
      </dgm:t>
    </dgm:pt>
    <dgm:pt modelId="{B9534331-47FF-4966-98C9-64D361682F80}" type="pres">
      <dgm:prSet presAssocID="{FEEF406D-43F5-4638-8A93-7612E3A4D54E}" presName="level3hierChild" presStyleCnt="0"/>
      <dgm:spPr/>
    </dgm:pt>
    <dgm:pt modelId="{C73EE851-1E99-467D-BB68-A8720C196641}" type="pres">
      <dgm:prSet presAssocID="{ED7A8A84-E5B7-4431-B145-D8501B8580EF}" presName="conn2-1" presStyleLbl="parChTrans1D4" presStyleIdx="4" presStyleCnt="11"/>
      <dgm:spPr/>
      <dgm:t>
        <a:bodyPr/>
        <a:lstStyle/>
        <a:p>
          <a:pPr rtl="1"/>
          <a:endParaRPr lang="ar-SA"/>
        </a:p>
      </dgm:t>
    </dgm:pt>
    <dgm:pt modelId="{CFE7864F-C643-4499-B9FC-AF920C3CC6E8}" type="pres">
      <dgm:prSet presAssocID="{ED7A8A84-E5B7-4431-B145-D8501B8580EF}" presName="connTx" presStyleLbl="parChTrans1D4" presStyleIdx="4" presStyleCnt="11"/>
      <dgm:spPr/>
      <dgm:t>
        <a:bodyPr/>
        <a:lstStyle/>
        <a:p>
          <a:pPr rtl="1"/>
          <a:endParaRPr lang="ar-SA"/>
        </a:p>
      </dgm:t>
    </dgm:pt>
    <dgm:pt modelId="{38F2D6E8-6E41-4746-B819-9E7BE52A3CAC}" type="pres">
      <dgm:prSet presAssocID="{7CD5ADC4-EAAB-4F25-AF56-BE649CACDFE7}" presName="root2" presStyleCnt="0"/>
      <dgm:spPr/>
    </dgm:pt>
    <dgm:pt modelId="{BC6F56BD-A6B2-41E5-A8C4-7FCDF216B67D}" type="pres">
      <dgm:prSet presAssocID="{7CD5ADC4-EAAB-4F25-AF56-BE649CACDFE7}" presName="LevelTwoTextNode" presStyleLbl="node4" presStyleIdx="4" presStyleCnt="11" custScaleX="123140">
        <dgm:presLayoutVars>
          <dgm:chPref val="3"/>
        </dgm:presLayoutVars>
      </dgm:prSet>
      <dgm:spPr/>
      <dgm:t>
        <a:bodyPr/>
        <a:lstStyle/>
        <a:p>
          <a:pPr rtl="1"/>
          <a:endParaRPr lang="ar-SA"/>
        </a:p>
      </dgm:t>
    </dgm:pt>
    <dgm:pt modelId="{1A2EAFF6-3245-42D0-BB54-102A0DC75359}" type="pres">
      <dgm:prSet presAssocID="{7CD5ADC4-EAAB-4F25-AF56-BE649CACDFE7}" presName="level3hierChild" presStyleCnt="0"/>
      <dgm:spPr/>
    </dgm:pt>
    <dgm:pt modelId="{11E1C9F8-36ED-4737-8FFD-1F2CF7EFBD9F}" type="pres">
      <dgm:prSet presAssocID="{00EB1CE5-AD4E-4F1E-85F6-CDBB54AC1C84}" presName="conn2-1" presStyleLbl="parChTrans1D4" presStyleIdx="5" presStyleCnt="11"/>
      <dgm:spPr/>
      <dgm:t>
        <a:bodyPr/>
        <a:lstStyle/>
        <a:p>
          <a:pPr rtl="1"/>
          <a:endParaRPr lang="ar-IQ"/>
        </a:p>
      </dgm:t>
    </dgm:pt>
    <dgm:pt modelId="{B44E8D46-34C1-4F66-B22C-34C6DD648252}" type="pres">
      <dgm:prSet presAssocID="{00EB1CE5-AD4E-4F1E-85F6-CDBB54AC1C84}" presName="connTx" presStyleLbl="parChTrans1D4" presStyleIdx="5" presStyleCnt="11"/>
      <dgm:spPr/>
      <dgm:t>
        <a:bodyPr/>
        <a:lstStyle/>
        <a:p>
          <a:pPr rtl="1"/>
          <a:endParaRPr lang="ar-IQ"/>
        </a:p>
      </dgm:t>
    </dgm:pt>
    <dgm:pt modelId="{EFDAF410-8CCB-4094-A22F-698D17500A21}" type="pres">
      <dgm:prSet presAssocID="{7496F79C-E182-4C69-B6B4-CD14C7415D24}" presName="root2" presStyleCnt="0"/>
      <dgm:spPr/>
    </dgm:pt>
    <dgm:pt modelId="{64F0E00D-F870-43E7-BD06-1E77AAB7BD75}" type="pres">
      <dgm:prSet presAssocID="{7496F79C-E182-4C69-B6B4-CD14C7415D24}" presName="LevelTwoTextNode" presStyleLbl="node4" presStyleIdx="5" presStyleCnt="11" custScaleX="161795">
        <dgm:presLayoutVars>
          <dgm:chPref val="3"/>
        </dgm:presLayoutVars>
      </dgm:prSet>
      <dgm:spPr/>
      <dgm:t>
        <a:bodyPr/>
        <a:lstStyle/>
        <a:p>
          <a:pPr rtl="1"/>
          <a:endParaRPr lang="ar-IQ"/>
        </a:p>
      </dgm:t>
    </dgm:pt>
    <dgm:pt modelId="{B3FD86B0-9482-44E8-ACA6-B9E37D6D9C2C}" type="pres">
      <dgm:prSet presAssocID="{7496F79C-E182-4C69-B6B4-CD14C7415D24}" presName="level3hierChild" presStyleCnt="0"/>
      <dgm:spPr/>
    </dgm:pt>
    <dgm:pt modelId="{552B65F5-D2A1-4C0C-B478-833FF504D503}" type="pres">
      <dgm:prSet presAssocID="{D7551924-C4D2-4F25-B6A3-91D31A812883}" presName="conn2-1" presStyleLbl="parChTrans1D2" presStyleIdx="1" presStyleCnt="2"/>
      <dgm:spPr/>
      <dgm:t>
        <a:bodyPr/>
        <a:lstStyle/>
        <a:p>
          <a:pPr rtl="1"/>
          <a:endParaRPr lang="ar-SA"/>
        </a:p>
      </dgm:t>
    </dgm:pt>
    <dgm:pt modelId="{CAABE974-1494-4125-B050-2E2BFCD0055D}" type="pres">
      <dgm:prSet presAssocID="{D7551924-C4D2-4F25-B6A3-91D31A812883}" presName="connTx" presStyleLbl="parChTrans1D2" presStyleIdx="1" presStyleCnt="2"/>
      <dgm:spPr/>
      <dgm:t>
        <a:bodyPr/>
        <a:lstStyle/>
        <a:p>
          <a:pPr rtl="1"/>
          <a:endParaRPr lang="ar-SA"/>
        </a:p>
      </dgm:t>
    </dgm:pt>
    <dgm:pt modelId="{BC8D7CD5-3D95-46CD-A2C0-42FC369F066D}" type="pres">
      <dgm:prSet presAssocID="{1D82D32C-70FA-4D7F-8E3E-C72430CC2D89}" presName="root2" presStyleCnt="0"/>
      <dgm:spPr/>
    </dgm:pt>
    <dgm:pt modelId="{2BB103A9-A522-4F7C-A194-E14792A825A4}" type="pres">
      <dgm:prSet presAssocID="{1D82D32C-70FA-4D7F-8E3E-C72430CC2D89}" presName="LevelTwoTextNode" presStyleLbl="node2" presStyleIdx="1" presStyleCnt="2" custScaleX="129503" custScaleY="247747">
        <dgm:presLayoutVars>
          <dgm:chPref val="3"/>
        </dgm:presLayoutVars>
      </dgm:prSet>
      <dgm:spPr/>
      <dgm:t>
        <a:bodyPr/>
        <a:lstStyle/>
        <a:p>
          <a:pPr rtl="1"/>
          <a:endParaRPr lang="ar-SA"/>
        </a:p>
      </dgm:t>
    </dgm:pt>
    <dgm:pt modelId="{AD98F5CA-CFC0-4B9E-93BA-E1F3C5DAF1A5}" type="pres">
      <dgm:prSet presAssocID="{1D82D32C-70FA-4D7F-8E3E-C72430CC2D89}" presName="level3hierChild" presStyleCnt="0"/>
      <dgm:spPr/>
    </dgm:pt>
    <dgm:pt modelId="{81CF4264-E6B4-489E-A866-0A634414EFF7}" type="pres">
      <dgm:prSet presAssocID="{5F3689F8-05A2-4BC1-8FBD-C8009C34B4F1}" presName="conn2-1" presStyleLbl="parChTrans1D3" presStyleIdx="1" presStyleCnt="2"/>
      <dgm:spPr/>
      <dgm:t>
        <a:bodyPr/>
        <a:lstStyle/>
        <a:p>
          <a:pPr rtl="1"/>
          <a:endParaRPr lang="ar-IQ"/>
        </a:p>
      </dgm:t>
    </dgm:pt>
    <dgm:pt modelId="{C3E2C1DE-961C-4B8A-82BB-C518AECDA4B5}" type="pres">
      <dgm:prSet presAssocID="{5F3689F8-05A2-4BC1-8FBD-C8009C34B4F1}" presName="connTx" presStyleLbl="parChTrans1D3" presStyleIdx="1" presStyleCnt="2"/>
      <dgm:spPr/>
      <dgm:t>
        <a:bodyPr/>
        <a:lstStyle/>
        <a:p>
          <a:pPr rtl="1"/>
          <a:endParaRPr lang="ar-IQ"/>
        </a:p>
      </dgm:t>
    </dgm:pt>
    <dgm:pt modelId="{DA607A95-4FCE-43D4-826B-75C3F57A8F23}" type="pres">
      <dgm:prSet presAssocID="{ED3D0D7D-0BCF-4F55-A55C-EC860632F03D}" presName="root2" presStyleCnt="0"/>
      <dgm:spPr/>
    </dgm:pt>
    <dgm:pt modelId="{A45D69DA-F878-4711-9309-3AFAACA23E01}" type="pres">
      <dgm:prSet presAssocID="{ED3D0D7D-0BCF-4F55-A55C-EC860632F03D}" presName="LevelTwoTextNode" presStyleLbl="node3" presStyleIdx="1" presStyleCnt="2" custScaleY="327576">
        <dgm:presLayoutVars>
          <dgm:chPref val="3"/>
        </dgm:presLayoutVars>
      </dgm:prSet>
      <dgm:spPr/>
      <dgm:t>
        <a:bodyPr/>
        <a:lstStyle/>
        <a:p>
          <a:pPr rtl="1"/>
          <a:endParaRPr lang="ar-IQ"/>
        </a:p>
      </dgm:t>
    </dgm:pt>
    <dgm:pt modelId="{3C460A77-ACAF-4B5F-B5F8-3B4867B9A480}" type="pres">
      <dgm:prSet presAssocID="{ED3D0D7D-0BCF-4F55-A55C-EC860632F03D}" presName="level3hierChild" presStyleCnt="0"/>
      <dgm:spPr/>
    </dgm:pt>
    <dgm:pt modelId="{8DA9DC24-6630-44B2-891F-6F1E362CE264}" type="pres">
      <dgm:prSet presAssocID="{C1AD30B3-8070-4126-86AC-7E615338A8B1}" presName="conn2-1" presStyleLbl="parChTrans1D4" presStyleIdx="6" presStyleCnt="11"/>
      <dgm:spPr/>
      <dgm:t>
        <a:bodyPr/>
        <a:lstStyle/>
        <a:p>
          <a:pPr rtl="1"/>
          <a:endParaRPr lang="ar-IQ"/>
        </a:p>
      </dgm:t>
    </dgm:pt>
    <dgm:pt modelId="{B825FCE7-81E3-4D33-9461-05F0E87C0A90}" type="pres">
      <dgm:prSet presAssocID="{C1AD30B3-8070-4126-86AC-7E615338A8B1}" presName="connTx" presStyleLbl="parChTrans1D4" presStyleIdx="6" presStyleCnt="11"/>
      <dgm:spPr/>
      <dgm:t>
        <a:bodyPr/>
        <a:lstStyle/>
        <a:p>
          <a:pPr rtl="1"/>
          <a:endParaRPr lang="ar-IQ"/>
        </a:p>
      </dgm:t>
    </dgm:pt>
    <dgm:pt modelId="{37160348-5CDF-4990-ABE0-DE9F4A98252C}" type="pres">
      <dgm:prSet presAssocID="{E68B2988-D496-4379-9078-2233849E0E25}" presName="root2" presStyleCnt="0"/>
      <dgm:spPr/>
    </dgm:pt>
    <dgm:pt modelId="{F0F32792-453D-49EF-BA94-02BC23501AAC}" type="pres">
      <dgm:prSet presAssocID="{E68B2988-D496-4379-9078-2233849E0E25}" presName="LevelTwoTextNode" presStyleLbl="node4" presStyleIdx="6" presStyleCnt="11" custScaleX="125002" custScaleY="126971">
        <dgm:presLayoutVars>
          <dgm:chPref val="3"/>
        </dgm:presLayoutVars>
      </dgm:prSet>
      <dgm:spPr/>
      <dgm:t>
        <a:bodyPr/>
        <a:lstStyle/>
        <a:p>
          <a:pPr rtl="1"/>
          <a:endParaRPr lang="ar-IQ"/>
        </a:p>
      </dgm:t>
    </dgm:pt>
    <dgm:pt modelId="{1EC69F24-5E7C-4878-8D18-00C6D34289A2}" type="pres">
      <dgm:prSet presAssocID="{E68B2988-D496-4379-9078-2233849E0E25}" presName="level3hierChild" presStyleCnt="0"/>
      <dgm:spPr/>
    </dgm:pt>
    <dgm:pt modelId="{8C05074B-F9FD-476C-BE07-3135DDB51D80}" type="pres">
      <dgm:prSet presAssocID="{34EA5A04-2AC2-42B9-BDF8-505D2EEF971B}" presName="conn2-1" presStyleLbl="parChTrans1D4" presStyleIdx="7" presStyleCnt="11"/>
      <dgm:spPr/>
      <dgm:t>
        <a:bodyPr/>
        <a:lstStyle/>
        <a:p>
          <a:pPr rtl="1"/>
          <a:endParaRPr lang="ar-SA"/>
        </a:p>
      </dgm:t>
    </dgm:pt>
    <dgm:pt modelId="{27F0A04F-ECDF-4AD9-A5D0-5D8AB5966A1B}" type="pres">
      <dgm:prSet presAssocID="{34EA5A04-2AC2-42B9-BDF8-505D2EEF971B}" presName="connTx" presStyleLbl="parChTrans1D4" presStyleIdx="7" presStyleCnt="11"/>
      <dgm:spPr/>
      <dgm:t>
        <a:bodyPr/>
        <a:lstStyle/>
        <a:p>
          <a:pPr rtl="1"/>
          <a:endParaRPr lang="ar-SA"/>
        </a:p>
      </dgm:t>
    </dgm:pt>
    <dgm:pt modelId="{61E75822-F037-463C-9275-85D32A7EB28C}" type="pres">
      <dgm:prSet presAssocID="{CBA3B149-D9C0-453D-A4E8-8526E6925039}" presName="root2" presStyleCnt="0"/>
      <dgm:spPr/>
    </dgm:pt>
    <dgm:pt modelId="{93B6E1CC-5B35-4FAE-BD2B-867282BD0A95}" type="pres">
      <dgm:prSet presAssocID="{CBA3B149-D9C0-453D-A4E8-8526E6925039}" presName="LevelTwoTextNode" presStyleLbl="node4" presStyleIdx="7" presStyleCnt="11" custScaleX="151000">
        <dgm:presLayoutVars>
          <dgm:chPref val="3"/>
        </dgm:presLayoutVars>
      </dgm:prSet>
      <dgm:spPr/>
      <dgm:t>
        <a:bodyPr/>
        <a:lstStyle/>
        <a:p>
          <a:pPr rtl="1"/>
          <a:endParaRPr lang="ar-SA"/>
        </a:p>
      </dgm:t>
    </dgm:pt>
    <dgm:pt modelId="{D89FC149-9EFE-4167-AF10-D6E6E5C59B8A}" type="pres">
      <dgm:prSet presAssocID="{CBA3B149-D9C0-453D-A4E8-8526E6925039}" presName="level3hierChild" presStyleCnt="0"/>
      <dgm:spPr/>
    </dgm:pt>
    <dgm:pt modelId="{62B0B720-0DAA-46A2-91A4-38C8950A8F45}" type="pres">
      <dgm:prSet presAssocID="{AC032A53-48A3-4327-B798-3FB215DF8FE0}" presName="conn2-1" presStyleLbl="parChTrans1D4" presStyleIdx="8" presStyleCnt="11"/>
      <dgm:spPr/>
      <dgm:t>
        <a:bodyPr/>
        <a:lstStyle/>
        <a:p>
          <a:pPr rtl="1"/>
          <a:endParaRPr lang="ar-IQ"/>
        </a:p>
      </dgm:t>
    </dgm:pt>
    <dgm:pt modelId="{F7E6BB6A-9B4D-4A0D-97C9-E8205925E322}" type="pres">
      <dgm:prSet presAssocID="{AC032A53-48A3-4327-B798-3FB215DF8FE0}" presName="connTx" presStyleLbl="parChTrans1D4" presStyleIdx="8" presStyleCnt="11"/>
      <dgm:spPr/>
      <dgm:t>
        <a:bodyPr/>
        <a:lstStyle/>
        <a:p>
          <a:pPr rtl="1"/>
          <a:endParaRPr lang="ar-IQ"/>
        </a:p>
      </dgm:t>
    </dgm:pt>
    <dgm:pt modelId="{4A9BC3C2-C782-4682-ABB4-F6B7DD76C75B}" type="pres">
      <dgm:prSet presAssocID="{4538D844-98B5-4A93-80C9-46C020654506}" presName="root2" presStyleCnt="0"/>
      <dgm:spPr/>
    </dgm:pt>
    <dgm:pt modelId="{647E5063-387E-441C-93FA-4CFC6AE4ED31}" type="pres">
      <dgm:prSet presAssocID="{4538D844-98B5-4A93-80C9-46C020654506}" presName="LevelTwoTextNode" presStyleLbl="node4" presStyleIdx="8" presStyleCnt="11" custScaleX="119673" custScaleY="188278">
        <dgm:presLayoutVars>
          <dgm:chPref val="3"/>
        </dgm:presLayoutVars>
      </dgm:prSet>
      <dgm:spPr/>
      <dgm:t>
        <a:bodyPr/>
        <a:lstStyle/>
        <a:p>
          <a:pPr rtl="1"/>
          <a:endParaRPr lang="ar-IQ"/>
        </a:p>
      </dgm:t>
    </dgm:pt>
    <dgm:pt modelId="{FAD239C5-0892-4099-A86E-99052A940D63}" type="pres">
      <dgm:prSet presAssocID="{4538D844-98B5-4A93-80C9-46C020654506}" presName="level3hierChild" presStyleCnt="0"/>
      <dgm:spPr/>
    </dgm:pt>
    <dgm:pt modelId="{B0EF42F8-EB24-4E25-8329-87E1BA9657F4}" type="pres">
      <dgm:prSet presAssocID="{B7421CD4-C616-48CB-9A24-DC8B3C117427}" presName="conn2-1" presStyleLbl="parChTrans1D4" presStyleIdx="9" presStyleCnt="11"/>
      <dgm:spPr/>
      <dgm:t>
        <a:bodyPr/>
        <a:lstStyle/>
        <a:p>
          <a:pPr rtl="1"/>
          <a:endParaRPr lang="ar-IQ"/>
        </a:p>
      </dgm:t>
    </dgm:pt>
    <dgm:pt modelId="{0AC90851-380C-41D2-9DBC-0ECACE889D5F}" type="pres">
      <dgm:prSet presAssocID="{B7421CD4-C616-48CB-9A24-DC8B3C117427}" presName="connTx" presStyleLbl="parChTrans1D4" presStyleIdx="9" presStyleCnt="11"/>
      <dgm:spPr/>
      <dgm:t>
        <a:bodyPr/>
        <a:lstStyle/>
        <a:p>
          <a:pPr rtl="1"/>
          <a:endParaRPr lang="ar-IQ"/>
        </a:p>
      </dgm:t>
    </dgm:pt>
    <dgm:pt modelId="{EAFE544A-64E9-4FD3-9348-BB41B0188B38}" type="pres">
      <dgm:prSet presAssocID="{FC0F8D40-F6A1-4D7A-8AAF-33D835E6E8C0}" presName="root2" presStyleCnt="0"/>
      <dgm:spPr/>
    </dgm:pt>
    <dgm:pt modelId="{9BB2B7FD-E0D0-4CF0-B3FE-24DF4BAE14FF}" type="pres">
      <dgm:prSet presAssocID="{FC0F8D40-F6A1-4D7A-8AAF-33D835E6E8C0}" presName="LevelTwoTextNode" presStyleLbl="node4" presStyleIdx="9" presStyleCnt="11" custScaleX="154512" custScaleY="106739">
        <dgm:presLayoutVars>
          <dgm:chPref val="3"/>
        </dgm:presLayoutVars>
      </dgm:prSet>
      <dgm:spPr/>
      <dgm:t>
        <a:bodyPr/>
        <a:lstStyle/>
        <a:p>
          <a:pPr rtl="1"/>
          <a:endParaRPr lang="ar-IQ"/>
        </a:p>
      </dgm:t>
    </dgm:pt>
    <dgm:pt modelId="{6BCB8695-CDD9-4699-A7AF-ECFF54E7EF58}" type="pres">
      <dgm:prSet presAssocID="{FC0F8D40-F6A1-4D7A-8AAF-33D835E6E8C0}" presName="level3hierChild" presStyleCnt="0"/>
      <dgm:spPr/>
    </dgm:pt>
    <dgm:pt modelId="{996CD9EF-F558-427D-B348-C40638370915}" type="pres">
      <dgm:prSet presAssocID="{D05D4198-D65A-4318-8996-4BAE8D6F64D7}" presName="conn2-1" presStyleLbl="parChTrans1D4" presStyleIdx="10" presStyleCnt="11"/>
      <dgm:spPr/>
      <dgm:t>
        <a:bodyPr/>
        <a:lstStyle/>
        <a:p>
          <a:pPr rtl="1"/>
          <a:endParaRPr lang="ar-IQ"/>
        </a:p>
      </dgm:t>
    </dgm:pt>
    <dgm:pt modelId="{A772E5E2-21C0-4033-AEB2-FFAA2C9B2063}" type="pres">
      <dgm:prSet presAssocID="{D05D4198-D65A-4318-8996-4BAE8D6F64D7}" presName="connTx" presStyleLbl="parChTrans1D4" presStyleIdx="10" presStyleCnt="11"/>
      <dgm:spPr/>
      <dgm:t>
        <a:bodyPr/>
        <a:lstStyle/>
        <a:p>
          <a:pPr rtl="1"/>
          <a:endParaRPr lang="ar-IQ"/>
        </a:p>
      </dgm:t>
    </dgm:pt>
    <dgm:pt modelId="{50D16A90-6675-4C45-B83D-2E6F65B74D65}" type="pres">
      <dgm:prSet presAssocID="{F7DE18B3-5855-4D02-AC93-E4A174A41BCA}" presName="root2" presStyleCnt="0"/>
      <dgm:spPr/>
    </dgm:pt>
    <dgm:pt modelId="{10618D86-D96D-4B81-9A9E-AF6B446319BE}" type="pres">
      <dgm:prSet presAssocID="{F7DE18B3-5855-4D02-AC93-E4A174A41BCA}" presName="LevelTwoTextNode" presStyleLbl="node4" presStyleIdx="10" presStyleCnt="11" custScaleX="150913">
        <dgm:presLayoutVars>
          <dgm:chPref val="3"/>
        </dgm:presLayoutVars>
      </dgm:prSet>
      <dgm:spPr/>
      <dgm:t>
        <a:bodyPr/>
        <a:lstStyle/>
        <a:p>
          <a:pPr rtl="1"/>
          <a:endParaRPr lang="ar-IQ"/>
        </a:p>
      </dgm:t>
    </dgm:pt>
    <dgm:pt modelId="{CEF5082E-A3DC-4D83-92BD-7CDFD58F4CEE}" type="pres">
      <dgm:prSet presAssocID="{F7DE18B3-5855-4D02-AC93-E4A174A41BCA}" presName="level3hierChild" presStyleCnt="0"/>
      <dgm:spPr/>
    </dgm:pt>
  </dgm:ptLst>
  <dgm:cxnLst>
    <dgm:cxn modelId="{41C33B55-6DE2-42B4-81AA-5E6C390BECF9}" type="presOf" srcId="{B7421CD4-C616-48CB-9A24-DC8B3C117427}" destId="{0AC90851-380C-41D2-9DBC-0ECACE889D5F}" srcOrd="1" destOrd="0" presId="urn:microsoft.com/office/officeart/2005/8/layout/hierarchy2"/>
    <dgm:cxn modelId="{4C09981C-0148-4796-AF12-BD1DB18261FF}" type="presOf" srcId="{6F43B690-E46C-4890-AEFE-09B35B1BAE09}" destId="{95CA9750-4BFA-41F5-BCCC-E806B584EA00}" srcOrd="1" destOrd="0" presId="urn:microsoft.com/office/officeart/2005/8/layout/hierarchy2"/>
    <dgm:cxn modelId="{1555D225-AA7E-4479-AAC7-EA89BB4284D3}" type="presOf" srcId="{C3266574-BECA-4ADB-84D2-5C7505BBAACC}" destId="{7190588C-4A39-4070-93ED-D8A885637B24}" srcOrd="0" destOrd="0" presId="urn:microsoft.com/office/officeart/2005/8/layout/hierarchy2"/>
    <dgm:cxn modelId="{53BA3B4C-072B-4BF9-B093-4B9ED612F108}" srcId="{E3602A3E-C9BC-494F-8B6C-3A7A7CE30C70}" destId="{C3266574-BECA-4ADB-84D2-5C7505BBAACC}" srcOrd="1" destOrd="0" parTransId="{E47048B5-7149-44BF-9411-191A5EC56DB4}" sibTransId="{E37167FA-6C8C-4B36-A6F0-5C5B158438CA}"/>
    <dgm:cxn modelId="{162DB746-B2AE-4EF4-978F-894E4B5A0407}" type="presOf" srcId="{3F5AFE5B-5CF8-4CBB-B963-92ED7FBFDA4D}" destId="{F068B5C2-72D4-4496-81C8-D60DEE1ACA06}" srcOrd="0" destOrd="0" presId="urn:microsoft.com/office/officeart/2005/8/layout/hierarchy2"/>
    <dgm:cxn modelId="{716FA5EC-360F-4207-99FB-9BD82E99C26F}" type="presOf" srcId="{ED3EE524-BFD7-4208-9391-7DF1482ABAF7}" destId="{36025456-97DC-420A-AE6E-E6D74766774A}" srcOrd="0" destOrd="0" presId="urn:microsoft.com/office/officeart/2005/8/layout/hierarchy2"/>
    <dgm:cxn modelId="{02A8AEB8-C9B0-45D5-9EE1-42BCC48FCF8D}" srcId="{E3602A3E-C9BC-494F-8B6C-3A7A7CE30C70}" destId="{7CD5ADC4-EAAB-4F25-AF56-BE649CACDFE7}" srcOrd="2" destOrd="0" parTransId="{ED7A8A84-E5B7-4431-B145-D8501B8580EF}" sibTransId="{981BA74D-BB06-4C26-9FA1-557F3A4F45B8}"/>
    <dgm:cxn modelId="{677CFAC5-D8D7-492D-B151-AA44C901484D}" type="presOf" srcId="{D7551924-C4D2-4F25-B6A3-91D31A812883}" destId="{CAABE974-1494-4125-B050-2E2BFCD0055D}" srcOrd="1" destOrd="0" presId="urn:microsoft.com/office/officeart/2005/8/layout/hierarchy2"/>
    <dgm:cxn modelId="{E7A46B09-6232-45CA-9205-79CF6B35D3EE}" srcId="{C3266574-BECA-4ADB-84D2-5C7505BBAACC}" destId="{FEEF406D-43F5-4638-8A93-7612E3A4D54E}" srcOrd="0" destOrd="0" parTransId="{D9BCD062-CF04-4F28-86D0-628CC4220310}" sibTransId="{F56C5D12-665E-4103-822D-9B73F273BC71}"/>
    <dgm:cxn modelId="{DF1623F4-88B2-4FF1-970A-D7B3B44440A5}" type="presOf" srcId="{D7551924-C4D2-4F25-B6A3-91D31A812883}" destId="{552B65F5-D2A1-4C0C-B478-833FF504D503}" srcOrd="0" destOrd="0" presId="urn:microsoft.com/office/officeart/2005/8/layout/hierarchy2"/>
    <dgm:cxn modelId="{6F6A4A15-DF0F-465A-A52B-FD18B4DCF7F8}" type="presOf" srcId="{00EB1CE5-AD4E-4F1E-85F6-CDBB54AC1C84}" destId="{B44E8D46-34C1-4F66-B22C-34C6DD648252}" srcOrd="1" destOrd="0" presId="urn:microsoft.com/office/officeart/2005/8/layout/hierarchy2"/>
    <dgm:cxn modelId="{6D07F6F2-3FD5-4F06-84D6-23BE2125CB9B}" type="presOf" srcId="{6F43B690-E46C-4890-AEFE-09B35B1BAE09}" destId="{00546185-E696-4136-87C1-32F8DEA292A3}" srcOrd="0" destOrd="0" presId="urn:microsoft.com/office/officeart/2005/8/layout/hierarchy2"/>
    <dgm:cxn modelId="{262FCD57-922A-4D8B-9E97-D5BC2F34BE01}" srcId="{E3602A3E-C9BC-494F-8B6C-3A7A7CE30C70}" destId="{ED3EE524-BFD7-4208-9391-7DF1482ABAF7}" srcOrd="0" destOrd="0" parTransId="{78F1018D-8D3A-4B53-8066-80B70C06E670}" sibTransId="{A295D799-BBBA-458B-BE3F-2E1A40B81052}"/>
    <dgm:cxn modelId="{88AFCCB6-003A-4142-8ECD-1CF331416FC7}" type="presOf" srcId="{7496F79C-E182-4C69-B6B4-CD14C7415D24}" destId="{64F0E00D-F870-43E7-BD06-1E77AAB7BD75}" srcOrd="0" destOrd="0" presId="urn:microsoft.com/office/officeart/2005/8/layout/hierarchy2"/>
    <dgm:cxn modelId="{E48F5139-13A7-453A-9AD4-6B732B6B6F2C}" type="presOf" srcId="{FEEF406D-43F5-4638-8A93-7612E3A4D54E}" destId="{49743F9D-18B3-4A6F-939A-C9436934804C}" srcOrd="0" destOrd="0" presId="urn:microsoft.com/office/officeart/2005/8/layout/hierarchy2"/>
    <dgm:cxn modelId="{BD137A10-6C2D-4E8A-BF40-DE9CF0BCB145}" type="presOf" srcId="{E47048B5-7149-44BF-9411-191A5EC56DB4}" destId="{65C2364F-0EB7-43B8-B620-D0445CE63172}" srcOrd="0" destOrd="0" presId="urn:microsoft.com/office/officeart/2005/8/layout/hierarchy2"/>
    <dgm:cxn modelId="{146EDAA1-EFCB-4BDF-9C94-6781B2DA7AC6}" type="presOf" srcId="{ED7A8A84-E5B7-4431-B145-D8501B8580EF}" destId="{CFE7864F-C643-4499-B9FC-AF920C3CC6E8}" srcOrd="1" destOrd="0" presId="urn:microsoft.com/office/officeart/2005/8/layout/hierarchy2"/>
    <dgm:cxn modelId="{E8837769-0A7A-453C-9C29-2137F4B6D3AB}" type="presOf" srcId="{E3602A3E-C9BC-494F-8B6C-3A7A7CE30C70}" destId="{F3878EF0-01FC-49B3-979F-BADF7442799D}" srcOrd="0" destOrd="0" presId="urn:microsoft.com/office/officeart/2005/8/layout/hierarchy2"/>
    <dgm:cxn modelId="{84E180D5-2E45-46C9-9A43-97C007813B75}" type="presOf" srcId="{AC032A53-48A3-4327-B798-3FB215DF8FE0}" destId="{F7E6BB6A-9B4D-4A0D-97C9-E8205925E322}" srcOrd="1" destOrd="0" presId="urn:microsoft.com/office/officeart/2005/8/layout/hierarchy2"/>
    <dgm:cxn modelId="{2EC7429C-9212-48AE-BF97-2AB1EA4DB5C4}" srcId="{13C6F770-642A-4C00-9312-02FC7CC567A5}" destId="{6FCFE006-B3FB-4FD1-86D4-D73F6675669A}" srcOrd="0" destOrd="0" parTransId="{3A787727-35CB-444E-9C55-7A9CF0AAFE70}" sibTransId="{EF415A39-5447-4A31-A13F-3954C237F962}"/>
    <dgm:cxn modelId="{E9D154BA-8865-42FB-9E9D-0D4EA2706869}" srcId="{7CD5ADC4-EAAB-4F25-AF56-BE649CACDFE7}" destId="{7496F79C-E182-4C69-B6B4-CD14C7415D24}" srcOrd="0" destOrd="0" parTransId="{00EB1CE5-AD4E-4F1E-85F6-CDBB54AC1C84}" sibTransId="{0F4BB772-B1A1-4CCE-A5A4-F343F10F58B6}"/>
    <dgm:cxn modelId="{E7A869B3-9541-404F-9E90-21785F0140AB}" type="presOf" srcId="{8F61F5D1-6795-43FE-9394-69A2C0EB8339}" destId="{33EE7F5B-8E7F-4F5E-BE43-A59B92D6D1FE}" srcOrd="0" destOrd="0" presId="urn:microsoft.com/office/officeart/2005/8/layout/hierarchy2"/>
    <dgm:cxn modelId="{443A3929-5D55-497F-B64D-15850D3993F0}" type="presOf" srcId="{F7DE18B3-5855-4D02-AC93-E4A174A41BCA}" destId="{10618D86-D96D-4B81-9A9E-AF6B446319BE}" srcOrd="0" destOrd="0" presId="urn:microsoft.com/office/officeart/2005/8/layout/hierarchy2"/>
    <dgm:cxn modelId="{AD9AC0CD-A607-4C42-9DB7-F11457BC84CF}" srcId="{4538D844-98B5-4A93-80C9-46C020654506}" destId="{F7DE18B3-5855-4D02-AC93-E4A174A41BCA}" srcOrd="1" destOrd="0" parTransId="{D05D4198-D65A-4318-8996-4BAE8D6F64D7}" sibTransId="{1C92C7F0-9040-4B59-9584-46AD9E6947EB}"/>
    <dgm:cxn modelId="{5CAE3739-919A-4496-8712-C5CF58F04BEB}" type="presOf" srcId="{5F3689F8-05A2-4BC1-8FBD-C8009C34B4F1}" destId="{81CF4264-E6B4-489E-A866-0A634414EFF7}" srcOrd="0" destOrd="0" presId="urn:microsoft.com/office/officeart/2005/8/layout/hierarchy2"/>
    <dgm:cxn modelId="{185428E7-14B2-43E0-891F-C500C7F3E583}" type="presOf" srcId="{6FCFE006-B3FB-4FD1-86D4-D73F6675669A}" destId="{45E96279-3E7F-48E6-93FE-7AA0F5CD7BA0}" srcOrd="0" destOrd="0" presId="urn:microsoft.com/office/officeart/2005/8/layout/hierarchy2"/>
    <dgm:cxn modelId="{F11F1D8F-2A37-47E6-B819-1F07FB385995}" srcId="{E68B2988-D496-4379-9078-2233849E0E25}" destId="{CBA3B149-D9C0-453D-A4E8-8526E6925039}" srcOrd="0" destOrd="0" parTransId="{34EA5A04-2AC2-42B9-BDF8-505D2EEF971B}" sibTransId="{259C9776-F24D-45EC-9F94-BB95BC15DFBC}"/>
    <dgm:cxn modelId="{833F28CC-4A4B-4248-A050-2E913F5F9FEB}" srcId="{4538D844-98B5-4A93-80C9-46C020654506}" destId="{FC0F8D40-F6A1-4D7A-8AAF-33D835E6E8C0}" srcOrd="0" destOrd="0" parTransId="{B7421CD4-C616-48CB-9A24-DC8B3C117427}" sibTransId="{92C5DA09-2E10-4D12-8DD2-6CA82116B365}"/>
    <dgm:cxn modelId="{C497012A-B978-4606-9F05-3A22CFBB48C7}" srcId="{8F61F5D1-6795-43FE-9394-69A2C0EB8339}" destId="{E3602A3E-C9BC-494F-8B6C-3A7A7CE30C70}" srcOrd="0" destOrd="0" parTransId="{11114FF0-27CF-44D9-8F5A-0C5DE5A0F723}" sibTransId="{17E6360C-FD77-4EFE-A694-24C216E3B811}"/>
    <dgm:cxn modelId="{84476E15-5C92-4D5C-8CB4-B88626060F29}" type="presOf" srcId="{B7421CD4-C616-48CB-9A24-DC8B3C117427}" destId="{B0EF42F8-EB24-4E25-8329-87E1BA9657F4}" srcOrd="0" destOrd="0" presId="urn:microsoft.com/office/officeart/2005/8/layout/hierarchy2"/>
    <dgm:cxn modelId="{39297FC2-DE4A-46E7-A2B7-96AADD7B361A}" type="presOf" srcId="{7CD5ADC4-EAAB-4F25-AF56-BE649CACDFE7}" destId="{BC6F56BD-A6B2-41E5-A8C4-7FCDF216B67D}" srcOrd="0" destOrd="0" presId="urn:microsoft.com/office/officeart/2005/8/layout/hierarchy2"/>
    <dgm:cxn modelId="{E40881EB-5663-4B6F-8259-8E76B47B2D6A}" type="presOf" srcId="{E47048B5-7149-44BF-9411-191A5EC56DB4}" destId="{56145A8F-280B-46AD-A756-E6CD57173EC1}" srcOrd="1" destOrd="0" presId="urn:microsoft.com/office/officeart/2005/8/layout/hierarchy2"/>
    <dgm:cxn modelId="{B0D9F0A6-29A8-4505-850D-5094F4ADAD2E}" srcId="{ED3EE524-BFD7-4208-9391-7DF1482ABAF7}" destId="{3F5AFE5B-5CF8-4CBB-B963-92ED7FBFDA4D}" srcOrd="0" destOrd="0" parTransId="{D732B314-287A-4D5A-93FC-E6EE8BB5D5C1}" sibTransId="{CD0A4C39-C938-4CA7-AFC3-19BDD880EBC1}"/>
    <dgm:cxn modelId="{85D27787-F26E-43B1-96BF-311F05BF51A1}" type="presOf" srcId="{FC0F8D40-F6A1-4D7A-8AAF-33D835E6E8C0}" destId="{9BB2B7FD-E0D0-4CF0-B3FE-24DF4BAE14FF}" srcOrd="0" destOrd="0" presId="urn:microsoft.com/office/officeart/2005/8/layout/hierarchy2"/>
    <dgm:cxn modelId="{661FF6C8-85E6-462F-A606-D11B5694FD6A}" type="presOf" srcId="{ED7A8A84-E5B7-4431-B145-D8501B8580EF}" destId="{C73EE851-1E99-467D-BB68-A8720C196641}" srcOrd="0" destOrd="0" presId="urn:microsoft.com/office/officeart/2005/8/layout/hierarchy2"/>
    <dgm:cxn modelId="{43337531-165A-44F5-9AA1-B798085DBBE0}" type="presOf" srcId="{D732B314-287A-4D5A-93FC-E6EE8BB5D5C1}" destId="{9D6C5C7D-D5CA-43F5-B05A-D754F00497D5}" srcOrd="0" destOrd="0" presId="urn:microsoft.com/office/officeart/2005/8/layout/hierarchy2"/>
    <dgm:cxn modelId="{65E0CCB1-19D5-4355-93B6-FB2C1C31A9EF}" type="presOf" srcId="{11114FF0-27CF-44D9-8F5A-0C5DE5A0F723}" destId="{83681E1F-0E49-49F6-9396-0B704BA4844E}" srcOrd="0" destOrd="0" presId="urn:microsoft.com/office/officeart/2005/8/layout/hierarchy2"/>
    <dgm:cxn modelId="{6B691601-9846-4E4C-8775-1E75541D2C09}" srcId="{ED3D0D7D-0BCF-4F55-A55C-EC860632F03D}" destId="{4538D844-98B5-4A93-80C9-46C020654506}" srcOrd="1" destOrd="0" parTransId="{AC032A53-48A3-4327-B798-3FB215DF8FE0}" sibTransId="{CC6C7370-DF47-40CD-AB7F-3B5BD8997DD5}"/>
    <dgm:cxn modelId="{32FAC87E-0650-4827-8C6D-A5B19338874C}" srcId="{6FCFE006-B3FB-4FD1-86D4-D73F6675669A}" destId="{1D82D32C-70FA-4D7F-8E3E-C72430CC2D89}" srcOrd="1" destOrd="0" parTransId="{D7551924-C4D2-4F25-B6A3-91D31A812883}" sibTransId="{B7DAF04A-4E88-4BD6-A3F8-11C84C310C99}"/>
    <dgm:cxn modelId="{8AAABCEC-353F-45D7-9F89-52B1A477620A}" type="presOf" srcId="{4538D844-98B5-4A93-80C9-46C020654506}" destId="{647E5063-387E-441C-93FA-4CFC6AE4ED31}" srcOrd="0" destOrd="0" presId="urn:microsoft.com/office/officeart/2005/8/layout/hierarchy2"/>
    <dgm:cxn modelId="{BA1B7F20-CBFB-4D4C-90E6-59322137C684}" srcId="{1D82D32C-70FA-4D7F-8E3E-C72430CC2D89}" destId="{ED3D0D7D-0BCF-4F55-A55C-EC860632F03D}" srcOrd="0" destOrd="0" parTransId="{5F3689F8-05A2-4BC1-8FBD-C8009C34B4F1}" sibTransId="{52897A0D-416B-4601-87DB-644E1443FA23}"/>
    <dgm:cxn modelId="{B85042C6-545C-4DA7-B6EC-C22A4E62CC26}" type="presOf" srcId="{E68B2988-D496-4379-9078-2233849E0E25}" destId="{F0F32792-453D-49EF-BA94-02BC23501AAC}" srcOrd="0" destOrd="0" presId="urn:microsoft.com/office/officeart/2005/8/layout/hierarchy2"/>
    <dgm:cxn modelId="{2C442CD3-B6FC-4A56-BD01-2839EE1C4C21}" type="presOf" srcId="{AC032A53-48A3-4327-B798-3FB215DF8FE0}" destId="{62B0B720-0DAA-46A2-91A4-38C8950A8F45}" srcOrd="0" destOrd="0" presId="urn:microsoft.com/office/officeart/2005/8/layout/hierarchy2"/>
    <dgm:cxn modelId="{5F53D3B8-1F86-4D70-8D9A-492C5946E752}" type="presOf" srcId="{78F1018D-8D3A-4B53-8066-80B70C06E670}" destId="{9D69128B-A060-49D7-8156-40EB763E43BD}" srcOrd="1" destOrd="0" presId="urn:microsoft.com/office/officeart/2005/8/layout/hierarchy2"/>
    <dgm:cxn modelId="{24FBD723-F752-4F11-AB99-98E25189E325}" type="presOf" srcId="{13C6F770-642A-4C00-9312-02FC7CC567A5}" destId="{CD39FE69-11AA-4F55-A434-CE1074F467A1}" srcOrd="0" destOrd="0" presId="urn:microsoft.com/office/officeart/2005/8/layout/hierarchy2"/>
    <dgm:cxn modelId="{4FF7C16E-D57B-41BE-9FCB-FAB76C8940C6}" type="presOf" srcId="{34EA5A04-2AC2-42B9-BDF8-505D2EEF971B}" destId="{8C05074B-F9FD-476C-BE07-3135DDB51D80}" srcOrd="0" destOrd="0" presId="urn:microsoft.com/office/officeart/2005/8/layout/hierarchy2"/>
    <dgm:cxn modelId="{25C8C1C7-7017-4A3D-841E-5571DA01976F}" type="presOf" srcId="{1D82D32C-70FA-4D7F-8E3E-C72430CC2D89}" destId="{2BB103A9-A522-4F7C-A194-E14792A825A4}" srcOrd="0" destOrd="0" presId="urn:microsoft.com/office/officeart/2005/8/layout/hierarchy2"/>
    <dgm:cxn modelId="{776AF036-724C-41C8-B179-5ADCB756B357}" type="presOf" srcId="{D732B314-287A-4D5A-93FC-E6EE8BB5D5C1}" destId="{D84CF009-B388-4939-984F-020530876D7C}" srcOrd="1" destOrd="0" presId="urn:microsoft.com/office/officeart/2005/8/layout/hierarchy2"/>
    <dgm:cxn modelId="{373498A4-1941-4F6E-B6EE-30A78FB7D2D4}" srcId="{6FCFE006-B3FB-4FD1-86D4-D73F6675669A}" destId="{8F61F5D1-6795-43FE-9394-69A2C0EB8339}" srcOrd="0" destOrd="0" parTransId="{6F43B690-E46C-4890-AEFE-09B35B1BAE09}" sibTransId="{503BA5A8-61C2-4957-9C33-A73E883882E1}"/>
    <dgm:cxn modelId="{08C67EAB-A1EA-4B42-B9E7-339D253F583D}" type="presOf" srcId="{D9BCD062-CF04-4F28-86D0-628CC4220310}" destId="{2BF4D088-8A5B-4A95-82A4-36B91E204963}" srcOrd="1" destOrd="0" presId="urn:microsoft.com/office/officeart/2005/8/layout/hierarchy2"/>
    <dgm:cxn modelId="{EBEAFE6C-2B40-4C5E-9F5A-522F8FFFC7C6}" type="presOf" srcId="{5F3689F8-05A2-4BC1-8FBD-C8009C34B4F1}" destId="{C3E2C1DE-961C-4B8A-82BB-C518AECDA4B5}" srcOrd="1" destOrd="0" presId="urn:microsoft.com/office/officeart/2005/8/layout/hierarchy2"/>
    <dgm:cxn modelId="{6423734E-B4D3-4689-A1E9-51F6A1B8581D}" type="presOf" srcId="{78F1018D-8D3A-4B53-8066-80B70C06E670}" destId="{65EF492C-1B99-4C62-880B-B37D9ED8FDF6}" srcOrd="0" destOrd="0" presId="urn:microsoft.com/office/officeart/2005/8/layout/hierarchy2"/>
    <dgm:cxn modelId="{554C98EE-EC06-4933-9C83-D34536271FE8}" type="presOf" srcId="{ED3D0D7D-0BCF-4F55-A55C-EC860632F03D}" destId="{A45D69DA-F878-4711-9309-3AFAACA23E01}" srcOrd="0" destOrd="0" presId="urn:microsoft.com/office/officeart/2005/8/layout/hierarchy2"/>
    <dgm:cxn modelId="{B39C3D1A-CA34-42EF-9C17-55DF77969D8A}" type="presOf" srcId="{34EA5A04-2AC2-42B9-BDF8-505D2EEF971B}" destId="{27F0A04F-ECDF-4AD9-A5D0-5D8AB5966A1B}" srcOrd="1" destOrd="0" presId="urn:microsoft.com/office/officeart/2005/8/layout/hierarchy2"/>
    <dgm:cxn modelId="{BB2F3069-1C0A-4B7D-8651-F7EDD4179EE2}" type="presOf" srcId="{00EB1CE5-AD4E-4F1E-85F6-CDBB54AC1C84}" destId="{11E1C9F8-36ED-4737-8FFD-1F2CF7EFBD9F}" srcOrd="0" destOrd="0" presId="urn:microsoft.com/office/officeart/2005/8/layout/hierarchy2"/>
    <dgm:cxn modelId="{4B78E3AC-800E-4826-BFCF-F6D107243351}" type="presOf" srcId="{C1AD30B3-8070-4126-86AC-7E615338A8B1}" destId="{8DA9DC24-6630-44B2-891F-6F1E362CE264}" srcOrd="0" destOrd="0" presId="urn:microsoft.com/office/officeart/2005/8/layout/hierarchy2"/>
    <dgm:cxn modelId="{BC48F648-30D5-41B8-B19E-F43836BBB4BF}" type="presOf" srcId="{11114FF0-27CF-44D9-8F5A-0C5DE5A0F723}" destId="{1BA44281-BD11-457A-962A-987BF086B476}" srcOrd="1" destOrd="0" presId="urn:microsoft.com/office/officeart/2005/8/layout/hierarchy2"/>
    <dgm:cxn modelId="{19BF4FEE-D61C-47A6-9141-B09F9154664B}" type="presOf" srcId="{D05D4198-D65A-4318-8996-4BAE8D6F64D7}" destId="{A772E5E2-21C0-4033-AEB2-FFAA2C9B2063}" srcOrd="1" destOrd="0" presId="urn:microsoft.com/office/officeart/2005/8/layout/hierarchy2"/>
    <dgm:cxn modelId="{4FFEF253-2A96-46A7-AE3B-FDB5045AD279}" type="presOf" srcId="{C1AD30B3-8070-4126-86AC-7E615338A8B1}" destId="{B825FCE7-81E3-4D33-9461-05F0E87C0A90}" srcOrd="1" destOrd="0" presId="urn:microsoft.com/office/officeart/2005/8/layout/hierarchy2"/>
    <dgm:cxn modelId="{D12F82E3-8339-40C6-A55B-3874DD51E3C0}" srcId="{ED3D0D7D-0BCF-4F55-A55C-EC860632F03D}" destId="{E68B2988-D496-4379-9078-2233849E0E25}" srcOrd="0" destOrd="0" parTransId="{C1AD30B3-8070-4126-86AC-7E615338A8B1}" sibTransId="{850FAB83-32C8-48EF-ADCC-7F542ABE8BC0}"/>
    <dgm:cxn modelId="{9298E640-C259-40DB-8ABA-D78F321DEEC8}" type="presOf" srcId="{CBA3B149-D9C0-453D-A4E8-8526E6925039}" destId="{93B6E1CC-5B35-4FAE-BD2B-867282BD0A95}" srcOrd="0" destOrd="0" presId="urn:microsoft.com/office/officeart/2005/8/layout/hierarchy2"/>
    <dgm:cxn modelId="{472B345E-557D-4706-BDAA-33D3960FEF94}" type="presOf" srcId="{D05D4198-D65A-4318-8996-4BAE8D6F64D7}" destId="{996CD9EF-F558-427D-B348-C40638370915}" srcOrd="0" destOrd="0" presId="urn:microsoft.com/office/officeart/2005/8/layout/hierarchy2"/>
    <dgm:cxn modelId="{243769D4-1F21-456D-8305-76D8858AC1E4}" type="presOf" srcId="{D9BCD062-CF04-4F28-86D0-628CC4220310}" destId="{117B100C-A0CB-461D-A91A-309AD30214F2}" srcOrd="0" destOrd="0" presId="urn:microsoft.com/office/officeart/2005/8/layout/hierarchy2"/>
    <dgm:cxn modelId="{687F7AE9-42F2-4271-A84C-0E873F4A56CA}" type="presParOf" srcId="{CD39FE69-11AA-4F55-A434-CE1074F467A1}" destId="{4059F237-4D1E-41FB-A73D-89A92E9F5714}" srcOrd="0" destOrd="0" presId="urn:microsoft.com/office/officeart/2005/8/layout/hierarchy2"/>
    <dgm:cxn modelId="{265208E9-0850-4F80-B5EC-C3BD966AEC86}" type="presParOf" srcId="{4059F237-4D1E-41FB-A73D-89A92E9F5714}" destId="{45E96279-3E7F-48E6-93FE-7AA0F5CD7BA0}" srcOrd="0" destOrd="0" presId="urn:microsoft.com/office/officeart/2005/8/layout/hierarchy2"/>
    <dgm:cxn modelId="{C785E8CE-017B-436C-89A2-195EF2D887BC}" type="presParOf" srcId="{4059F237-4D1E-41FB-A73D-89A92E9F5714}" destId="{7C7CC913-4047-417F-B44D-EA6806C10ACF}" srcOrd="1" destOrd="0" presId="urn:microsoft.com/office/officeart/2005/8/layout/hierarchy2"/>
    <dgm:cxn modelId="{238799FB-B09B-44AD-AF61-2FC0B46C16B9}" type="presParOf" srcId="{7C7CC913-4047-417F-B44D-EA6806C10ACF}" destId="{00546185-E696-4136-87C1-32F8DEA292A3}" srcOrd="0" destOrd="0" presId="urn:microsoft.com/office/officeart/2005/8/layout/hierarchy2"/>
    <dgm:cxn modelId="{203250A4-CFC1-4889-A3DD-160A7DBF5722}" type="presParOf" srcId="{00546185-E696-4136-87C1-32F8DEA292A3}" destId="{95CA9750-4BFA-41F5-BCCC-E806B584EA00}" srcOrd="0" destOrd="0" presId="urn:microsoft.com/office/officeart/2005/8/layout/hierarchy2"/>
    <dgm:cxn modelId="{5C34DF95-AA8A-4F11-95D0-6CFA2F7C4228}" type="presParOf" srcId="{7C7CC913-4047-417F-B44D-EA6806C10ACF}" destId="{A8F5F8A7-3FD1-44FD-9694-8269474FD1EF}" srcOrd="1" destOrd="0" presId="urn:microsoft.com/office/officeart/2005/8/layout/hierarchy2"/>
    <dgm:cxn modelId="{10D9DF31-68F9-4DDD-915D-47C6FCAD12B0}" type="presParOf" srcId="{A8F5F8A7-3FD1-44FD-9694-8269474FD1EF}" destId="{33EE7F5B-8E7F-4F5E-BE43-A59B92D6D1FE}" srcOrd="0" destOrd="0" presId="urn:microsoft.com/office/officeart/2005/8/layout/hierarchy2"/>
    <dgm:cxn modelId="{DE4240E0-86CB-4435-A264-1A1A840403C2}" type="presParOf" srcId="{A8F5F8A7-3FD1-44FD-9694-8269474FD1EF}" destId="{BFD6CD7A-8930-49B8-8CA7-05E9A93CCCA8}" srcOrd="1" destOrd="0" presId="urn:microsoft.com/office/officeart/2005/8/layout/hierarchy2"/>
    <dgm:cxn modelId="{385099AB-C508-435C-A1F0-74BAC760E761}" type="presParOf" srcId="{BFD6CD7A-8930-49B8-8CA7-05E9A93CCCA8}" destId="{83681E1F-0E49-49F6-9396-0B704BA4844E}" srcOrd="0" destOrd="0" presId="urn:microsoft.com/office/officeart/2005/8/layout/hierarchy2"/>
    <dgm:cxn modelId="{082B8C36-20F3-40B6-BECC-11AB3EA6C91E}" type="presParOf" srcId="{83681E1F-0E49-49F6-9396-0B704BA4844E}" destId="{1BA44281-BD11-457A-962A-987BF086B476}" srcOrd="0" destOrd="0" presId="urn:microsoft.com/office/officeart/2005/8/layout/hierarchy2"/>
    <dgm:cxn modelId="{259C284F-6F3D-4292-B503-5F3012684390}" type="presParOf" srcId="{BFD6CD7A-8930-49B8-8CA7-05E9A93CCCA8}" destId="{0D1B7E73-FD3D-4DBF-95D9-6D066188BF74}" srcOrd="1" destOrd="0" presId="urn:microsoft.com/office/officeart/2005/8/layout/hierarchy2"/>
    <dgm:cxn modelId="{A7AA1F88-7B38-49FC-A979-4C7EA2831C69}" type="presParOf" srcId="{0D1B7E73-FD3D-4DBF-95D9-6D066188BF74}" destId="{F3878EF0-01FC-49B3-979F-BADF7442799D}" srcOrd="0" destOrd="0" presId="urn:microsoft.com/office/officeart/2005/8/layout/hierarchy2"/>
    <dgm:cxn modelId="{9EB0B892-E9B0-4A29-A67F-2FB0B8884323}" type="presParOf" srcId="{0D1B7E73-FD3D-4DBF-95D9-6D066188BF74}" destId="{421E82A0-C9B7-4F25-B61E-7BF14E81B9F9}" srcOrd="1" destOrd="0" presId="urn:microsoft.com/office/officeart/2005/8/layout/hierarchy2"/>
    <dgm:cxn modelId="{B7088A0C-2499-43F8-8A59-727D7C7D0AD0}" type="presParOf" srcId="{421E82A0-C9B7-4F25-B61E-7BF14E81B9F9}" destId="{65EF492C-1B99-4C62-880B-B37D9ED8FDF6}" srcOrd="0" destOrd="0" presId="urn:microsoft.com/office/officeart/2005/8/layout/hierarchy2"/>
    <dgm:cxn modelId="{E98A477B-6015-4B75-8E01-2D0F73E11F63}" type="presParOf" srcId="{65EF492C-1B99-4C62-880B-B37D9ED8FDF6}" destId="{9D69128B-A060-49D7-8156-40EB763E43BD}" srcOrd="0" destOrd="0" presId="urn:microsoft.com/office/officeart/2005/8/layout/hierarchy2"/>
    <dgm:cxn modelId="{C66BD80A-86AD-4CAE-ACDE-E37F902134B9}" type="presParOf" srcId="{421E82A0-C9B7-4F25-B61E-7BF14E81B9F9}" destId="{5BFA75E7-C2E5-43DB-A662-8F0C0A88D26C}" srcOrd="1" destOrd="0" presId="urn:microsoft.com/office/officeart/2005/8/layout/hierarchy2"/>
    <dgm:cxn modelId="{815119F8-256F-4B94-A950-FCB44816BD4D}" type="presParOf" srcId="{5BFA75E7-C2E5-43DB-A662-8F0C0A88D26C}" destId="{36025456-97DC-420A-AE6E-E6D74766774A}" srcOrd="0" destOrd="0" presId="urn:microsoft.com/office/officeart/2005/8/layout/hierarchy2"/>
    <dgm:cxn modelId="{82480611-59D4-44D1-A5B3-C20B5E941065}" type="presParOf" srcId="{5BFA75E7-C2E5-43DB-A662-8F0C0A88D26C}" destId="{DF2E1D23-626D-45E5-B2F7-44074C87FBD2}" srcOrd="1" destOrd="0" presId="urn:microsoft.com/office/officeart/2005/8/layout/hierarchy2"/>
    <dgm:cxn modelId="{3FA2686D-73C9-4679-901F-FEB3411116BA}" type="presParOf" srcId="{DF2E1D23-626D-45E5-B2F7-44074C87FBD2}" destId="{9D6C5C7D-D5CA-43F5-B05A-D754F00497D5}" srcOrd="0" destOrd="0" presId="urn:microsoft.com/office/officeart/2005/8/layout/hierarchy2"/>
    <dgm:cxn modelId="{56F046B9-F3AB-47E8-94E7-42E37B2A205A}" type="presParOf" srcId="{9D6C5C7D-D5CA-43F5-B05A-D754F00497D5}" destId="{D84CF009-B388-4939-984F-020530876D7C}" srcOrd="0" destOrd="0" presId="urn:microsoft.com/office/officeart/2005/8/layout/hierarchy2"/>
    <dgm:cxn modelId="{13D62C63-6D64-4FEA-97BD-81AA7005D9C7}" type="presParOf" srcId="{DF2E1D23-626D-45E5-B2F7-44074C87FBD2}" destId="{D21F4AC0-D25D-40FF-9988-17E515082B83}" srcOrd="1" destOrd="0" presId="urn:microsoft.com/office/officeart/2005/8/layout/hierarchy2"/>
    <dgm:cxn modelId="{E98BF600-9994-4A54-9B0D-3619CAF68C5E}" type="presParOf" srcId="{D21F4AC0-D25D-40FF-9988-17E515082B83}" destId="{F068B5C2-72D4-4496-81C8-D60DEE1ACA06}" srcOrd="0" destOrd="0" presId="urn:microsoft.com/office/officeart/2005/8/layout/hierarchy2"/>
    <dgm:cxn modelId="{51C15886-C32D-47DF-B800-70610FDD8CD4}" type="presParOf" srcId="{D21F4AC0-D25D-40FF-9988-17E515082B83}" destId="{025B01BA-7131-4B98-BFFB-B8F3904E1226}" srcOrd="1" destOrd="0" presId="urn:microsoft.com/office/officeart/2005/8/layout/hierarchy2"/>
    <dgm:cxn modelId="{DCB74F1C-75B8-4DB5-805C-4B2FA3716F70}" type="presParOf" srcId="{421E82A0-C9B7-4F25-B61E-7BF14E81B9F9}" destId="{65C2364F-0EB7-43B8-B620-D0445CE63172}" srcOrd="2" destOrd="0" presId="urn:microsoft.com/office/officeart/2005/8/layout/hierarchy2"/>
    <dgm:cxn modelId="{0F75D34E-44F5-4BDE-AAA0-0D39C93BAD11}" type="presParOf" srcId="{65C2364F-0EB7-43B8-B620-D0445CE63172}" destId="{56145A8F-280B-46AD-A756-E6CD57173EC1}" srcOrd="0" destOrd="0" presId="urn:microsoft.com/office/officeart/2005/8/layout/hierarchy2"/>
    <dgm:cxn modelId="{2B376D0E-87D4-4E7E-AE58-8175F791672E}" type="presParOf" srcId="{421E82A0-C9B7-4F25-B61E-7BF14E81B9F9}" destId="{6EC8562F-D440-4D1E-B149-ED43BE6F7FF5}" srcOrd="3" destOrd="0" presId="urn:microsoft.com/office/officeart/2005/8/layout/hierarchy2"/>
    <dgm:cxn modelId="{B309A1EB-7F6A-4E23-AEA2-9BEF3023C920}" type="presParOf" srcId="{6EC8562F-D440-4D1E-B149-ED43BE6F7FF5}" destId="{7190588C-4A39-4070-93ED-D8A885637B24}" srcOrd="0" destOrd="0" presId="urn:microsoft.com/office/officeart/2005/8/layout/hierarchy2"/>
    <dgm:cxn modelId="{38D27C59-E208-4CD2-9669-0366FE3E34C6}" type="presParOf" srcId="{6EC8562F-D440-4D1E-B149-ED43BE6F7FF5}" destId="{AFAFE739-9DA4-40FF-A8F2-0388D10C70DB}" srcOrd="1" destOrd="0" presId="urn:microsoft.com/office/officeart/2005/8/layout/hierarchy2"/>
    <dgm:cxn modelId="{206562B3-AD5D-470D-9823-899A4748D1D8}" type="presParOf" srcId="{AFAFE739-9DA4-40FF-A8F2-0388D10C70DB}" destId="{117B100C-A0CB-461D-A91A-309AD30214F2}" srcOrd="0" destOrd="0" presId="urn:microsoft.com/office/officeart/2005/8/layout/hierarchy2"/>
    <dgm:cxn modelId="{F8A20FEF-8902-4BD3-8D62-09001D3D6906}" type="presParOf" srcId="{117B100C-A0CB-461D-A91A-309AD30214F2}" destId="{2BF4D088-8A5B-4A95-82A4-36B91E204963}" srcOrd="0" destOrd="0" presId="urn:microsoft.com/office/officeart/2005/8/layout/hierarchy2"/>
    <dgm:cxn modelId="{14FDF0C2-1CB3-4BEE-A04D-959686D66E39}" type="presParOf" srcId="{AFAFE739-9DA4-40FF-A8F2-0388D10C70DB}" destId="{68948224-3729-40AF-B809-7196F6A2892E}" srcOrd="1" destOrd="0" presId="urn:microsoft.com/office/officeart/2005/8/layout/hierarchy2"/>
    <dgm:cxn modelId="{4091B307-009C-4468-A26E-5E445B256A31}" type="presParOf" srcId="{68948224-3729-40AF-B809-7196F6A2892E}" destId="{49743F9D-18B3-4A6F-939A-C9436934804C}" srcOrd="0" destOrd="0" presId="urn:microsoft.com/office/officeart/2005/8/layout/hierarchy2"/>
    <dgm:cxn modelId="{5BAF2D4C-F2B6-4A3D-B844-723B7EF5B793}" type="presParOf" srcId="{68948224-3729-40AF-B809-7196F6A2892E}" destId="{B9534331-47FF-4966-98C9-64D361682F80}" srcOrd="1" destOrd="0" presId="urn:microsoft.com/office/officeart/2005/8/layout/hierarchy2"/>
    <dgm:cxn modelId="{039D41C8-3A64-4143-8CC6-797FA5EA678D}" type="presParOf" srcId="{421E82A0-C9B7-4F25-B61E-7BF14E81B9F9}" destId="{C73EE851-1E99-467D-BB68-A8720C196641}" srcOrd="4" destOrd="0" presId="urn:microsoft.com/office/officeart/2005/8/layout/hierarchy2"/>
    <dgm:cxn modelId="{252CF80F-8FBC-4F4E-859C-946FD7E45F75}" type="presParOf" srcId="{C73EE851-1E99-467D-BB68-A8720C196641}" destId="{CFE7864F-C643-4499-B9FC-AF920C3CC6E8}" srcOrd="0" destOrd="0" presId="urn:microsoft.com/office/officeart/2005/8/layout/hierarchy2"/>
    <dgm:cxn modelId="{A7DA3B96-E4C0-4947-ABAF-AE07D589ACED}" type="presParOf" srcId="{421E82A0-C9B7-4F25-B61E-7BF14E81B9F9}" destId="{38F2D6E8-6E41-4746-B819-9E7BE52A3CAC}" srcOrd="5" destOrd="0" presId="urn:microsoft.com/office/officeart/2005/8/layout/hierarchy2"/>
    <dgm:cxn modelId="{7D304698-2924-4E4A-9B7C-2C3901203773}" type="presParOf" srcId="{38F2D6E8-6E41-4746-B819-9E7BE52A3CAC}" destId="{BC6F56BD-A6B2-41E5-A8C4-7FCDF216B67D}" srcOrd="0" destOrd="0" presId="urn:microsoft.com/office/officeart/2005/8/layout/hierarchy2"/>
    <dgm:cxn modelId="{16E2EA94-9A26-44F1-9E19-64ECAB58B3CA}" type="presParOf" srcId="{38F2D6E8-6E41-4746-B819-9E7BE52A3CAC}" destId="{1A2EAFF6-3245-42D0-BB54-102A0DC75359}" srcOrd="1" destOrd="0" presId="urn:microsoft.com/office/officeart/2005/8/layout/hierarchy2"/>
    <dgm:cxn modelId="{0F332428-2FCC-4CF0-8EEB-6CF9BBE21D24}" type="presParOf" srcId="{1A2EAFF6-3245-42D0-BB54-102A0DC75359}" destId="{11E1C9F8-36ED-4737-8FFD-1F2CF7EFBD9F}" srcOrd="0" destOrd="0" presId="urn:microsoft.com/office/officeart/2005/8/layout/hierarchy2"/>
    <dgm:cxn modelId="{6A169C13-278D-4929-8C29-E362E92ECE8C}" type="presParOf" srcId="{11E1C9F8-36ED-4737-8FFD-1F2CF7EFBD9F}" destId="{B44E8D46-34C1-4F66-B22C-34C6DD648252}" srcOrd="0" destOrd="0" presId="urn:microsoft.com/office/officeart/2005/8/layout/hierarchy2"/>
    <dgm:cxn modelId="{157BE9A9-7073-40AA-B038-721315DB7946}" type="presParOf" srcId="{1A2EAFF6-3245-42D0-BB54-102A0DC75359}" destId="{EFDAF410-8CCB-4094-A22F-698D17500A21}" srcOrd="1" destOrd="0" presId="urn:microsoft.com/office/officeart/2005/8/layout/hierarchy2"/>
    <dgm:cxn modelId="{A830112B-3582-4AC6-91B5-F10C50A16652}" type="presParOf" srcId="{EFDAF410-8CCB-4094-A22F-698D17500A21}" destId="{64F0E00D-F870-43E7-BD06-1E77AAB7BD75}" srcOrd="0" destOrd="0" presId="urn:microsoft.com/office/officeart/2005/8/layout/hierarchy2"/>
    <dgm:cxn modelId="{24A72BA1-B58D-47BA-BE00-DE7104B553A8}" type="presParOf" srcId="{EFDAF410-8CCB-4094-A22F-698D17500A21}" destId="{B3FD86B0-9482-44E8-ACA6-B9E37D6D9C2C}" srcOrd="1" destOrd="0" presId="urn:microsoft.com/office/officeart/2005/8/layout/hierarchy2"/>
    <dgm:cxn modelId="{F9DC5E9E-5955-4B44-8883-0A3A4BFD00A6}" type="presParOf" srcId="{7C7CC913-4047-417F-B44D-EA6806C10ACF}" destId="{552B65F5-D2A1-4C0C-B478-833FF504D503}" srcOrd="2" destOrd="0" presId="urn:microsoft.com/office/officeart/2005/8/layout/hierarchy2"/>
    <dgm:cxn modelId="{BE4C7D4A-6FD6-450E-B5D6-82AF7BE1E669}" type="presParOf" srcId="{552B65F5-D2A1-4C0C-B478-833FF504D503}" destId="{CAABE974-1494-4125-B050-2E2BFCD0055D}" srcOrd="0" destOrd="0" presId="urn:microsoft.com/office/officeart/2005/8/layout/hierarchy2"/>
    <dgm:cxn modelId="{764DB54F-BC63-4F98-BBAB-6E97A0A13C07}" type="presParOf" srcId="{7C7CC913-4047-417F-B44D-EA6806C10ACF}" destId="{BC8D7CD5-3D95-46CD-A2C0-42FC369F066D}" srcOrd="3" destOrd="0" presId="urn:microsoft.com/office/officeart/2005/8/layout/hierarchy2"/>
    <dgm:cxn modelId="{A5ED37C0-1C2E-4C1C-A817-4526A38B4E00}" type="presParOf" srcId="{BC8D7CD5-3D95-46CD-A2C0-42FC369F066D}" destId="{2BB103A9-A522-4F7C-A194-E14792A825A4}" srcOrd="0" destOrd="0" presId="urn:microsoft.com/office/officeart/2005/8/layout/hierarchy2"/>
    <dgm:cxn modelId="{A93F09E1-5E09-4D74-93D6-6C5DBA549D48}" type="presParOf" srcId="{BC8D7CD5-3D95-46CD-A2C0-42FC369F066D}" destId="{AD98F5CA-CFC0-4B9E-93BA-E1F3C5DAF1A5}" srcOrd="1" destOrd="0" presId="urn:microsoft.com/office/officeart/2005/8/layout/hierarchy2"/>
    <dgm:cxn modelId="{DE090213-C037-4B82-B19B-A9756C65588F}" type="presParOf" srcId="{AD98F5CA-CFC0-4B9E-93BA-E1F3C5DAF1A5}" destId="{81CF4264-E6B4-489E-A866-0A634414EFF7}" srcOrd="0" destOrd="0" presId="urn:microsoft.com/office/officeart/2005/8/layout/hierarchy2"/>
    <dgm:cxn modelId="{82B5DD73-A062-4238-8C09-A2DD2929968D}" type="presParOf" srcId="{81CF4264-E6B4-489E-A866-0A634414EFF7}" destId="{C3E2C1DE-961C-4B8A-82BB-C518AECDA4B5}" srcOrd="0" destOrd="0" presId="urn:microsoft.com/office/officeart/2005/8/layout/hierarchy2"/>
    <dgm:cxn modelId="{5BAAF32B-9A74-472F-8BDA-74AE649FD199}" type="presParOf" srcId="{AD98F5CA-CFC0-4B9E-93BA-E1F3C5DAF1A5}" destId="{DA607A95-4FCE-43D4-826B-75C3F57A8F23}" srcOrd="1" destOrd="0" presId="urn:microsoft.com/office/officeart/2005/8/layout/hierarchy2"/>
    <dgm:cxn modelId="{2A106C6A-4C25-4377-8134-4E2779C2E9A4}" type="presParOf" srcId="{DA607A95-4FCE-43D4-826B-75C3F57A8F23}" destId="{A45D69DA-F878-4711-9309-3AFAACA23E01}" srcOrd="0" destOrd="0" presId="urn:microsoft.com/office/officeart/2005/8/layout/hierarchy2"/>
    <dgm:cxn modelId="{FFC4F3EB-4D40-4CE5-A918-79004B3665A3}" type="presParOf" srcId="{DA607A95-4FCE-43D4-826B-75C3F57A8F23}" destId="{3C460A77-ACAF-4B5F-B5F8-3B4867B9A480}" srcOrd="1" destOrd="0" presId="urn:microsoft.com/office/officeart/2005/8/layout/hierarchy2"/>
    <dgm:cxn modelId="{F4CCB51F-291C-4720-BBAA-708E8233684C}" type="presParOf" srcId="{3C460A77-ACAF-4B5F-B5F8-3B4867B9A480}" destId="{8DA9DC24-6630-44B2-891F-6F1E362CE264}" srcOrd="0" destOrd="0" presId="urn:microsoft.com/office/officeart/2005/8/layout/hierarchy2"/>
    <dgm:cxn modelId="{60D6E99F-021D-4D1D-AE53-3C1F98DF095A}" type="presParOf" srcId="{8DA9DC24-6630-44B2-891F-6F1E362CE264}" destId="{B825FCE7-81E3-4D33-9461-05F0E87C0A90}" srcOrd="0" destOrd="0" presId="urn:microsoft.com/office/officeart/2005/8/layout/hierarchy2"/>
    <dgm:cxn modelId="{83478D6E-BFEC-41E6-A82A-E48C82DBAD69}" type="presParOf" srcId="{3C460A77-ACAF-4B5F-B5F8-3B4867B9A480}" destId="{37160348-5CDF-4990-ABE0-DE9F4A98252C}" srcOrd="1" destOrd="0" presId="urn:microsoft.com/office/officeart/2005/8/layout/hierarchy2"/>
    <dgm:cxn modelId="{DB088F9E-B58F-4F78-897C-23519C94E3AE}" type="presParOf" srcId="{37160348-5CDF-4990-ABE0-DE9F4A98252C}" destId="{F0F32792-453D-49EF-BA94-02BC23501AAC}" srcOrd="0" destOrd="0" presId="urn:microsoft.com/office/officeart/2005/8/layout/hierarchy2"/>
    <dgm:cxn modelId="{9543AE9E-3362-481A-BC6C-1DF807BDF15E}" type="presParOf" srcId="{37160348-5CDF-4990-ABE0-DE9F4A98252C}" destId="{1EC69F24-5E7C-4878-8D18-00C6D34289A2}" srcOrd="1" destOrd="0" presId="urn:microsoft.com/office/officeart/2005/8/layout/hierarchy2"/>
    <dgm:cxn modelId="{3FE1AEFF-CDA9-4AA8-B5F6-5C06193400E8}" type="presParOf" srcId="{1EC69F24-5E7C-4878-8D18-00C6D34289A2}" destId="{8C05074B-F9FD-476C-BE07-3135DDB51D80}" srcOrd="0" destOrd="0" presId="urn:microsoft.com/office/officeart/2005/8/layout/hierarchy2"/>
    <dgm:cxn modelId="{A4BDD4E9-48F0-40FD-9388-0357A31D77AF}" type="presParOf" srcId="{8C05074B-F9FD-476C-BE07-3135DDB51D80}" destId="{27F0A04F-ECDF-4AD9-A5D0-5D8AB5966A1B}" srcOrd="0" destOrd="0" presId="urn:microsoft.com/office/officeart/2005/8/layout/hierarchy2"/>
    <dgm:cxn modelId="{2A2A379C-78AA-4FC2-A9C4-78FE977841D3}" type="presParOf" srcId="{1EC69F24-5E7C-4878-8D18-00C6D34289A2}" destId="{61E75822-F037-463C-9275-85D32A7EB28C}" srcOrd="1" destOrd="0" presId="urn:microsoft.com/office/officeart/2005/8/layout/hierarchy2"/>
    <dgm:cxn modelId="{97047311-E547-4703-8DED-7B527963BF32}" type="presParOf" srcId="{61E75822-F037-463C-9275-85D32A7EB28C}" destId="{93B6E1CC-5B35-4FAE-BD2B-867282BD0A95}" srcOrd="0" destOrd="0" presId="urn:microsoft.com/office/officeart/2005/8/layout/hierarchy2"/>
    <dgm:cxn modelId="{DE33EDD1-AF1E-4051-A818-31E56673BB83}" type="presParOf" srcId="{61E75822-F037-463C-9275-85D32A7EB28C}" destId="{D89FC149-9EFE-4167-AF10-D6E6E5C59B8A}" srcOrd="1" destOrd="0" presId="urn:microsoft.com/office/officeart/2005/8/layout/hierarchy2"/>
    <dgm:cxn modelId="{4B49EFA1-1C2E-4377-AF75-3F30D9BBEE0C}" type="presParOf" srcId="{3C460A77-ACAF-4B5F-B5F8-3B4867B9A480}" destId="{62B0B720-0DAA-46A2-91A4-38C8950A8F45}" srcOrd="2" destOrd="0" presId="urn:microsoft.com/office/officeart/2005/8/layout/hierarchy2"/>
    <dgm:cxn modelId="{0930F4B9-5629-4B1A-BDAF-F84EEC369C1A}" type="presParOf" srcId="{62B0B720-0DAA-46A2-91A4-38C8950A8F45}" destId="{F7E6BB6A-9B4D-4A0D-97C9-E8205925E322}" srcOrd="0" destOrd="0" presId="urn:microsoft.com/office/officeart/2005/8/layout/hierarchy2"/>
    <dgm:cxn modelId="{B6EBD4F8-DFC5-499A-B26F-3E08AB4E6215}" type="presParOf" srcId="{3C460A77-ACAF-4B5F-B5F8-3B4867B9A480}" destId="{4A9BC3C2-C782-4682-ABB4-F6B7DD76C75B}" srcOrd="3" destOrd="0" presId="urn:microsoft.com/office/officeart/2005/8/layout/hierarchy2"/>
    <dgm:cxn modelId="{A651FDCE-7BC6-4C3F-95E9-3AF25DB84C49}" type="presParOf" srcId="{4A9BC3C2-C782-4682-ABB4-F6B7DD76C75B}" destId="{647E5063-387E-441C-93FA-4CFC6AE4ED31}" srcOrd="0" destOrd="0" presId="urn:microsoft.com/office/officeart/2005/8/layout/hierarchy2"/>
    <dgm:cxn modelId="{58736BC8-5980-4CBF-A31E-53AC5916E68B}" type="presParOf" srcId="{4A9BC3C2-C782-4682-ABB4-F6B7DD76C75B}" destId="{FAD239C5-0892-4099-A86E-99052A940D63}" srcOrd="1" destOrd="0" presId="urn:microsoft.com/office/officeart/2005/8/layout/hierarchy2"/>
    <dgm:cxn modelId="{FF4B5018-9E7D-403E-8E73-FE4E7E2A142A}" type="presParOf" srcId="{FAD239C5-0892-4099-A86E-99052A940D63}" destId="{B0EF42F8-EB24-4E25-8329-87E1BA9657F4}" srcOrd="0" destOrd="0" presId="urn:microsoft.com/office/officeart/2005/8/layout/hierarchy2"/>
    <dgm:cxn modelId="{F3BAB004-6585-439A-A9E9-1497A3B18640}" type="presParOf" srcId="{B0EF42F8-EB24-4E25-8329-87E1BA9657F4}" destId="{0AC90851-380C-41D2-9DBC-0ECACE889D5F}" srcOrd="0" destOrd="0" presId="urn:microsoft.com/office/officeart/2005/8/layout/hierarchy2"/>
    <dgm:cxn modelId="{CAC8A847-7848-4C74-9183-316EBD7803A4}" type="presParOf" srcId="{FAD239C5-0892-4099-A86E-99052A940D63}" destId="{EAFE544A-64E9-4FD3-9348-BB41B0188B38}" srcOrd="1" destOrd="0" presId="urn:microsoft.com/office/officeart/2005/8/layout/hierarchy2"/>
    <dgm:cxn modelId="{46B7A390-77FE-4152-831C-D2165CC015DB}" type="presParOf" srcId="{EAFE544A-64E9-4FD3-9348-BB41B0188B38}" destId="{9BB2B7FD-E0D0-4CF0-B3FE-24DF4BAE14FF}" srcOrd="0" destOrd="0" presId="urn:microsoft.com/office/officeart/2005/8/layout/hierarchy2"/>
    <dgm:cxn modelId="{BEDDD861-743D-4CB9-B4FE-AEAB105CDF89}" type="presParOf" srcId="{EAFE544A-64E9-4FD3-9348-BB41B0188B38}" destId="{6BCB8695-CDD9-4699-A7AF-ECFF54E7EF58}" srcOrd="1" destOrd="0" presId="urn:microsoft.com/office/officeart/2005/8/layout/hierarchy2"/>
    <dgm:cxn modelId="{FD95AFDF-AD0B-457D-9DA4-DFEC08C91F87}" type="presParOf" srcId="{FAD239C5-0892-4099-A86E-99052A940D63}" destId="{996CD9EF-F558-427D-B348-C40638370915}" srcOrd="2" destOrd="0" presId="urn:microsoft.com/office/officeart/2005/8/layout/hierarchy2"/>
    <dgm:cxn modelId="{8AB18B30-87F7-4162-A388-7B1FE404AF97}" type="presParOf" srcId="{996CD9EF-F558-427D-B348-C40638370915}" destId="{A772E5E2-21C0-4033-AEB2-FFAA2C9B2063}" srcOrd="0" destOrd="0" presId="urn:microsoft.com/office/officeart/2005/8/layout/hierarchy2"/>
    <dgm:cxn modelId="{99C022D2-45B2-4D99-AD69-E302E3669CC4}" type="presParOf" srcId="{FAD239C5-0892-4099-A86E-99052A940D63}" destId="{50D16A90-6675-4C45-B83D-2E6F65B74D65}" srcOrd="3" destOrd="0" presId="urn:microsoft.com/office/officeart/2005/8/layout/hierarchy2"/>
    <dgm:cxn modelId="{5B9A0B3A-FF9B-4528-A2B9-CEE247A68417}" type="presParOf" srcId="{50D16A90-6675-4C45-B83D-2E6F65B74D65}" destId="{10618D86-D96D-4B81-9A9E-AF6B446319BE}" srcOrd="0" destOrd="0" presId="urn:microsoft.com/office/officeart/2005/8/layout/hierarchy2"/>
    <dgm:cxn modelId="{74B8C5ED-A8BA-4935-97AE-D7728360310C}" type="presParOf" srcId="{50D16A90-6675-4C45-B83D-2E6F65B74D65}" destId="{CEF5082E-A3DC-4D83-92BD-7CDFD58F4CEE}" srcOrd="1" destOrd="0" presId="urn:microsoft.com/office/officeart/2005/8/layout/hierarchy2"/>
  </dgm:cxnLst>
  <dgm:bg>
    <a:solidFill>
      <a:schemeClr val="accent2">
        <a:lumMod val="20000"/>
        <a:lumOff val="80000"/>
      </a:schemeClr>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E96279-3E7F-48E6-93FE-7AA0F5CD7BA0}">
      <dsp:nvSpPr>
        <dsp:cNvPr id="0" name=""/>
        <dsp:cNvSpPr/>
      </dsp:nvSpPr>
      <dsp:spPr>
        <a:xfrm>
          <a:off x="7694573" y="1371600"/>
          <a:ext cx="1415546" cy="1825678"/>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استثمارات</a:t>
          </a:r>
          <a:r>
            <a:rPr lang="ar-IQ" sz="1600" b="1" kern="1200" baseline="0"/>
            <a:t> المصرف في المصارف والشركات المالية الأخرى وشركات التامين ( القاعدة الرأسمالية / ثانياً)</a:t>
          </a:r>
          <a:endParaRPr lang="ar-SA" sz="1600" b="1" kern="1200"/>
        </a:p>
      </dsp:txBody>
      <dsp:txXfrm>
        <a:off x="7736033" y="1413060"/>
        <a:ext cx="1332626" cy="1742758"/>
      </dsp:txXfrm>
    </dsp:sp>
    <dsp:sp modelId="{00546185-E696-4136-87C1-32F8DEA292A3}">
      <dsp:nvSpPr>
        <dsp:cNvPr id="0" name=""/>
        <dsp:cNvSpPr/>
      </dsp:nvSpPr>
      <dsp:spPr>
        <a:xfrm rot="14812615">
          <a:off x="6885403" y="1738740"/>
          <a:ext cx="1162009" cy="22741"/>
        </a:xfrm>
        <a:custGeom>
          <a:avLst/>
          <a:gdLst/>
          <a:ahLst/>
          <a:cxnLst/>
          <a:rect l="0" t="0" r="0" b="0"/>
          <a:pathLst>
            <a:path>
              <a:moveTo>
                <a:pt x="0" y="11370"/>
              </a:moveTo>
              <a:lnTo>
                <a:pt x="1162009" y="11370"/>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7437358" y="1721060"/>
        <a:ext cx="58100" cy="58100"/>
      </dsp:txXfrm>
    </dsp:sp>
    <dsp:sp modelId="{33EE7F5B-8E7F-4F5E-BE43-A59B92D6D1FE}">
      <dsp:nvSpPr>
        <dsp:cNvPr id="0" name=""/>
        <dsp:cNvSpPr/>
      </dsp:nvSpPr>
      <dsp:spPr>
        <a:xfrm>
          <a:off x="5710303" y="565640"/>
          <a:ext cx="1527940" cy="1300283"/>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نسبة</a:t>
          </a:r>
          <a:r>
            <a:rPr lang="ar-IQ" sz="1600" b="1" kern="1200" baseline="0"/>
            <a:t> المساهمة تزيد عن (10%) من رأس مال المصدر لكل شركة على حدة</a:t>
          </a:r>
          <a:r>
            <a:rPr lang="en-US" sz="1600" b="1" kern="1200" baseline="0"/>
            <a:t>  </a:t>
          </a:r>
          <a:r>
            <a:rPr lang="ar-IQ" sz="1600" b="1" kern="1200" baseline="0"/>
            <a:t>(الفقرة ثانياً -1)</a:t>
          </a:r>
          <a:endParaRPr lang="ar-IQ" sz="1600" kern="1200"/>
        </a:p>
      </dsp:txBody>
      <dsp:txXfrm>
        <a:off x="5748387" y="603724"/>
        <a:ext cx="1451772" cy="1224115"/>
      </dsp:txXfrm>
    </dsp:sp>
    <dsp:sp modelId="{83681E1F-0E49-49F6-9396-0B704BA4844E}">
      <dsp:nvSpPr>
        <dsp:cNvPr id="0" name=""/>
        <dsp:cNvSpPr/>
      </dsp:nvSpPr>
      <dsp:spPr>
        <a:xfrm rot="10800000">
          <a:off x="5253973" y="1204411"/>
          <a:ext cx="456329" cy="22741"/>
        </a:xfrm>
        <a:custGeom>
          <a:avLst/>
          <a:gdLst/>
          <a:ahLst/>
          <a:cxnLst/>
          <a:rect l="0" t="0" r="0" b="0"/>
          <a:pathLst>
            <a:path>
              <a:moveTo>
                <a:pt x="0" y="11370"/>
              </a:moveTo>
              <a:lnTo>
                <a:pt x="456329" y="1137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SA" sz="500" kern="1200"/>
        </a:p>
      </dsp:txBody>
      <dsp:txXfrm rot="10800000">
        <a:off x="5470729" y="1204374"/>
        <a:ext cx="22816" cy="22816"/>
      </dsp:txXfrm>
    </dsp:sp>
    <dsp:sp modelId="{F3878EF0-01FC-49B3-979F-BADF7442799D}">
      <dsp:nvSpPr>
        <dsp:cNvPr id="0" name=""/>
        <dsp:cNvSpPr/>
      </dsp:nvSpPr>
      <dsp:spPr>
        <a:xfrm>
          <a:off x="4169631" y="716426"/>
          <a:ext cx="1084342" cy="998711"/>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يتطلب مراعاة نوع الاستثمار </a:t>
          </a:r>
          <a:endParaRPr lang="ar-SA" sz="1600" b="1" kern="1200"/>
        </a:p>
      </dsp:txBody>
      <dsp:txXfrm>
        <a:off x="4198882" y="745677"/>
        <a:ext cx="1025840" cy="940209"/>
      </dsp:txXfrm>
    </dsp:sp>
    <dsp:sp modelId="{65EF492C-1B99-4C62-880B-B37D9ED8FDF6}">
      <dsp:nvSpPr>
        <dsp:cNvPr id="0" name=""/>
        <dsp:cNvSpPr/>
      </dsp:nvSpPr>
      <dsp:spPr>
        <a:xfrm rot="14110531">
          <a:off x="3541923" y="876424"/>
          <a:ext cx="799086" cy="22741"/>
        </a:xfrm>
        <a:custGeom>
          <a:avLst/>
          <a:gdLst/>
          <a:ahLst/>
          <a:cxnLst/>
          <a:rect l="0" t="0" r="0" b="0"/>
          <a:pathLst>
            <a:path>
              <a:moveTo>
                <a:pt x="0" y="11370"/>
              </a:moveTo>
              <a:lnTo>
                <a:pt x="799086"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3921489" y="867818"/>
        <a:ext cx="39954" cy="39954"/>
      </dsp:txXfrm>
    </dsp:sp>
    <dsp:sp modelId="{36025456-97DC-420A-AE6E-E6D74766774A}">
      <dsp:nvSpPr>
        <dsp:cNvPr id="0" name=""/>
        <dsp:cNvSpPr/>
      </dsp:nvSpPr>
      <dsp:spPr>
        <a:xfrm>
          <a:off x="2308490" y="171622"/>
          <a:ext cx="1404811" cy="776370"/>
        </a:xfrm>
        <a:prstGeom prst="roundRect">
          <a:avLst>
            <a:gd name="adj" fmla="val 10000"/>
          </a:avLst>
        </a:prstGeom>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أسهم عادية، أو لم يستطيع المصرف نوع الاستثمار </a:t>
          </a:r>
        </a:p>
      </dsp:txBody>
      <dsp:txXfrm>
        <a:off x="2331229" y="194361"/>
        <a:ext cx="1359333" cy="730892"/>
      </dsp:txXfrm>
    </dsp:sp>
    <dsp:sp modelId="{9D6C5C7D-D5CA-43F5-B05A-D754F00497D5}">
      <dsp:nvSpPr>
        <dsp:cNvPr id="0" name=""/>
        <dsp:cNvSpPr/>
      </dsp:nvSpPr>
      <dsp:spPr>
        <a:xfrm rot="10800000">
          <a:off x="1852160" y="548437"/>
          <a:ext cx="456329" cy="22741"/>
        </a:xfrm>
        <a:custGeom>
          <a:avLst/>
          <a:gdLst/>
          <a:ahLst/>
          <a:cxnLst/>
          <a:rect l="0" t="0" r="0" b="0"/>
          <a:pathLst>
            <a:path>
              <a:moveTo>
                <a:pt x="0" y="11370"/>
              </a:moveTo>
              <a:lnTo>
                <a:pt x="456329"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SA" sz="500" kern="1200"/>
        </a:p>
      </dsp:txBody>
      <dsp:txXfrm rot="10800000">
        <a:off x="2068916" y="548400"/>
        <a:ext cx="22816" cy="22816"/>
      </dsp:txXfrm>
    </dsp:sp>
    <dsp:sp modelId="{F068B5C2-72D4-4496-81C8-D60DEE1ACA06}">
      <dsp:nvSpPr>
        <dsp:cNvPr id="0" name=""/>
        <dsp:cNvSpPr/>
      </dsp:nvSpPr>
      <dsp:spPr>
        <a:xfrm>
          <a:off x="6363" y="274602"/>
          <a:ext cx="1845796" cy="570412"/>
        </a:xfrm>
        <a:prstGeom prst="roundRect">
          <a:avLst>
            <a:gd name="adj" fmla="val 10000"/>
          </a:avLst>
        </a:prstGeom>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atMod val="105000"/>
            </a:schemeClr>
          </a:solidFill>
          <a:prstDash val="solid"/>
        </a:ln>
        <a:effectLst>
          <a:outerShdw blurRad="40000" dist="20000" dir="5400000" rotWithShape="0">
            <a:srgbClr val="000000">
              <a:alpha val="38000"/>
            </a:srgbClr>
          </a:outerShdw>
        </a:effectLst>
      </dsp:spPr>
      <dsp:style>
        <a:lnRef idx="1">
          <a:schemeClr val="accent2"/>
        </a:lnRef>
        <a:fillRef idx="2">
          <a:schemeClr val="accent2"/>
        </a:fillRef>
        <a:effectRef idx="1">
          <a:schemeClr val="accent2"/>
        </a:effectRef>
        <a:fontRef idx="minor">
          <a:schemeClr val="dk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تطرح من رأس المال الأساسي المستمر</a:t>
          </a:r>
          <a:endParaRPr lang="ar-SA" sz="1600" b="1" kern="1200"/>
        </a:p>
      </dsp:txBody>
      <dsp:txXfrm>
        <a:off x="23070" y="291309"/>
        <a:ext cx="1812382" cy="536998"/>
      </dsp:txXfrm>
    </dsp:sp>
    <dsp:sp modelId="{65C2364F-0EB7-43B8-B620-D0445CE63172}">
      <dsp:nvSpPr>
        <dsp:cNvPr id="0" name=""/>
        <dsp:cNvSpPr/>
      </dsp:nvSpPr>
      <dsp:spPr>
        <a:xfrm rot="10036989">
          <a:off x="3707563" y="1255901"/>
          <a:ext cx="467805" cy="22741"/>
        </a:xfrm>
        <a:custGeom>
          <a:avLst/>
          <a:gdLst/>
          <a:ahLst/>
          <a:cxnLst/>
          <a:rect l="0" t="0" r="0" b="0"/>
          <a:pathLst>
            <a:path>
              <a:moveTo>
                <a:pt x="0" y="11370"/>
              </a:moveTo>
              <a:lnTo>
                <a:pt x="467805"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3929771" y="1255576"/>
        <a:ext cx="23390" cy="23390"/>
      </dsp:txXfrm>
    </dsp:sp>
    <dsp:sp modelId="{7190588C-4A39-4070-93ED-D8A885637B24}">
      <dsp:nvSpPr>
        <dsp:cNvPr id="0" name=""/>
        <dsp:cNvSpPr/>
      </dsp:nvSpPr>
      <dsp:spPr>
        <a:xfrm>
          <a:off x="2308490" y="1033555"/>
          <a:ext cx="1404811" cy="570412"/>
        </a:xfrm>
        <a:prstGeom prst="roundRect">
          <a:avLst>
            <a:gd name="adj" fmla="val 10000"/>
          </a:avLst>
        </a:prstGeom>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أسهم ممتازة غير تراكمية</a:t>
          </a:r>
        </a:p>
      </dsp:txBody>
      <dsp:txXfrm>
        <a:off x="2325197" y="1050262"/>
        <a:ext cx="1371397" cy="536998"/>
      </dsp:txXfrm>
    </dsp:sp>
    <dsp:sp modelId="{117B100C-A0CB-461D-A91A-309AD30214F2}">
      <dsp:nvSpPr>
        <dsp:cNvPr id="0" name=""/>
        <dsp:cNvSpPr/>
      </dsp:nvSpPr>
      <dsp:spPr>
        <a:xfrm rot="10800000">
          <a:off x="1852160" y="1307391"/>
          <a:ext cx="456329" cy="22741"/>
        </a:xfrm>
        <a:custGeom>
          <a:avLst/>
          <a:gdLst/>
          <a:ahLst/>
          <a:cxnLst/>
          <a:rect l="0" t="0" r="0" b="0"/>
          <a:pathLst>
            <a:path>
              <a:moveTo>
                <a:pt x="0" y="11370"/>
              </a:moveTo>
              <a:lnTo>
                <a:pt x="456329"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2068916" y="1307353"/>
        <a:ext cx="22816" cy="22816"/>
      </dsp:txXfrm>
    </dsp:sp>
    <dsp:sp modelId="{49743F9D-18B3-4A6F-939A-C9436934804C}">
      <dsp:nvSpPr>
        <dsp:cNvPr id="0" name=""/>
        <dsp:cNvSpPr/>
      </dsp:nvSpPr>
      <dsp:spPr>
        <a:xfrm>
          <a:off x="6363" y="1033555"/>
          <a:ext cx="1845796" cy="570412"/>
        </a:xfrm>
        <a:prstGeom prst="roundRect">
          <a:avLst>
            <a:gd name="adj" fmla="val 10000"/>
          </a:avLst>
        </a:prstGeom>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atMod val="105000"/>
            </a:schemeClr>
          </a:solidFill>
          <a:prstDash val="solid"/>
        </a:ln>
        <a:effectLst>
          <a:outerShdw blurRad="40000" dist="20000" dir="5400000" rotWithShape="0">
            <a:srgbClr val="000000">
              <a:alpha val="38000"/>
            </a:srgbClr>
          </a:outerShdw>
        </a:effectLst>
      </dsp:spPr>
      <dsp:style>
        <a:lnRef idx="1">
          <a:schemeClr val="accent2"/>
        </a:lnRef>
        <a:fillRef idx="2">
          <a:schemeClr val="accent2"/>
        </a:fillRef>
        <a:effectRef idx="1">
          <a:schemeClr val="accent2"/>
        </a:effectRef>
        <a:fontRef idx="minor">
          <a:schemeClr val="dk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تطرح من رأس المال الأساسي الأضافي</a:t>
          </a:r>
        </a:p>
      </dsp:txBody>
      <dsp:txXfrm>
        <a:off x="23070" y="1050262"/>
        <a:ext cx="1812382" cy="536998"/>
      </dsp:txXfrm>
    </dsp:sp>
    <dsp:sp modelId="{C73EE851-1E99-467D-BB68-A8720C196641}">
      <dsp:nvSpPr>
        <dsp:cNvPr id="0" name=""/>
        <dsp:cNvSpPr/>
      </dsp:nvSpPr>
      <dsp:spPr>
        <a:xfrm rot="7261013">
          <a:off x="3498677" y="1583888"/>
          <a:ext cx="885577" cy="22741"/>
        </a:xfrm>
        <a:custGeom>
          <a:avLst/>
          <a:gdLst/>
          <a:ahLst/>
          <a:cxnLst/>
          <a:rect l="0" t="0" r="0" b="0"/>
          <a:pathLst>
            <a:path>
              <a:moveTo>
                <a:pt x="0" y="11370"/>
              </a:moveTo>
              <a:lnTo>
                <a:pt x="885577"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SA" sz="500" kern="1200"/>
        </a:p>
      </dsp:txBody>
      <dsp:txXfrm rot="10800000">
        <a:off x="3919326" y="1573119"/>
        <a:ext cx="44278" cy="44278"/>
      </dsp:txXfrm>
    </dsp:sp>
    <dsp:sp modelId="{BC6F56BD-A6B2-41E5-A8C4-7FCDF216B67D}">
      <dsp:nvSpPr>
        <dsp:cNvPr id="0" name=""/>
        <dsp:cNvSpPr/>
      </dsp:nvSpPr>
      <dsp:spPr>
        <a:xfrm>
          <a:off x="2308490" y="1689529"/>
          <a:ext cx="1404811" cy="570412"/>
        </a:xfrm>
        <a:prstGeom prst="roundRect">
          <a:avLst>
            <a:gd name="adj" fmla="val 10000"/>
          </a:avLst>
        </a:prstGeom>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dsp:spPr>
      <dsp:style>
        <a:lnRef idx="1">
          <a:schemeClr val="accent5"/>
        </a:lnRef>
        <a:fillRef idx="2">
          <a:schemeClr val="accent5"/>
        </a:fillRef>
        <a:effectRef idx="1">
          <a:schemeClr val="accent5"/>
        </a:effectRef>
        <a:fontRef idx="minor">
          <a:schemeClr val="dk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قروض (ودائع) مساندة أو أدوات رأسمالية أخرى</a:t>
          </a:r>
          <a:endParaRPr lang="ar-SA" sz="1400" b="1" kern="1200"/>
        </a:p>
      </dsp:txBody>
      <dsp:txXfrm>
        <a:off x="2325197" y="1706236"/>
        <a:ext cx="1371397" cy="536998"/>
      </dsp:txXfrm>
    </dsp:sp>
    <dsp:sp modelId="{11E1C9F8-36ED-4737-8FFD-1F2CF7EFBD9F}">
      <dsp:nvSpPr>
        <dsp:cNvPr id="0" name=""/>
        <dsp:cNvSpPr/>
      </dsp:nvSpPr>
      <dsp:spPr>
        <a:xfrm rot="10800000">
          <a:off x="1852160" y="1963365"/>
          <a:ext cx="456329" cy="22741"/>
        </a:xfrm>
        <a:custGeom>
          <a:avLst/>
          <a:gdLst/>
          <a:ahLst/>
          <a:cxnLst/>
          <a:rect l="0" t="0" r="0" b="0"/>
          <a:pathLst>
            <a:path>
              <a:moveTo>
                <a:pt x="0" y="11370"/>
              </a:moveTo>
              <a:lnTo>
                <a:pt x="456329"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2068916" y="1963327"/>
        <a:ext cx="22816" cy="22816"/>
      </dsp:txXfrm>
    </dsp:sp>
    <dsp:sp modelId="{64F0E00D-F870-43E7-BD06-1E77AAB7BD75}">
      <dsp:nvSpPr>
        <dsp:cNvPr id="0" name=""/>
        <dsp:cNvSpPr/>
      </dsp:nvSpPr>
      <dsp:spPr>
        <a:xfrm>
          <a:off x="6363" y="1689529"/>
          <a:ext cx="1845796" cy="570412"/>
        </a:xfrm>
        <a:prstGeom prst="roundRect">
          <a:avLst>
            <a:gd name="adj" fmla="val 10000"/>
          </a:avLst>
        </a:prstGeom>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atMod val="105000"/>
            </a:schemeClr>
          </a:solidFill>
          <a:prstDash val="solid"/>
        </a:ln>
        <a:effectLst>
          <a:outerShdw blurRad="40000" dist="20000" dir="5400000" rotWithShape="0">
            <a:srgbClr val="000000">
              <a:alpha val="38000"/>
            </a:srgbClr>
          </a:outerShdw>
        </a:effectLst>
      </dsp:spPr>
      <dsp:style>
        <a:lnRef idx="1">
          <a:schemeClr val="accent2"/>
        </a:lnRef>
        <a:fillRef idx="2">
          <a:schemeClr val="accent2"/>
        </a:fillRef>
        <a:effectRef idx="1">
          <a:schemeClr val="accent2"/>
        </a:effectRef>
        <a:fontRef idx="minor">
          <a:schemeClr val="dk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تطرح من الشريحة الثانية</a:t>
          </a:r>
        </a:p>
      </dsp:txBody>
      <dsp:txXfrm>
        <a:off x="23070" y="1706236"/>
        <a:ext cx="1812382" cy="536998"/>
      </dsp:txXfrm>
    </dsp:sp>
    <dsp:sp modelId="{552B65F5-D2A1-4C0C-B478-833FF504D503}">
      <dsp:nvSpPr>
        <dsp:cNvPr id="0" name=""/>
        <dsp:cNvSpPr/>
      </dsp:nvSpPr>
      <dsp:spPr>
        <a:xfrm rot="6856024">
          <a:off x="6911249" y="2779173"/>
          <a:ext cx="1110317" cy="22741"/>
        </a:xfrm>
        <a:custGeom>
          <a:avLst/>
          <a:gdLst/>
          <a:ahLst/>
          <a:cxnLst/>
          <a:rect l="0" t="0" r="0" b="0"/>
          <a:pathLst>
            <a:path>
              <a:moveTo>
                <a:pt x="0" y="11370"/>
              </a:moveTo>
              <a:lnTo>
                <a:pt x="1110317" y="11370"/>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SA" sz="500" kern="1200"/>
        </a:p>
      </dsp:txBody>
      <dsp:txXfrm rot="10800000">
        <a:off x="7438650" y="2762786"/>
        <a:ext cx="55515" cy="55515"/>
      </dsp:txXfrm>
    </dsp:sp>
    <dsp:sp modelId="{2BB103A9-A522-4F7C-A194-E14792A825A4}">
      <dsp:nvSpPr>
        <dsp:cNvPr id="0" name=""/>
        <dsp:cNvSpPr/>
      </dsp:nvSpPr>
      <dsp:spPr>
        <a:xfrm>
          <a:off x="5760841" y="2590059"/>
          <a:ext cx="1477401" cy="1413179"/>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نسبة</a:t>
          </a:r>
          <a:r>
            <a:rPr lang="ar-IQ" sz="1600" b="1" kern="1200" baseline="0"/>
            <a:t> المساهمة تساوي أو تقل عن (10%) من رأس مال المصدر لكل شركة على حدة (الفقرة ثانياً -2)</a:t>
          </a:r>
          <a:endParaRPr lang="ar-SA" sz="1600" b="1" kern="1200"/>
        </a:p>
      </dsp:txBody>
      <dsp:txXfrm>
        <a:off x="5802232" y="2631450"/>
        <a:ext cx="1394619" cy="1330397"/>
      </dsp:txXfrm>
    </dsp:sp>
    <dsp:sp modelId="{81CF4264-E6B4-489E-A866-0A634414EFF7}">
      <dsp:nvSpPr>
        <dsp:cNvPr id="0" name=""/>
        <dsp:cNvSpPr/>
      </dsp:nvSpPr>
      <dsp:spPr>
        <a:xfrm rot="10800000">
          <a:off x="5304511" y="3285278"/>
          <a:ext cx="456329" cy="22741"/>
        </a:xfrm>
        <a:custGeom>
          <a:avLst/>
          <a:gdLst/>
          <a:ahLst/>
          <a:cxnLst/>
          <a:rect l="0" t="0" r="0" b="0"/>
          <a:pathLst>
            <a:path>
              <a:moveTo>
                <a:pt x="0" y="11370"/>
              </a:moveTo>
              <a:lnTo>
                <a:pt x="456329" y="1137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5521268" y="3285240"/>
        <a:ext cx="22816" cy="22816"/>
      </dsp:txXfrm>
    </dsp:sp>
    <dsp:sp modelId="{A45D69DA-F878-4711-9309-3AFAACA23E01}">
      <dsp:nvSpPr>
        <dsp:cNvPr id="0" name=""/>
        <dsp:cNvSpPr/>
      </dsp:nvSpPr>
      <dsp:spPr>
        <a:xfrm>
          <a:off x="4163687" y="2362382"/>
          <a:ext cx="1140824" cy="1868533"/>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يتم مقارنة إجمالي هذه الاستثمارات مع نسبة (10%) من رأس المال الأساسي المستمر بعد الاستبعادات</a:t>
          </a:r>
        </a:p>
      </dsp:txBody>
      <dsp:txXfrm>
        <a:off x="4197101" y="2395796"/>
        <a:ext cx="1073996" cy="1801705"/>
      </dsp:txXfrm>
    </dsp:sp>
    <dsp:sp modelId="{8DA9DC24-6630-44B2-891F-6F1E362CE264}">
      <dsp:nvSpPr>
        <dsp:cNvPr id="0" name=""/>
        <dsp:cNvSpPr/>
      </dsp:nvSpPr>
      <dsp:spPr>
        <a:xfrm rot="13934034">
          <a:off x="3562971" y="2990770"/>
          <a:ext cx="745101" cy="22741"/>
        </a:xfrm>
        <a:custGeom>
          <a:avLst/>
          <a:gdLst/>
          <a:ahLst/>
          <a:cxnLst/>
          <a:rect l="0" t="0" r="0" b="0"/>
          <a:pathLst>
            <a:path>
              <a:moveTo>
                <a:pt x="0" y="11370"/>
              </a:moveTo>
              <a:lnTo>
                <a:pt x="745101"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3916894" y="2983513"/>
        <a:ext cx="37255" cy="37255"/>
      </dsp:txXfrm>
    </dsp:sp>
    <dsp:sp modelId="{F0F32792-453D-49EF-BA94-02BC23501AAC}">
      <dsp:nvSpPr>
        <dsp:cNvPr id="0" name=""/>
        <dsp:cNvSpPr/>
      </dsp:nvSpPr>
      <dsp:spPr>
        <a:xfrm>
          <a:off x="2281304" y="2345503"/>
          <a:ext cx="1426053" cy="724258"/>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مبلغ الزيادة عن (10%) من رأس المال الأساسي المستمر </a:t>
          </a:r>
        </a:p>
      </dsp:txBody>
      <dsp:txXfrm>
        <a:off x="2302517" y="2366716"/>
        <a:ext cx="1383627" cy="681832"/>
      </dsp:txXfrm>
    </dsp:sp>
    <dsp:sp modelId="{8C05074B-F9FD-476C-BE07-3135DDB51D80}">
      <dsp:nvSpPr>
        <dsp:cNvPr id="0" name=""/>
        <dsp:cNvSpPr/>
      </dsp:nvSpPr>
      <dsp:spPr>
        <a:xfrm rot="10800000">
          <a:off x="1824974" y="2696262"/>
          <a:ext cx="456329" cy="22741"/>
        </a:xfrm>
        <a:custGeom>
          <a:avLst/>
          <a:gdLst/>
          <a:ahLst/>
          <a:cxnLst/>
          <a:rect l="0" t="0" r="0" b="0"/>
          <a:pathLst>
            <a:path>
              <a:moveTo>
                <a:pt x="0" y="11370"/>
              </a:moveTo>
              <a:lnTo>
                <a:pt x="456329"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SA" sz="500" kern="1200"/>
        </a:p>
      </dsp:txBody>
      <dsp:txXfrm rot="10800000">
        <a:off x="2041731" y="2696224"/>
        <a:ext cx="22816" cy="22816"/>
      </dsp:txXfrm>
    </dsp:sp>
    <dsp:sp modelId="{93B6E1CC-5B35-4FAE-BD2B-867282BD0A95}">
      <dsp:nvSpPr>
        <dsp:cNvPr id="0" name=""/>
        <dsp:cNvSpPr/>
      </dsp:nvSpPr>
      <dsp:spPr>
        <a:xfrm>
          <a:off x="102329" y="2422426"/>
          <a:ext cx="1722644" cy="570412"/>
        </a:xfrm>
        <a:prstGeom prst="roundRect">
          <a:avLst>
            <a:gd name="adj" fmla="val 10000"/>
          </a:avLst>
        </a:prstGeom>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dsp:spPr>
      <dsp:style>
        <a:lnRef idx="1">
          <a:schemeClr val="accent1"/>
        </a:lnRef>
        <a:fillRef idx="2">
          <a:schemeClr val="accent1"/>
        </a:fillRef>
        <a:effectRef idx="1">
          <a:schemeClr val="accent1"/>
        </a:effectRef>
        <a:fontRef idx="minor">
          <a:schemeClr val="dk1"/>
        </a:fontRef>
      </dsp:style>
      <dsp:txBody>
        <a:bodyPr spcFirstLastPara="0" vert="horz" wrap="square" lIns="10160" tIns="10160" rIns="10160" bIns="10160" numCol="1" spcCol="1270" anchor="ctr" anchorCtr="0">
          <a:noAutofit/>
        </a:bodyPr>
        <a:lstStyle/>
        <a:p>
          <a:pPr lvl="0" algn="ctr" defTabSz="711200" rtl="1">
            <a:lnSpc>
              <a:spcPct val="90000"/>
            </a:lnSpc>
            <a:spcBef>
              <a:spcPct val="0"/>
            </a:spcBef>
            <a:spcAft>
              <a:spcPct val="35000"/>
            </a:spcAft>
          </a:pPr>
          <a:r>
            <a:rPr lang="ar-IQ" sz="1600" b="1" kern="1200"/>
            <a:t>يطرح راس المال الاساسي المستمر</a:t>
          </a:r>
          <a:endParaRPr lang="ar-SA" sz="1600" b="1" kern="1200"/>
        </a:p>
      </dsp:txBody>
      <dsp:txXfrm>
        <a:off x="119036" y="2439133"/>
        <a:ext cx="1689230" cy="536998"/>
      </dsp:txXfrm>
    </dsp:sp>
    <dsp:sp modelId="{62B0B720-0DAA-46A2-91A4-38C8950A8F45}">
      <dsp:nvSpPr>
        <dsp:cNvPr id="0" name=""/>
        <dsp:cNvSpPr/>
      </dsp:nvSpPr>
      <dsp:spPr>
        <a:xfrm rot="8266387">
          <a:off x="3627395" y="3492360"/>
          <a:ext cx="616254" cy="22741"/>
        </a:xfrm>
        <a:custGeom>
          <a:avLst/>
          <a:gdLst/>
          <a:ahLst/>
          <a:cxnLst/>
          <a:rect l="0" t="0" r="0" b="0"/>
          <a:pathLst>
            <a:path>
              <a:moveTo>
                <a:pt x="0" y="11370"/>
              </a:moveTo>
              <a:lnTo>
                <a:pt x="616254"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3920116" y="3488325"/>
        <a:ext cx="30812" cy="30812"/>
      </dsp:txXfrm>
    </dsp:sp>
    <dsp:sp modelId="{647E5063-387E-441C-93FA-4CFC6AE4ED31}">
      <dsp:nvSpPr>
        <dsp:cNvPr id="0" name=""/>
        <dsp:cNvSpPr/>
      </dsp:nvSpPr>
      <dsp:spPr>
        <a:xfrm>
          <a:off x="2342098" y="3173833"/>
          <a:ext cx="1365258" cy="107396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المبلغ الذي يساوي أو يقل عن (10%) من رأس المال الأساسي المستمر  </a:t>
          </a:r>
          <a:r>
            <a:rPr lang="ar-IQ" sz="1400" b="1" kern="1200" baseline="0"/>
            <a:t>(الفقرة ثانياً -3)</a:t>
          </a:r>
          <a:endParaRPr lang="ar-IQ" sz="1400" b="1" kern="1200"/>
        </a:p>
      </dsp:txBody>
      <dsp:txXfrm>
        <a:off x="2373553" y="3205288"/>
        <a:ext cx="1302348" cy="1011050"/>
      </dsp:txXfrm>
    </dsp:sp>
    <dsp:sp modelId="{B0EF42F8-EB24-4E25-8329-87E1BA9657F4}">
      <dsp:nvSpPr>
        <dsp:cNvPr id="0" name=""/>
        <dsp:cNvSpPr/>
      </dsp:nvSpPr>
      <dsp:spPr>
        <a:xfrm rot="12942401">
          <a:off x="1832947" y="3535449"/>
          <a:ext cx="561971" cy="22741"/>
        </a:xfrm>
        <a:custGeom>
          <a:avLst/>
          <a:gdLst/>
          <a:ahLst/>
          <a:cxnLst/>
          <a:rect l="0" t="0" r="0" b="0"/>
          <a:pathLst>
            <a:path>
              <a:moveTo>
                <a:pt x="0" y="11370"/>
              </a:moveTo>
              <a:lnTo>
                <a:pt x="561971"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2099884" y="3532771"/>
        <a:ext cx="28098" cy="28098"/>
      </dsp:txXfrm>
    </dsp:sp>
    <dsp:sp modelId="{9BB2B7FD-E0D0-4CF0-B3FE-24DF4BAE14FF}">
      <dsp:nvSpPr>
        <dsp:cNvPr id="0" name=""/>
        <dsp:cNvSpPr/>
      </dsp:nvSpPr>
      <dsp:spPr>
        <a:xfrm>
          <a:off x="123058" y="3078400"/>
          <a:ext cx="1762710" cy="608852"/>
        </a:xfrm>
        <a:prstGeom prst="roundRect">
          <a:avLst>
            <a:gd name="adj" fmla="val 10000"/>
          </a:avLst>
        </a:prstGeom>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dsp:spPr>
      <dsp:style>
        <a:lnRef idx="1">
          <a:schemeClr val="accent1"/>
        </a:lnRef>
        <a:fillRef idx="2">
          <a:schemeClr val="accent1"/>
        </a:fillRef>
        <a:effectRef idx="1">
          <a:schemeClr val="accent1"/>
        </a:effectRef>
        <a:fontRef idx="minor">
          <a:schemeClr val="dk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تعالج هذه الاستثمارات ضمن مخاطر الائتمان إذا كانت لغير أغراض المتاجرة</a:t>
          </a:r>
        </a:p>
      </dsp:txBody>
      <dsp:txXfrm>
        <a:off x="140891" y="3096233"/>
        <a:ext cx="1727044" cy="573186"/>
      </dsp:txXfrm>
    </dsp:sp>
    <dsp:sp modelId="{996CD9EF-F558-427D-B348-C40638370915}">
      <dsp:nvSpPr>
        <dsp:cNvPr id="0" name=""/>
        <dsp:cNvSpPr/>
      </dsp:nvSpPr>
      <dsp:spPr>
        <a:xfrm rot="8564018">
          <a:off x="1827233" y="3873046"/>
          <a:ext cx="573401" cy="22741"/>
        </a:xfrm>
        <a:custGeom>
          <a:avLst/>
          <a:gdLst/>
          <a:ahLst/>
          <a:cxnLst/>
          <a:rect l="0" t="0" r="0" b="0"/>
          <a:pathLst>
            <a:path>
              <a:moveTo>
                <a:pt x="0" y="11370"/>
              </a:moveTo>
              <a:lnTo>
                <a:pt x="573401" y="11370"/>
              </a:lnTo>
            </a:path>
          </a:pathLst>
        </a:custGeom>
        <a:noFill/>
        <a:ln w="25400" cap="flat" cmpd="sng" algn="ctr">
          <a:solidFill>
            <a:schemeClr val="accent1">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rtl="1">
            <a:lnSpc>
              <a:spcPct val="90000"/>
            </a:lnSpc>
            <a:spcBef>
              <a:spcPct val="0"/>
            </a:spcBef>
            <a:spcAft>
              <a:spcPct val="35000"/>
            </a:spcAft>
          </a:pPr>
          <a:endParaRPr lang="ar-IQ" sz="500" kern="1200"/>
        </a:p>
      </dsp:txBody>
      <dsp:txXfrm rot="10800000">
        <a:off x="2099598" y="3870082"/>
        <a:ext cx="28670" cy="28670"/>
      </dsp:txXfrm>
    </dsp:sp>
    <dsp:sp modelId="{10618D86-D96D-4B81-9A9E-AF6B446319BE}">
      <dsp:nvSpPr>
        <dsp:cNvPr id="0" name=""/>
        <dsp:cNvSpPr/>
      </dsp:nvSpPr>
      <dsp:spPr>
        <a:xfrm>
          <a:off x="164116" y="3772814"/>
          <a:ext cx="1721652" cy="570412"/>
        </a:xfrm>
        <a:prstGeom prst="roundRect">
          <a:avLst>
            <a:gd name="adj" fmla="val 10000"/>
          </a:avLst>
        </a:prstGeom>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dsp:spPr>
      <dsp:style>
        <a:lnRef idx="1">
          <a:schemeClr val="accent1"/>
        </a:lnRef>
        <a:fillRef idx="2">
          <a:schemeClr val="accent1"/>
        </a:fillRef>
        <a:effectRef idx="1">
          <a:schemeClr val="accent1"/>
        </a:effectRef>
        <a:fontRef idx="minor">
          <a:schemeClr val="dk1"/>
        </a:fontRef>
      </dsp:style>
      <dsp:txBody>
        <a:bodyPr spcFirstLastPara="0" vert="horz" wrap="square" lIns="8890" tIns="8890" rIns="8890" bIns="8890" numCol="1" spcCol="1270" anchor="ctr" anchorCtr="0">
          <a:noAutofit/>
        </a:bodyPr>
        <a:lstStyle/>
        <a:p>
          <a:pPr lvl="0" algn="ctr" defTabSz="622300" rtl="1">
            <a:lnSpc>
              <a:spcPct val="90000"/>
            </a:lnSpc>
            <a:spcBef>
              <a:spcPct val="0"/>
            </a:spcBef>
            <a:spcAft>
              <a:spcPct val="35000"/>
            </a:spcAft>
          </a:pPr>
          <a:r>
            <a:rPr lang="ar-IQ" sz="1400" b="1" kern="1200"/>
            <a:t>تعالج هذه الاستثمارات ضمن مخاطر السوق إذا كان متحفظ بها لأغراض المتاجرة</a:t>
          </a:r>
        </a:p>
      </dsp:txBody>
      <dsp:txXfrm>
        <a:off x="180823" y="3789521"/>
        <a:ext cx="1688238" cy="53699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1" Type="http://schemas.openxmlformats.org/officeDocument/2006/relationships/hyperlink" Target="#&#1575;&#1604;&#1575;&#1610;&#1590;&#1575;&#1581;&#1575;&#1578;"/></Relationships>
</file>

<file path=xl/drawings/_rels/drawing11.xml.rels><?xml version="1.0" encoding="UTF-8" standalone="yes"?>
<Relationships xmlns="http://schemas.openxmlformats.org/package/2006/relationships"><Relationship Id="rId1" Type="http://schemas.openxmlformats.org/officeDocument/2006/relationships/hyperlink" Target="#&#1575;&#1604;&#1578;&#1601;&#1575;&#1589;&#1610;&#1604;"/></Relationships>
</file>

<file path=xl/drawings/_rels/drawing2.xml.rels><?xml version="1.0" encoding="UTF-8" standalone="yes"?>
<Relationships xmlns="http://schemas.openxmlformats.org/package/2006/relationships"><Relationship Id="rId1" Type="http://schemas.openxmlformats.org/officeDocument/2006/relationships/hyperlink" Target="#'&#1605;&#1593;&#1610;&#1575;&#1585; &#1603;&#1601;&#1575;&#1610;&#1577; &#1585;&#1571;&#1587; &#1575;&#1604;&#1605;&#1575;&#1604;'!A49:A52"/></Relationships>
</file>

<file path=xl/drawings/_rels/drawing3.xml.rels><?xml version="1.0" encoding="UTF-8" standalone="yes"?>
<Relationships xmlns="http://schemas.openxmlformats.org/package/2006/relationships"><Relationship Id="rId1" Type="http://schemas.openxmlformats.org/officeDocument/2006/relationships/hyperlink" Target="#'&#1575;&#1604;&#1588;&#1585;&#1603;&#1575;&#1578; &#1575;&#1604;&#1605;&#1575;&#1604;&#1610;&#1577; &#1608;&#1578;&#1571;&#1605;&#1610;&#1606; OF'!F128:F131"/></Relationships>
</file>

<file path=xl/drawings/_rels/drawing4.xml.rels><?xml version="1.0" encoding="UTF-8" standalone="yes"?>
<Relationships xmlns="http://schemas.openxmlformats.org/package/2006/relationships"><Relationship Id="rId1" Type="http://schemas.openxmlformats.org/officeDocument/2006/relationships/hyperlink" Target="#'CR &#1573;&#1580;&#1605;&#1575;&#1604;&#1609; &#1605;&#1582;&#1575;&#1591;&#1585; &#1575;&#1604;&#1575;&#1574;&#1578;&#1605;&#1575;&#1606;'!C82:C84"/></Relationships>
</file>

<file path=xl/drawings/_rels/drawing5.xml.rels><?xml version="1.0" encoding="UTF-8" standalone="yes"?>
<Relationships xmlns="http://schemas.openxmlformats.org/package/2006/relationships"><Relationship Id="rId1" Type="http://schemas.openxmlformats.org/officeDocument/2006/relationships/hyperlink" Target="#' &#1605;&#1582;&#1575;&#1591;&#1585; &#1575;&#1604;&#1591;&#1585;&#1601; &#1575;&#1604;&#1605;&#1602;&#1575;&#1576;&#1604;- OTC'!A68:A74"/></Relationships>
</file>

<file path=xl/drawings/_rels/drawing6.xml.rels><?xml version="1.0" encoding="UTF-8" standalone="yes"?>
<Relationships xmlns="http://schemas.openxmlformats.org/package/2006/relationships"><Relationship Id="rId1" Type="http://schemas.openxmlformats.org/officeDocument/2006/relationships/hyperlink" Target="#'&#1605;&#1582;&#1575;&#1591;&#1585; &#1575;&#1604;&#1591;&#1585;&#1601; &#1575;&#1604;&#1605;&#1602;&#1575;&#1576;&#1604; -REPO '!C34:C36"/></Relationships>
</file>

<file path=xl/drawings/_rels/drawing7.xml.rels><?xml version="1.0" encoding="UTF-8" standalone="yes"?>
<Relationships xmlns="http://schemas.openxmlformats.org/package/2006/relationships"><Relationship Id="rId1" Type="http://schemas.openxmlformats.org/officeDocument/2006/relationships/hyperlink" Target="#'MR&#1571;&#1583;&#1608;&#1575;&#1578; &#1583;&#1610;&#1606; &#1593;&#1575;&#1605;&#1577;-&#1575;&#1604;&#1575;&#1587;&#1578;&#1581;&#1602;&#1575;&#1602;'!C28"/></Relationships>
</file>

<file path=xl/drawings/_rels/drawing8.xml.rels><?xml version="1.0" encoding="UTF-8" standalone="yes"?>
<Relationships xmlns="http://schemas.openxmlformats.org/package/2006/relationships"><Relationship Id="rId1" Type="http://schemas.openxmlformats.org/officeDocument/2006/relationships/hyperlink" Target="#'MR &#1571;&#1583;&#1608;&#1575;&#1578; &#1583;&#1610;&#1606; &#1605;&#1581;&#1583;&#1583;&#1577;'!B26"/></Relationships>
</file>

<file path=xl/drawings/_rels/drawing9.xml.rels><?xml version="1.0" encoding="UTF-8" standalone="yes"?>
<Relationships xmlns="http://schemas.openxmlformats.org/package/2006/relationships"><Relationship Id="rId1" Type="http://schemas.openxmlformats.org/officeDocument/2006/relationships/hyperlink" Target="#'MR &#1605;&#1582;&#1575;&#1591;&#1585; &#1575;&#1604;&#1571;&#1587;&#1607;&#1605;'!B39"/></Relationships>
</file>

<file path=xl/drawings/drawing1.xml><?xml version="1.0" encoding="utf-8"?>
<xdr:wsDr xmlns:xdr="http://schemas.openxmlformats.org/drawingml/2006/spreadsheetDrawing" xmlns:a="http://schemas.openxmlformats.org/drawingml/2006/main">
  <xdr:twoCellAnchor>
    <xdr:from>
      <xdr:col>1</xdr:col>
      <xdr:colOff>76201</xdr:colOff>
      <xdr:row>30</xdr:row>
      <xdr:rowOff>161926</xdr:rowOff>
    </xdr:from>
    <xdr:to>
      <xdr:col>2</xdr:col>
      <xdr:colOff>1059</xdr:colOff>
      <xdr:row>55</xdr:row>
      <xdr:rowOff>104776</xdr:rowOff>
    </xdr:to>
    <xdr:graphicFrame macro="">
      <xdr:nvGraphicFramePr>
        <xdr:cNvPr id="2" name="رسم تخطيطي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47625</xdr:colOff>
      <xdr:row>8</xdr:row>
      <xdr:rowOff>0</xdr:rowOff>
    </xdr:from>
    <xdr:to>
      <xdr:col>2</xdr:col>
      <xdr:colOff>1076325</xdr:colOff>
      <xdr:row>84</xdr:row>
      <xdr:rowOff>76200</xdr:rowOff>
    </xdr:to>
    <xdr:sp macro="" textlink="">
      <xdr:nvSpPr>
        <xdr:cNvPr id="3" name="مربع نص 2"/>
        <xdr:cNvSpPr txBox="1"/>
      </xdr:nvSpPr>
      <xdr:spPr>
        <a:xfrm>
          <a:off x="11234527950" y="1924050"/>
          <a:ext cx="1028700" cy="18764250"/>
        </a:xfrm>
        <a:prstGeom prst="rect">
          <a:avLst/>
        </a:prstGeom>
        <a:ln/>
      </xdr:spPr>
      <xdr:style>
        <a:lnRef idx="1">
          <a:schemeClr val="accent3"/>
        </a:lnRef>
        <a:fillRef idx="3">
          <a:schemeClr val="accent3"/>
        </a:fillRef>
        <a:effectRef idx="2">
          <a:schemeClr val="accent3"/>
        </a:effectRef>
        <a:fontRef idx="minor">
          <a:schemeClr val="lt1"/>
        </a:fontRef>
      </xdr:style>
      <xdr:txBody>
        <a:bodyPr wrap="square" rtlCol="1" anchor="ctr"/>
        <a:lstStyle/>
        <a:p>
          <a:pPr algn="ctr" rtl="1"/>
          <a:r>
            <a:rPr lang="ar-IQ" sz="1800" b="1" u="none" baseline="0">
              <a:latin typeface="Simplified Arabic" pitchFamily="18" charset="-78"/>
              <a:cs typeface="Simplified Arabic" pitchFamily="18" charset="-78"/>
            </a:rPr>
            <a:t>يتوجب مراعاة ال</a:t>
          </a:r>
          <a:r>
            <a:rPr lang="ar-IQ" sz="1800" b="1" u="none">
              <a:latin typeface="Simplified Arabic" pitchFamily="18" charset="-78"/>
              <a:cs typeface="Simplified Arabic" pitchFamily="18" charset="-78"/>
            </a:rPr>
            <a:t>إيضاحات</a:t>
          </a:r>
          <a:r>
            <a:rPr lang="ar-IQ" sz="1800" b="1" u="none" baseline="0">
              <a:latin typeface="Simplified Arabic" pitchFamily="18" charset="-78"/>
              <a:cs typeface="Simplified Arabic" pitchFamily="18" charset="-78"/>
            </a:rPr>
            <a:t> المهمة في أسفل الجداول الخاصة باحتساب معيار كفاية رأس المال </a:t>
          </a:r>
          <a:endParaRPr lang="ar-IQ" sz="1800" b="1" u="none">
            <a:latin typeface="Simplified Arabic" pitchFamily="18" charset="-78"/>
            <a:cs typeface="Simplified Arabic" pitchFamily="18" charset="-78"/>
          </a:endParaRPr>
        </a:p>
      </xdr:txBody>
    </xdr:sp>
    <xdr:clientData/>
  </xdr:twoCellAnchor>
  <xdr:twoCellAnchor editAs="oneCell">
    <xdr:from>
      <xdr:col>2</xdr:col>
      <xdr:colOff>2</xdr:colOff>
      <xdr:row>0</xdr:row>
      <xdr:rowOff>0</xdr:rowOff>
    </xdr:from>
    <xdr:to>
      <xdr:col>2</xdr:col>
      <xdr:colOff>1114426</xdr:colOff>
      <xdr:row>8</xdr:row>
      <xdr:rowOff>123824</xdr:rowOff>
    </xdr:to>
    <xdr:pic>
      <xdr:nvPicPr>
        <xdr:cNvPr id="4" name="Picture 3"/>
        <xdr:cNvPicPr>
          <a:picLocks noChangeAspect="1"/>
        </xdr:cNvPicPr>
      </xdr:nvPicPr>
      <xdr:blipFill>
        <a:blip xmlns:r="http://schemas.openxmlformats.org/officeDocument/2006/relationships" r:embed="rId6" cstate="print"/>
        <a:stretch>
          <a:fillRect/>
        </a:stretch>
      </xdr:blipFill>
      <xdr:spPr>
        <a:xfrm flipH="1">
          <a:off x="9986057624" y="0"/>
          <a:ext cx="1114424" cy="20573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333375</xdr:colOff>
      <xdr:row>4</xdr:row>
      <xdr:rowOff>309563</xdr:rowOff>
    </xdr:from>
    <xdr:to>
      <xdr:col>8</xdr:col>
      <xdr:colOff>762000</xdr:colOff>
      <xdr:row>10</xdr:row>
      <xdr:rowOff>3175</xdr:rowOff>
    </xdr:to>
    <xdr:sp macro="" textlink="">
      <xdr:nvSpPr>
        <xdr:cNvPr id="2" name="مربع نص 1"/>
        <xdr:cNvSpPr txBox="1"/>
      </xdr:nvSpPr>
      <xdr:spPr>
        <a:xfrm>
          <a:off x="11845801969" y="1547813"/>
          <a:ext cx="1238250" cy="2396331"/>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r" rtl="1"/>
          <a:endParaRPr lang="ar-IQ" sz="1100"/>
        </a:p>
        <a:p>
          <a:pPr algn="r" rtl="1"/>
          <a:endParaRPr lang="ar-IQ" sz="1100"/>
        </a:p>
        <a:p>
          <a:pPr algn="r" rtl="1"/>
          <a:endParaRPr lang="ar-IQ" sz="1100"/>
        </a:p>
        <a:p>
          <a:pPr algn="r" rtl="1"/>
          <a:endParaRPr lang="ar-IQ" sz="1100"/>
        </a:p>
        <a:p>
          <a:pPr algn="r" rtl="1"/>
          <a:endParaRPr lang="ar-IQ" sz="1100"/>
        </a:p>
        <a:p>
          <a:pPr algn="ctr" rtl="1"/>
          <a:endParaRPr lang="ar-IQ" sz="2000" b="1">
            <a:latin typeface="Simplified Arabic" pitchFamily="18" charset="-78"/>
            <a:cs typeface="Simplified Arabic" pitchFamily="18" charset="-78"/>
          </a:endParaRPr>
        </a:p>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7</xdr:col>
      <xdr:colOff>448468</xdr:colOff>
      <xdr:row>0</xdr:row>
      <xdr:rowOff>258535</xdr:rowOff>
    </xdr:from>
    <xdr:to>
      <xdr:col>8</xdr:col>
      <xdr:colOff>746126</xdr:colOff>
      <xdr:row>5</xdr:row>
      <xdr:rowOff>342900</xdr:rowOff>
    </xdr:to>
    <xdr:sp macro="" textlink="">
      <xdr:nvSpPr>
        <xdr:cNvPr id="3" name="سهم للأسفل 2">
          <a:hlinkClick xmlns:r="http://schemas.openxmlformats.org/officeDocument/2006/relationships" r:id="rId1"/>
        </xdr:cNvPr>
        <xdr:cNvSpPr/>
      </xdr:nvSpPr>
      <xdr:spPr>
        <a:xfrm>
          <a:off x="11720004499" y="258535"/>
          <a:ext cx="1107283" cy="1957615"/>
        </a:xfrm>
        <a:prstGeom prst="downArrow">
          <a:avLst/>
        </a:prstGeom>
      </xdr:spPr>
      <xdr:style>
        <a:lnRef idx="3">
          <a:schemeClr val="lt1"/>
        </a:lnRef>
        <a:fillRef idx="1">
          <a:schemeClr val="accent2"/>
        </a:fillRef>
        <a:effectRef idx="1">
          <a:schemeClr val="accent2"/>
        </a:effectRef>
        <a:fontRef idx="minor">
          <a:schemeClr val="lt1"/>
        </a:fontRef>
      </xdr:style>
      <xdr:txBody>
        <a:bodyPr rtlCol="1" anchor="ctr"/>
        <a:lstStyle/>
        <a:p>
          <a:pPr algn="r" rtl="1"/>
          <a:endParaRPr lang="ar-IQ"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1104899</xdr:colOff>
      <xdr:row>2</xdr:row>
      <xdr:rowOff>131229</xdr:rowOff>
    </xdr:from>
    <xdr:to>
      <xdr:col>12</xdr:col>
      <xdr:colOff>127000</xdr:colOff>
      <xdr:row>2</xdr:row>
      <xdr:rowOff>501645</xdr:rowOff>
    </xdr:to>
    <xdr:sp macro="" textlink="">
      <xdr:nvSpPr>
        <xdr:cNvPr id="2" name="TextBox 1"/>
        <xdr:cNvSpPr txBox="1"/>
      </xdr:nvSpPr>
      <xdr:spPr>
        <a:xfrm>
          <a:off x="13374249350" y="1274229"/>
          <a:ext cx="2946401" cy="370416"/>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rtl="1"/>
          <a:r>
            <a:rPr lang="ar-IQ" sz="1600">
              <a:cs typeface="+mn-cs"/>
            </a:rPr>
            <a:t>إيضاحات</a:t>
          </a:r>
          <a:r>
            <a:rPr lang="ar-IQ" sz="1600" baseline="0">
              <a:cs typeface="+mn-cs"/>
            </a:rPr>
            <a:t> مهمة في أسفل الصفحة </a:t>
          </a:r>
          <a:endParaRPr lang="en-US" sz="1600">
            <a:cs typeface="+mn-cs"/>
          </a:endParaRPr>
        </a:p>
      </xdr:txBody>
    </xdr:sp>
    <xdr:clientData/>
  </xdr:twoCellAnchor>
  <xdr:twoCellAnchor>
    <xdr:from>
      <xdr:col>11</xdr:col>
      <xdr:colOff>455083</xdr:colOff>
      <xdr:row>0</xdr:row>
      <xdr:rowOff>52916</xdr:rowOff>
    </xdr:from>
    <xdr:to>
      <xdr:col>11</xdr:col>
      <xdr:colOff>1538817</xdr:colOff>
      <xdr:row>2</xdr:row>
      <xdr:rowOff>253999</xdr:rowOff>
    </xdr:to>
    <xdr:sp macro="" textlink="">
      <xdr:nvSpPr>
        <xdr:cNvPr id="3" name="Down Arrow 2">
          <a:hlinkClick xmlns:r="http://schemas.openxmlformats.org/officeDocument/2006/relationships" r:id="rId1"/>
        </xdr:cNvPr>
        <xdr:cNvSpPr/>
      </xdr:nvSpPr>
      <xdr:spPr>
        <a:xfrm>
          <a:off x="13374799683" y="52916"/>
          <a:ext cx="1083734" cy="1344083"/>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276225</xdr:colOff>
      <xdr:row>7</xdr:row>
      <xdr:rowOff>38100</xdr:rowOff>
    </xdr:from>
    <xdr:to>
      <xdr:col>4</xdr:col>
      <xdr:colOff>1514475</xdr:colOff>
      <xdr:row>15</xdr:row>
      <xdr:rowOff>152400</xdr:rowOff>
    </xdr:to>
    <xdr:sp macro="" textlink="">
      <xdr:nvSpPr>
        <xdr:cNvPr id="2" name="مربع نص 1"/>
        <xdr:cNvSpPr txBox="1"/>
      </xdr:nvSpPr>
      <xdr:spPr>
        <a:xfrm>
          <a:off x="11717016825" y="1962150"/>
          <a:ext cx="1238250" cy="1943100"/>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4</xdr:col>
      <xdr:colOff>247650</xdr:colOff>
      <xdr:row>1</xdr:row>
      <xdr:rowOff>9525</xdr:rowOff>
    </xdr:from>
    <xdr:to>
      <xdr:col>4</xdr:col>
      <xdr:colOff>1409700</xdr:colOff>
      <xdr:row>8</xdr:row>
      <xdr:rowOff>123825</xdr:rowOff>
    </xdr:to>
    <xdr:sp macro="" textlink="">
      <xdr:nvSpPr>
        <xdr:cNvPr id="3" name="سهم للأسفل 2">
          <a:hlinkClick xmlns:r="http://schemas.openxmlformats.org/officeDocument/2006/relationships" r:id="rId1"/>
        </xdr:cNvPr>
        <xdr:cNvSpPr/>
      </xdr:nvSpPr>
      <xdr:spPr>
        <a:xfrm>
          <a:off x="11717121600" y="285750"/>
          <a:ext cx="1162050" cy="1952625"/>
        </a:xfrm>
        <a:prstGeom prst="downArrow">
          <a:avLst/>
        </a:prstGeom>
      </xdr:spPr>
      <xdr:style>
        <a:lnRef idx="3">
          <a:schemeClr val="lt1"/>
        </a:lnRef>
        <a:fillRef idx="1">
          <a:schemeClr val="accent2"/>
        </a:fillRef>
        <a:effectRef idx="1">
          <a:schemeClr val="accent2"/>
        </a:effectRef>
        <a:fontRef idx="minor">
          <a:schemeClr val="lt1"/>
        </a:fontRef>
      </xdr:style>
      <xdr:txBody>
        <a:bodyPr rtlCol="1" anchor="ctr"/>
        <a:lstStyle/>
        <a:p>
          <a:pPr algn="r" rtl="1"/>
          <a:endParaRPr lang="ar-IQ"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1227667</xdr:colOff>
      <xdr:row>2</xdr:row>
      <xdr:rowOff>105832</xdr:rowOff>
    </xdr:from>
    <xdr:to>
      <xdr:col>13</xdr:col>
      <xdr:colOff>687916</xdr:colOff>
      <xdr:row>3</xdr:row>
      <xdr:rowOff>211664</xdr:rowOff>
    </xdr:to>
    <xdr:sp macro="" textlink="">
      <xdr:nvSpPr>
        <xdr:cNvPr id="2" name="مربع نص 1"/>
        <xdr:cNvSpPr txBox="1"/>
      </xdr:nvSpPr>
      <xdr:spPr>
        <a:xfrm>
          <a:off x="11829531417" y="931332"/>
          <a:ext cx="3915833" cy="444499"/>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ctr"/>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12</xdr:col>
      <xdr:colOff>698500</xdr:colOff>
      <xdr:row>0</xdr:row>
      <xdr:rowOff>116417</xdr:rowOff>
    </xdr:from>
    <xdr:to>
      <xdr:col>12</xdr:col>
      <xdr:colOff>1714500</xdr:colOff>
      <xdr:row>2</xdr:row>
      <xdr:rowOff>264584</xdr:rowOff>
    </xdr:to>
    <xdr:sp macro="" textlink="">
      <xdr:nvSpPr>
        <xdr:cNvPr id="4" name="سهم للأسفل 3">
          <a:hlinkClick xmlns:r="http://schemas.openxmlformats.org/officeDocument/2006/relationships" r:id="rId1"/>
        </xdr:cNvPr>
        <xdr:cNvSpPr/>
      </xdr:nvSpPr>
      <xdr:spPr>
        <a:xfrm>
          <a:off x="11830812000" y="116417"/>
          <a:ext cx="1016000" cy="973667"/>
        </a:xfrm>
        <a:prstGeom prst="downArrow">
          <a:avLst/>
        </a:prstGeom>
      </xdr:spPr>
      <xdr:style>
        <a:lnRef idx="3">
          <a:schemeClr val="lt1"/>
        </a:lnRef>
        <a:fillRef idx="1">
          <a:schemeClr val="accent2"/>
        </a:fillRef>
        <a:effectRef idx="1">
          <a:schemeClr val="accent2"/>
        </a:effectRef>
        <a:fontRef idx="minor">
          <a:schemeClr val="lt1"/>
        </a:fontRef>
      </xdr:style>
      <xdr:txBody>
        <a:bodyPr rtlCol="1" anchor="ctr"/>
        <a:lstStyle/>
        <a:p>
          <a:pPr algn="r" rtl="1"/>
          <a:endParaRPr lang="ar-IQ"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231322</xdr:colOff>
      <xdr:row>5</xdr:row>
      <xdr:rowOff>0</xdr:rowOff>
    </xdr:from>
    <xdr:to>
      <xdr:col>22</xdr:col>
      <xdr:colOff>1469572</xdr:colOff>
      <xdr:row>7</xdr:row>
      <xdr:rowOff>119743</xdr:rowOff>
    </xdr:to>
    <xdr:sp macro="" textlink="">
      <xdr:nvSpPr>
        <xdr:cNvPr id="2" name="مربع نص 1"/>
        <xdr:cNvSpPr txBox="1"/>
      </xdr:nvSpPr>
      <xdr:spPr>
        <a:xfrm>
          <a:off x="12093212142" y="2068286"/>
          <a:ext cx="1238250" cy="1943100"/>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22</xdr:col>
      <xdr:colOff>217714</xdr:colOff>
      <xdr:row>1</xdr:row>
      <xdr:rowOff>68035</xdr:rowOff>
    </xdr:from>
    <xdr:to>
      <xdr:col>22</xdr:col>
      <xdr:colOff>1442356</xdr:colOff>
      <xdr:row>5</xdr:row>
      <xdr:rowOff>244928</xdr:rowOff>
    </xdr:to>
    <xdr:sp macro="" textlink="">
      <xdr:nvSpPr>
        <xdr:cNvPr id="3" name="سهم للأسفل 2">
          <a:hlinkClick xmlns:r="http://schemas.openxmlformats.org/officeDocument/2006/relationships" r:id="rId1"/>
        </xdr:cNvPr>
        <xdr:cNvSpPr/>
      </xdr:nvSpPr>
      <xdr:spPr>
        <a:xfrm>
          <a:off x="12093239358" y="435428"/>
          <a:ext cx="1224642" cy="1877786"/>
        </a:xfrm>
        <a:prstGeom prst="downArrow">
          <a:avLst/>
        </a:prstGeom>
      </xdr:spPr>
      <xdr:style>
        <a:lnRef idx="3">
          <a:schemeClr val="lt1"/>
        </a:lnRef>
        <a:fillRef idx="1">
          <a:schemeClr val="accent2"/>
        </a:fillRef>
        <a:effectRef idx="1">
          <a:schemeClr val="accent2"/>
        </a:effectRef>
        <a:fontRef idx="minor">
          <a:schemeClr val="lt1"/>
        </a:fontRef>
      </xdr:style>
      <xdr:txBody>
        <a:bodyPr rtlCol="1" anchor="ctr"/>
        <a:lstStyle/>
        <a:p>
          <a:pPr algn="r" rtl="1"/>
          <a:endParaRPr lang="ar-IQ"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103910</xdr:colOff>
      <xdr:row>4</xdr:row>
      <xdr:rowOff>303067</xdr:rowOff>
    </xdr:from>
    <xdr:to>
      <xdr:col>9</xdr:col>
      <xdr:colOff>1082387</xdr:colOff>
      <xdr:row>7</xdr:row>
      <xdr:rowOff>280553</xdr:rowOff>
    </xdr:to>
    <xdr:sp macro="" textlink="">
      <xdr:nvSpPr>
        <xdr:cNvPr id="2" name="مربع نص 1"/>
        <xdr:cNvSpPr txBox="1"/>
      </xdr:nvSpPr>
      <xdr:spPr>
        <a:xfrm>
          <a:off x="19534112454" y="1428749"/>
          <a:ext cx="978477" cy="1683327"/>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9</xdr:col>
      <xdr:colOff>199159</xdr:colOff>
      <xdr:row>1</xdr:row>
      <xdr:rowOff>216477</xdr:rowOff>
    </xdr:from>
    <xdr:to>
      <xdr:col>9</xdr:col>
      <xdr:colOff>1013114</xdr:colOff>
      <xdr:row>4</xdr:row>
      <xdr:rowOff>779318</xdr:rowOff>
    </xdr:to>
    <xdr:sp macro="" textlink="">
      <xdr:nvSpPr>
        <xdr:cNvPr id="3" name="Down Arrow 2">
          <a:hlinkClick xmlns:r="http://schemas.openxmlformats.org/officeDocument/2006/relationships" r:id="rId1"/>
        </xdr:cNvPr>
        <xdr:cNvSpPr/>
      </xdr:nvSpPr>
      <xdr:spPr>
        <a:xfrm>
          <a:off x="19534181727" y="493568"/>
          <a:ext cx="813955" cy="1411432"/>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152400</xdr:colOff>
      <xdr:row>4</xdr:row>
      <xdr:rowOff>180975</xdr:rowOff>
    </xdr:from>
    <xdr:to>
      <xdr:col>9</xdr:col>
      <xdr:colOff>1130877</xdr:colOff>
      <xdr:row>6</xdr:row>
      <xdr:rowOff>159327</xdr:rowOff>
    </xdr:to>
    <xdr:sp macro="" textlink="">
      <xdr:nvSpPr>
        <xdr:cNvPr id="2" name="مربع نص 1"/>
        <xdr:cNvSpPr txBox="1"/>
      </xdr:nvSpPr>
      <xdr:spPr>
        <a:xfrm>
          <a:off x="10298718348" y="1552575"/>
          <a:ext cx="978477" cy="1683327"/>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9</xdr:col>
      <xdr:colOff>161925</xdr:colOff>
      <xdr:row>1</xdr:row>
      <xdr:rowOff>76200</xdr:rowOff>
    </xdr:from>
    <xdr:to>
      <xdr:col>9</xdr:col>
      <xdr:colOff>1095375</xdr:colOff>
      <xdr:row>5</xdr:row>
      <xdr:rowOff>438150</xdr:rowOff>
    </xdr:to>
    <xdr:sp macro="" textlink="">
      <xdr:nvSpPr>
        <xdr:cNvPr id="3" name="Down Arrow 2">
          <a:hlinkClick xmlns:r="http://schemas.openxmlformats.org/officeDocument/2006/relationships" r:id="rId1"/>
        </xdr:cNvPr>
        <xdr:cNvSpPr/>
      </xdr:nvSpPr>
      <xdr:spPr>
        <a:xfrm>
          <a:off x="10298753850" y="428625"/>
          <a:ext cx="933450" cy="1628775"/>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333375</xdr:colOff>
      <xdr:row>35</xdr:row>
      <xdr:rowOff>76200</xdr:rowOff>
    </xdr:from>
    <xdr:to>
      <xdr:col>9</xdr:col>
      <xdr:colOff>342900</xdr:colOff>
      <xdr:row>35</xdr:row>
      <xdr:rowOff>76200</xdr:rowOff>
    </xdr:to>
    <xdr:sp macro="" textlink="">
      <xdr:nvSpPr>
        <xdr:cNvPr id="2" name="Text 1"/>
        <xdr:cNvSpPr txBox="1">
          <a:spLocks noChangeArrowheads="1"/>
        </xdr:cNvSpPr>
      </xdr:nvSpPr>
      <xdr:spPr bwMode="auto">
        <a:xfrm flipH="1">
          <a:off x="152171400" y="7848600"/>
          <a:ext cx="9525" cy="0"/>
        </a:xfrm>
        <a:prstGeom prst="rect">
          <a:avLst/>
        </a:prstGeom>
        <a:solidFill>
          <a:srgbClr val="FFFFFF"/>
        </a:solidFill>
        <a:ln w="9525">
          <a:solidFill>
            <a:srgbClr val="000000"/>
          </a:solidFill>
          <a:miter lim="800000"/>
          <a:headEnd/>
          <a:tailEnd/>
        </a:ln>
      </xdr:spPr>
    </xdr:sp>
    <xdr:clientData/>
  </xdr:twoCellAnchor>
  <xdr:twoCellAnchor>
    <xdr:from>
      <xdr:col>9</xdr:col>
      <xdr:colOff>333375</xdr:colOff>
      <xdr:row>35</xdr:row>
      <xdr:rowOff>76200</xdr:rowOff>
    </xdr:from>
    <xdr:to>
      <xdr:col>9</xdr:col>
      <xdr:colOff>342900</xdr:colOff>
      <xdr:row>35</xdr:row>
      <xdr:rowOff>76200</xdr:rowOff>
    </xdr:to>
    <xdr:sp macro="" textlink="">
      <xdr:nvSpPr>
        <xdr:cNvPr id="3" name="Text 1"/>
        <xdr:cNvSpPr txBox="1">
          <a:spLocks noChangeArrowheads="1"/>
        </xdr:cNvSpPr>
      </xdr:nvSpPr>
      <xdr:spPr bwMode="auto">
        <a:xfrm flipH="1">
          <a:off x="152171400" y="7848600"/>
          <a:ext cx="9525" cy="0"/>
        </a:xfrm>
        <a:prstGeom prst="rect">
          <a:avLst/>
        </a:prstGeom>
        <a:solidFill>
          <a:srgbClr val="FFFFFF"/>
        </a:solidFill>
        <a:ln w="9525">
          <a:solidFill>
            <a:srgbClr val="000000"/>
          </a:solidFill>
          <a:miter lim="800000"/>
          <a:headEnd/>
          <a:tailEnd/>
        </a:ln>
      </xdr:spPr>
    </xdr:sp>
    <xdr:clientData/>
  </xdr:twoCellAnchor>
  <xdr:twoCellAnchor>
    <xdr:from>
      <xdr:col>9</xdr:col>
      <xdr:colOff>333375</xdr:colOff>
      <xdr:row>35</xdr:row>
      <xdr:rowOff>76200</xdr:rowOff>
    </xdr:from>
    <xdr:to>
      <xdr:col>9</xdr:col>
      <xdr:colOff>342900</xdr:colOff>
      <xdr:row>35</xdr:row>
      <xdr:rowOff>76200</xdr:rowOff>
    </xdr:to>
    <xdr:sp macro="" textlink="">
      <xdr:nvSpPr>
        <xdr:cNvPr id="4" name="Text 1"/>
        <xdr:cNvSpPr txBox="1">
          <a:spLocks noChangeArrowheads="1"/>
        </xdr:cNvSpPr>
      </xdr:nvSpPr>
      <xdr:spPr bwMode="auto">
        <a:xfrm flipH="1">
          <a:off x="152171400" y="7848600"/>
          <a:ext cx="9525" cy="0"/>
        </a:xfrm>
        <a:prstGeom prst="rect">
          <a:avLst/>
        </a:prstGeom>
        <a:solidFill>
          <a:srgbClr val="FFFFFF"/>
        </a:solidFill>
        <a:ln w="9525">
          <a:solidFill>
            <a:srgbClr val="000000"/>
          </a:solidFill>
          <a:miter lim="800000"/>
          <a:headEnd/>
          <a:tailEnd/>
        </a:ln>
      </xdr:spPr>
    </xdr:sp>
    <xdr:clientData/>
  </xdr:twoCellAnchor>
  <xdr:twoCellAnchor>
    <xdr:from>
      <xdr:col>9</xdr:col>
      <xdr:colOff>333375</xdr:colOff>
      <xdr:row>35</xdr:row>
      <xdr:rowOff>76200</xdr:rowOff>
    </xdr:from>
    <xdr:to>
      <xdr:col>9</xdr:col>
      <xdr:colOff>342900</xdr:colOff>
      <xdr:row>35</xdr:row>
      <xdr:rowOff>76200</xdr:rowOff>
    </xdr:to>
    <xdr:sp macro="" textlink="">
      <xdr:nvSpPr>
        <xdr:cNvPr id="5" name="Text 1"/>
        <xdr:cNvSpPr txBox="1">
          <a:spLocks noChangeArrowheads="1"/>
        </xdr:cNvSpPr>
      </xdr:nvSpPr>
      <xdr:spPr bwMode="auto">
        <a:xfrm flipH="1">
          <a:off x="152171400" y="7848600"/>
          <a:ext cx="9525" cy="0"/>
        </a:xfrm>
        <a:prstGeom prst="rect">
          <a:avLst/>
        </a:prstGeom>
        <a:solidFill>
          <a:srgbClr val="FFFFFF"/>
        </a:solidFill>
        <a:ln w="9525">
          <a:solidFill>
            <a:srgbClr val="000000"/>
          </a:solidFill>
          <a:miter lim="800000"/>
          <a:headEnd/>
          <a:tailEnd/>
        </a:ln>
      </xdr:spPr>
    </xdr:sp>
    <xdr:clientData/>
  </xdr:twoCellAnchor>
  <xdr:twoCellAnchor>
    <xdr:from>
      <xdr:col>9</xdr:col>
      <xdr:colOff>333375</xdr:colOff>
      <xdr:row>35</xdr:row>
      <xdr:rowOff>76200</xdr:rowOff>
    </xdr:from>
    <xdr:to>
      <xdr:col>9</xdr:col>
      <xdr:colOff>342900</xdr:colOff>
      <xdr:row>35</xdr:row>
      <xdr:rowOff>76200</xdr:rowOff>
    </xdr:to>
    <xdr:sp macro="" textlink="">
      <xdr:nvSpPr>
        <xdr:cNvPr id="6" name="Text 1"/>
        <xdr:cNvSpPr txBox="1">
          <a:spLocks noChangeArrowheads="1"/>
        </xdr:cNvSpPr>
      </xdr:nvSpPr>
      <xdr:spPr bwMode="auto">
        <a:xfrm flipH="1">
          <a:off x="152171400" y="7848600"/>
          <a:ext cx="9525" cy="0"/>
        </a:xfrm>
        <a:prstGeom prst="rect">
          <a:avLst/>
        </a:prstGeom>
        <a:solidFill>
          <a:srgbClr val="FFFFFF"/>
        </a:solidFill>
        <a:ln w="9525">
          <a:solidFill>
            <a:srgbClr val="000000"/>
          </a:solidFill>
          <a:miter lim="800000"/>
          <a:headEnd/>
          <a:tailEnd/>
        </a:ln>
      </xdr:spPr>
    </xdr:sp>
    <xdr:clientData/>
  </xdr:twoCellAnchor>
  <xdr:twoCellAnchor>
    <xdr:from>
      <xdr:col>9</xdr:col>
      <xdr:colOff>333375</xdr:colOff>
      <xdr:row>35</xdr:row>
      <xdr:rowOff>76200</xdr:rowOff>
    </xdr:from>
    <xdr:to>
      <xdr:col>9</xdr:col>
      <xdr:colOff>342900</xdr:colOff>
      <xdr:row>35</xdr:row>
      <xdr:rowOff>76200</xdr:rowOff>
    </xdr:to>
    <xdr:sp macro="" textlink="">
      <xdr:nvSpPr>
        <xdr:cNvPr id="7" name="Text 1"/>
        <xdr:cNvSpPr txBox="1">
          <a:spLocks noChangeArrowheads="1"/>
        </xdr:cNvSpPr>
      </xdr:nvSpPr>
      <xdr:spPr bwMode="auto">
        <a:xfrm flipH="1">
          <a:off x="152171400" y="7848600"/>
          <a:ext cx="9525" cy="0"/>
        </a:xfrm>
        <a:prstGeom prst="rect">
          <a:avLst/>
        </a:prstGeom>
        <a:solidFill>
          <a:srgbClr val="FFFFFF"/>
        </a:solidFill>
        <a:ln w="9525">
          <a:solidFill>
            <a:srgbClr val="000000"/>
          </a:solidFill>
          <a:miter lim="800000"/>
          <a:headEnd/>
          <a:tailEnd/>
        </a:ln>
      </xdr:spPr>
    </xdr:sp>
    <xdr:clientData/>
  </xdr:twoCellAnchor>
  <xdr:twoCellAnchor>
    <xdr:from>
      <xdr:col>24</xdr:col>
      <xdr:colOff>171450</xdr:colOff>
      <xdr:row>5</xdr:row>
      <xdr:rowOff>184150</xdr:rowOff>
    </xdr:from>
    <xdr:to>
      <xdr:col>26</xdr:col>
      <xdr:colOff>6927</xdr:colOff>
      <xdr:row>11</xdr:row>
      <xdr:rowOff>149802</xdr:rowOff>
    </xdr:to>
    <xdr:sp macro="" textlink="">
      <xdr:nvSpPr>
        <xdr:cNvPr id="8" name="مربع نص 1"/>
        <xdr:cNvSpPr txBox="1"/>
      </xdr:nvSpPr>
      <xdr:spPr>
        <a:xfrm>
          <a:off x="10063981073" y="1676400"/>
          <a:ext cx="962602" cy="1632527"/>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24</xdr:col>
      <xdr:colOff>206375</xdr:colOff>
      <xdr:row>1</xdr:row>
      <xdr:rowOff>142875</xdr:rowOff>
    </xdr:from>
    <xdr:to>
      <xdr:col>26</xdr:col>
      <xdr:colOff>3175</xdr:colOff>
      <xdr:row>5</xdr:row>
      <xdr:rowOff>525992</xdr:rowOff>
    </xdr:to>
    <xdr:sp macro="" textlink="">
      <xdr:nvSpPr>
        <xdr:cNvPr id="9" name="Down Arrow 8">
          <a:hlinkClick xmlns:r="http://schemas.openxmlformats.org/officeDocument/2006/relationships" r:id="rId1"/>
        </xdr:cNvPr>
        <xdr:cNvSpPr/>
      </xdr:nvSpPr>
      <xdr:spPr>
        <a:xfrm>
          <a:off x="10063984825" y="412750"/>
          <a:ext cx="923925" cy="1605492"/>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333375</xdr:colOff>
      <xdr:row>15</xdr:row>
      <xdr:rowOff>76200</xdr:rowOff>
    </xdr:from>
    <xdr:to>
      <xdr:col>7</xdr:col>
      <xdr:colOff>342900</xdr:colOff>
      <xdr:row>15</xdr:row>
      <xdr:rowOff>76200</xdr:rowOff>
    </xdr:to>
    <xdr:sp macro="" textlink="">
      <xdr:nvSpPr>
        <xdr:cNvPr id="2" name="Text 1"/>
        <xdr:cNvSpPr txBox="1">
          <a:spLocks noChangeArrowheads="1"/>
        </xdr:cNvSpPr>
      </xdr:nvSpPr>
      <xdr:spPr bwMode="auto">
        <a:xfrm flipH="1">
          <a:off x="154276425" y="3667125"/>
          <a:ext cx="9525" cy="0"/>
        </a:xfrm>
        <a:prstGeom prst="rect">
          <a:avLst/>
        </a:prstGeom>
        <a:solidFill>
          <a:srgbClr val="FFFFFF"/>
        </a:solidFill>
        <a:ln w="9525">
          <a:solidFill>
            <a:srgbClr val="000000"/>
          </a:solidFill>
          <a:miter lim="800000"/>
          <a:headEnd/>
          <a:tailEnd/>
        </a:ln>
      </xdr:spPr>
    </xdr:sp>
    <xdr:clientData/>
  </xdr:twoCellAnchor>
  <xdr:twoCellAnchor>
    <xdr:from>
      <xdr:col>7</xdr:col>
      <xdr:colOff>333375</xdr:colOff>
      <xdr:row>30</xdr:row>
      <xdr:rowOff>0</xdr:rowOff>
    </xdr:from>
    <xdr:to>
      <xdr:col>7</xdr:col>
      <xdr:colOff>342900</xdr:colOff>
      <xdr:row>30</xdr:row>
      <xdr:rowOff>0</xdr:rowOff>
    </xdr:to>
    <xdr:sp macro="" textlink="">
      <xdr:nvSpPr>
        <xdr:cNvPr id="3" name="Text 1"/>
        <xdr:cNvSpPr txBox="1">
          <a:spLocks noChangeArrowheads="1"/>
        </xdr:cNvSpPr>
      </xdr:nvSpPr>
      <xdr:spPr bwMode="auto">
        <a:xfrm flipH="1">
          <a:off x="154276425" y="6819900"/>
          <a:ext cx="9525" cy="0"/>
        </a:xfrm>
        <a:prstGeom prst="rect">
          <a:avLst/>
        </a:prstGeom>
        <a:solidFill>
          <a:srgbClr val="FFFFFF"/>
        </a:solidFill>
        <a:ln w="9525">
          <a:solidFill>
            <a:srgbClr val="000000"/>
          </a:solidFill>
          <a:miter lim="800000"/>
          <a:headEnd/>
          <a:tailEnd/>
        </a:ln>
      </xdr:spPr>
    </xdr:sp>
    <xdr:clientData/>
  </xdr:twoCellAnchor>
  <xdr:twoCellAnchor>
    <xdr:from>
      <xdr:col>23</xdr:col>
      <xdr:colOff>323850</xdr:colOff>
      <xdr:row>4</xdr:row>
      <xdr:rowOff>400050</xdr:rowOff>
    </xdr:from>
    <xdr:to>
      <xdr:col>24</xdr:col>
      <xdr:colOff>178377</xdr:colOff>
      <xdr:row>10</xdr:row>
      <xdr:rowOff>159327</xdr:rowOff>
    </xdr:to>
    <xdr:sp macro="" textlink="">
      <xdr:nvSpPr>
        <xdr:cNvPr id="4" name="مربع نص 1"/>
        <xdr:cNvSpPr txBox="1"/>
      </xdr:nvSpPr>
      <xdr:spPr>
        <a:xfrm>
          <a:off x="10211707473" y="1524000"/>
          <a:ext cx="978477" cy="1683327"/>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23</xdr:col>
      <xdr:colOff>342900</xdr:colOff>
      <xdr:row>1</xdr:row>
      <xdr:rowOff>57150</xdr:rowOff>
    </xdr:from>
    <xdr:to>
      <xdr:col>24</xdr:col>
      <xdr:colOff>152400</xdr:colOff>
      <xdr:row>5</xdr:row>
      <xdr:rowOff>364067</xdr:rowOff>
    </xdr:to>
    <xdr:sp macro="" textlink="">
      <xdr:nvSpPr>
        <xdr:cNvPr id="5" name="Down Arrow 4">
          <a:hlinkClick xmlns:r="http://schemas.openxmlformats.org/officeDocument/2006/relationships" r:id="rId1"/>
        </xdr:cNvPr>
        <xdr:cNvSpPr/>
      </xdr:nvSpPr>
      <xdr:spPr>
        <a:xfrm>
          <a:off x="10211733450" y="323850"/>
          <a:ext cx="933450" cy="1621367"/>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247650</xdr:colOff>
      <xdr:row>4</xdr:row>
      <xdr:rowOff>142875</xdr:rowOff>
    </xdr:from>
    <xdr:to>
      <xdr:col>11</xdr:col>
      <xdr:colOff>597477</xdr:colOff>
      <xdr:row>8</xdr:row>
      <xdr:rowOff>64077</xdr:rowOff>
    </xdr:to>
    <xdr:sp macro="" textlink="">
      <xdr:nvSpPr>
        <xdr:cNvPr id="2" name="مربع نص 1"/>
        <xdr:cNvSpPr txBox="1"/>
      </xdr:nvSpPr>
      <xdr:spPr>
        <a:xfrm>
          <a:off x="10557693573" y="1362075"/>
          <a:ext cx="978477" cy="1683327"/>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1" anchor="b"/>
        <a:lstStyle/>
        <a:p>
          <a:pPr algn="ctr" rtl="1"/>
          <a:r>
            <a:rPr lang="ar-IQ" sz="2000" b="1" u="none">
              <a:latin typeface="Simplified Arabic" pitchFamily="18" charset="-78"/>
              <a:cs typeface="Simplified Arabic" pitchFamily="18" charset="-78"/>
            </a:rPr>
            <a:t>إيضاحات</a:t>
          </a:r>
          <a:r>
            <a:rPr lang="ar-IQ" sz="2000" b="1" u="none" baseline="0">
              <a:latin typeface="Simplified Arabic" pitchFamily="18" charset="-78"/>
              <a:cs typeface="Simplified Arabic" pitchFamily="18" charset="-78"/>
            </a:rPr>
            <a:t> مهمة في أسفل الصفحة </a:t>
          </a:r>
          <a:endParaRPr lang="ar-IQ" sz="2000" b="1" u="none">
            <a:latin typeface="Simplified Arabic" pitchFamily="18" charset="-78"/>
            <a:cs typeface="Simplified Arabic" pitchFamily="18" charset="-78"/>
          </a:endParaRPr>
        </a:p>
      </xdr:txBody>
    </xdr:sp>
    <xdr:clientData/>
  </xdr:twoCellAnchor>
  <xdr:twoCellAnchor>
    <xdr:from>
      <xdr:col>10</xdr:col>
      <xdr:colOff>238125</xdr:colOff>
      <xdr:row>0</xdr:row>
      <xdr:rowOff>123825</xdr:rowOff>
    </xdr:from>
    <xdr:to>
      <xdr:col>11</xdr:col>
      <xdr:colOff>542925</xdr:colOff>
      <xdr:row>5</xdr:row>
      <xdr:rowOff>268817</xdr:rowOff>
    </xdr:to>
    <xdr:sp macro="" textlink="">
      <xdr:nvSpPr>
        <xdr:cNvPr id="3" name="Down Arrow 2">
          <a:hlinkClick xmlns:r="http://schemas.openxmlformats.org/officeDocument/2006/relationships" r:id="rId1"/>
        </xdr:cNvPr>
        <xdr:cNvSpPr/>
      </xdr:nvSpPr>
      <xdr:spPr>
        <a:xfrm>
          <a:off x="10557748125" y="123825"/>
          <a:ext cx="933450" cy="1621367"/>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r" rtl="1"/>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84"/>
  <sheetViews>
    <sheetView showGridLines="0" rightToLeft="1" view="pageBreakPreview" zoomScaleNormal="100" zoomScaleSheetLayoutView="100" workbookViewId="0">
      <selection activeCell="B27" sqref="B27"/>
    </sheetView>
  </sheetViews>
  <sheetFormatPr defaultRowHeight="18.75" outlineLevelRow="1"/>
  <cols>
    <col min="1" max="1" width="17.140625" customWidth="1"/>
    <col min="2" max="2" width="137.85546875" style="1119" customWidth="1"/>
    <col min="3" max="3" width="19.85546875" customWidth="1"/>
    <col min="5" max="5" width="9" customWidth="1"/>
  </cols>
  <sheetData>
    <row r="1" spans="1:3" ht="18" customHeight="1" thickTop="1" thickBot="1">
      <c r="A1" s="1998" t="s">
        <v>547</v>
      </c>
      <c r="B1" s="1999"/>
    </row>
    <row r="2" spans="1:3" ht="18" customHeight="1" thickTop="1" thickBot="1">
      <c r="A2" s="1998" t="s">
        <v>548</v>
      </c>
      <c r="B2" s="1999"/>
    </row>
    <row r="3" spans="1:3" ht="21" customHeight="1" thickTop="1">
      <c r="A3" s="1996"/>
      <c r="B3" s="1996"/>
    </row>
    <row r="4" spans="1:3" ht="18" customHeight="1">
      <c r="A4" s="2000" t="s">
        <v>565</v>
      </c>
      <c r="B4" s="2000"/>
    </row>
    <row r="5" spans="1:3" ht="18" customHeight="1">
      <c r="A5" s="2001" t="s">
        <v>549</v>
      </c>
      <c r="B5" s="2001"/>
    </row>
    <row r="6" spans="1:3" ht="18" customHeight="1">
      <c r="A6" s="2002" t="s">
        <v>762</v>
      </c>
      <c r="B6" s="2002"/>
    </row>
    <row r="7" spans="1:3" ht="19.5" thickBot="1">
      <c r="C7" t="s">
        <v>36</v>
      </c>
    </row>
    <row r="8" spans="1:3" ht="21.75" customHeight="1" thickTop="1" thickBot="1">
      <c r="A8" s="1736" t="s">
        <v>641</v>
      </c>
      <c r="B8" s="1124" t="s">
        <v>556</v>
      </c>
    </row>
    <row r="9" spans="1:3" ht="43.5" customHeight="1" outlineLevel="1" thickTop="1">
      <c r="A9" s="1732"/>
      <c r="B9" s="1123" t="s">
        <v>558</v>
      </c>
    </row>
    <row r="10" spans="1:3" ht="18" customHeight="1" outlineLevel="1">
      <c r="A10" s="1732"/>
      <c r="B10" s="1988" t="s">
        <v>684</v>
      </c>
    </row>
    <row r="11" spans="1:3" ht="18" customHeight="1" outlineLevel="1">
      <c r="A11" s="1732"/>
      <c r="B11" s="1989"/>
    </row>
    <row r="12" spans="1:3" ht="18" customHeight="1" outlineLevel="1">
      <c r="A12" s="1732"/>
      <c r="B12" s="1989"/>
    </row>
    <row r="13" spans="1:3" ht="25.5" customHeight="1" outlineLevel="1">
      <c r="A13" s="1732"/>
      <c r="B13" s="1997"/>
    </row>
    <row r="14" spans="1:3" ht="28.5" customHeight="1" outlineLevel="1">
      <c r="A14" s="1732"/>
      <c r="B14" s="1988" t="s">
        <v>559</v>
      </c>
    </row>
    <row r="15" spans="1:3" ht="36.75" customHeight="1" outlineLevel="1" thickBot="1">
      <c r="A15" s="1733"/>
      <c r="B15" s="1990"/>
    </row>
    <row r="16" spans="1:3" ht="20.25" thickTop="1" thickBot="1"/>
    <row r="17" spans="1:2" ht="21.75" customHeight="1" thickTop="1" thickBot="1">
      <c r="A17" s="1737" t="s">
        <v>642</v>
      </c>
      <c r="B17" s="1122" t="s">
        <v>557</v>
      </c>
    </row>
    <row r="18" spans="1:2" ht="38.25" outlineLevel="1" thickTop="1">
      <c r="A18" s="1732"/>
      <c r="B18" s="1123" t="s">
        <v>550</v>
      </c>
    </row>
    <row r="19" spans="1:2" outlineLevel="1">
      <c r="A19" s="1732"/>
      <c r="B19" s="1120" t="s">
        <v>552</v>
      </c>
    </row>
    <row r="20" spans="1:2" outlineLevel="1">
      <c r="A20" s="1732"/>
      <c r="B20" s="1120" t="s">
        <v>553</v>
      </c>
    </row>
    <row r="21" spans="1:2" outlineLevel="1">
      <c r="A21" s="1732"/>
      <c r="B21" s="1120" t="s">
        <v>554</v>
      </c>
    </row>
    <row r="22" spans="1:2" ht="19.5" outlineLevel="1" thickBot="1">
      <c r="A22" s="1733"/>
      <c r="B22" s="1121" t="s">
        <v>551</v>
      </c>
    </row>
    <row r="23" spans="1:2" ht="20.25" thickTop="1" thickBot="1"/>
    <row r="24" spans="1:2" ht="21.75" customHeight="1" thickTop="1" thickBot="1">
      <c r="A24" s="1737" t="s">
        <v>643</v>
      </c>
      <c r="B24" s="1122" t="s">
        <v>555</v>
      </c>
    </row>
    <row r="25" spans="1:2" ht="38.25" outlineLevel="1" thickTop="1">
      <c r="A25" s="1734"/>
      <c r="B25" s="1123" t="s">
        <v>561</v>
      </c>
    </row>
    <row r="26" spans="1:2" ht="37.5" outlineLevel="1">
      <c r="A26" s="1734"/>
      <c r="B26" s="1123" t="s">
        <v>804</v>
      </c>
    </row>
    <row r="27" spans="1:2" ht="75" outlineLevel="1">
      <c r="A27" s="1734"/>
      <c r="B27" s="1123" t="s">
        <v>798</v>
      </c>
    </row>
    <row r="28" spans="1:2" ht="37.5" outlineLevel="1">
      <c r="A28" s="1734"/>
      <c r="B28" s="1123" t="s">
        <v>563</v>
      </c>
    </row>
    <row r="29" spans="1:2" ht="37.5" outlineLevel="1">
      <c r="A29" s="1734"/>
      <c r="B29" s="1123" t="s">
        <v>562</v>
      </c>
    </row>
    <row r="30" spans="1:2" ht="37.5" outlineLevel="1">
      <c r="A30" s="1734"/>
      <c r="B30" s="1883" t="s">
        <v>564</v>
      </c>
    </row>
    <row r="31" spans="1:2" ht="18" customHeight="1" outlineLevel="1">
      <c r="A31" s="1734"/>
      <c r="B31" s="1994"/>
    </row>
    <row r="32" spans="1:2" ht="14.25" customHeight="1" outlineLevel="1">
      <c r="A32" s="1734"/>
      <c r="B32" s="1994"/>
    </row>
    <row r="33" spans="1:3" ht="14.25" customHeight="1" outlineLevel="1">
      <c r="A33" s="1734"/>
      <c r="B33" s="1994"/>
    </row>
    <row r="34" spans="1:3" ht="14.25" customHeight="1" outlineLevel="1">
      <c r="A34" s="1734"/>
      <c r="B34" s="1994"/>
    </row>
    <row r="35" spans="1:3" ht="14.25" customHeight="1" outlineLevel="1">
      <c r="A35" s="1734"/>
      <c r="B35" s="1994"/>
    </row>
    <row r="36" spans="1:3" ht="14.25" customHeight="1" outlineLevel="1">
      <c r="A36" s="1734"/>
      <c r="B36" s="1994"/>
    </row>
    <row r="37" spans="1:3" ht="14.25" customHeight="1" outlineLevel="1">
      <c r="A37" s="1734"/>
      <c r="B37" s="1994"/>
    </row>
    <row r="38" spans="1:3" ht="14.25" customHeight="1" outlineLevel="1">
      <c r="A38" s="1734"/>
      <c r="B38" s="1994"/>
    </row>
    <row r="39" spans="1:3" ht="14.25" customHeight="1" outlineLevel="1">
      <c r="A39" s="1734"/>
      <c r="B39" s="1994"/>
    </row>
    <row r="40" spans="1:3" ht="14.25" customHeight="1" outlineLevel="1">
      <c r="A40" s="1734"/>
      <c r="B40" s="1994"/>
      <c r="C40" t="s">
        <v>36</v>
      </c>
    </row>
    <row r="41" spans="1:3" ht="14.25" customHeight="1" outlineLevel="1">
      <c r="A41" s="1734"/>
      <c r="B41" s="1994"/>
    </row>
    <row r="42" spans="1:3" ht="14.25" customHeight="1" outlineLevel="1">
      <c r="A42" s="1734"/>
      <c r="B42" s="1994"/>
    </row>
    <row r="43" spans="1:3" ht="14.25" customHeight="1" outlineLevel="1">
      <c r="A43" s="1734"/>
      <c r="B43" s="1994"/>
    </row>
    <row r="44" spans="1:3" ht="14.25" customHeight="1" outlineLevel="1">
      <c r="A44" s="1734"/>
      <c r="B44" s="1994"/>
    </row>
    <row r="45" spans="1:3" ht="14.25" customHeight="1" outlineLevel="1">
      <c r="A45" s="1734"/>
      <c r="B45" s="1994"/>
    </row>
    <row r="46" spans="1:3" ht="14.25" customHeight="1" outlineLevel="1">
      <c r="A46" s="1734"/>
      <c r="B46" s="1994"/>
    </row>
    <row r="47" spans="1:3" ht="14.25" customHeight="1" outlineLevel="1">
      <c r="A47" s="1734"/>
      <c r="B47" s="1994"/>
    </row>
    <row r="48" spans="1:3" ht="14.25" customHeight="1" outlineLevel="1">
      <c r="A48" s="1734"/>
      <c r="B48" s="1994"/>
    </row>
    <row r="49" spans="1:2" ht="14.25" customHeight="1" outlineLevel="1">
      <c r="A49" s="1734"/>
      <c r="B49" s="1994"/>
    </row>
    <row r="50" spans="1:2" ht="14.25" customHeight="1" outlineLevel="1">
      <c r="A50" s="1734"/>
      <c r="B50" s="1994"/>
    </row>
    <row r="51" spans="1:2" ht="14.25" customHeight="1" outlineLevel="1">
      <c r="A51" s="1734"/>
      <c r="B51" s="1994"/>
    </row>
    <row r="52" spans="1:2" ht="14.25" customHeight="1" outlineLevel="1">
      <c r="A52" s="1734"/>
      <c r="B52" s="1994"/>
    </row>
    <row r="53" spans="1:2" ht="14.25" customHeight="1" outlineLevel="1">
      <c r="A53" s="1734"/>
      <c r="B53" s="1994"/>
    </row>
    <row r="54" spans="1:2" ht="14.25" customHeight="1" outlineLevel="1">
      <c r="A54" s="1734"/>
      <c r="B54" s="1994"/>
    </row>
    <row r="55" spans="1:2" ht="14.25" customHeight="1" outlineLevel="1">
      <c r="A55" s="1734"/>
      <c r="B55" s="1994"/>
    </row>
    <row r="56" spans="1:2" ht="14.25" customHeight="1" outlineLevel="1">
      <c r="A56" s="1734"/>
      <c r="B56" s="1994"/>
    </row>
    <row r="57" spans="1:2" ht="15" customHeight="1" outlineLevel="1" thickBot="1">
      <c r="A57" s="1735"/>
      <c r="B57" s="1995"/>
    </row>
    <row r="58" spans="1:2" ht="20.25" thickTop="1" thickBot="1"/>
    <row r="59" spans="1:2" ht="21.75" customHeight="1" thickTop="1" thickBot="1">
      <c r="A59" s="1736" t="s">
        <v>644</v>
      </c>
      <c r="B59" s="1124" t="s">
        <v>566</v>
      </c>
    </row>
    <row r="60" spans="1:2" ht="19.5" outlineLevel="1" thickTop="1">
      <c r="A60" s="1732"/>
      <c r="B60" s="1126" t="s">
        <v>692</v>
      </c>
    </row>
    <row r="61" spans="1:2" ht="37.5" outlineLevel="1">
      <c r="A61" s="1732"/>
      <c r="B61" s="1123" t="s">
        <v>570</v>
      </c>
    </row>
    <row r="62" spans="1:2" ht="37.5" outlineLevel="1">
      <c r="A62" s="1732"/>
      <c r="B62" s="1128" t="s">
        <v>569</v>
      </c>
    </row>
    <row r="63" spans="1:2" ht="63" customHeight="1" outlineLevel="1">
      <c r="A63" s="1732"/>
      <c r="B63" s="1128" t="s">
        <v>671</v>
      </c>
    </row>
    <row r="64" spans="1:2" ht="18" customHeight="1" outlineLevel="1">
      <c r="A64" s="1732"/>
      <c r="B64" s="1125" t="s">
        <v>673</v>
      </c>
    </row>
    <row r="65" spans="1:2" ht="18" customHeight="1" outlineLevel="1">
      <c r="A65" s="1732"/>
      <c r="B65" s="1125" t="s">
        <v>674</v>
      </c>
    </row>
    <row r="66" spans="1:2" ht="18" customHeight="1" outlineLevel="1">
      <c r="A66" s="1732"/>
      <c r="B66" s="1125" t="s">
        <v>675</v>
      </c>
    </row>
    <row r="67" spans="1:2" ht="18" customHeight="1" outlineLevel="1">
      <c r="A67" s="1732"/>
      <c r="B67" s="1988" t="s">
        <v>676</v>
      </c>
    </row>
    <row r="68" spans="1:2" ht="18" customHeight="1" outlineLevel="1">
      <c r="A68" s="1732"/>
      <c r="B68" s="1989"/>
    </row>
    <row r="69" spans="1:2" ht="18" customHeight="1" outlineLevel="1" thickBot="1">
      <c r="A69" s="1733"/>
      <c r="B69" s="1990"/>
    </row>
    <row r="70" spans="1:2" ht="20.25" thickTop="1" thickBot="1"/>
    <row r="71" spans="1:2" ht="21.75" customHeight="1" thickTop="1" thickBot="1">
      <c r="A71" s="1737" t="s">
        <v>645</v>
      </c>
      <c r="B71" s="1122" t="s">
        <v>567</v>
      </c>
    </row>
    <row r="72" spans="1:2" ht="18.75" customHeight="1" outlineLevel="1" thickTop="1">
      <c r="A72" s="1732"/>
      <c r="B72" s="1986" t="s">
        <v>678</v>
      </c>
    </row>
    <row r="73" spans="1:2" ht="18" customHeight="1" outlineLevel="1">
      <c r="A73" s="1732"/>
      <c r="B73" s="1987"/>
    </row>
    <row r="74" spans="1:2" ht="18" customHeight="1" outlineLevel="1">
      <c r="A74" s="1732"/>
      <c r="B74" s="1991" t="s">
        <v>799</v>
      </c>
    </row>
    <row r="75" spans="1:2" ht="18" customHeight="1" outlineLevel="1">
      <c r="A75" s="1732"/>
      <c r="B75" s="1992"/>
    </row>
    <row r="76" spans="1:2" ht="18" customHeight="1" outlineLevel="1">
      <c r="A76" s="1732"/>
      <c r="B76" s="1987"/>
    </row>
    <row r="77" spans="1:2" ht="18" customHeight="1" outlineLevel="1">
      <c r="A77" s="1732"/>
      <c r="B77" s="1991" t="s">
        <v>571</v>
      </c>
    </row>
    <row r="78" spans="1:2" ht="18" customHeight="1" outlineLevel="1" thickBot="1">
      <c r="A78" s="1733"/>
      <c r="B78" s="1993"/>
    </row>
    <row r="79" spans="1:2" ht="20.25" thickTop="1" thickBot="1"/>
    <row r="80" spans="1:2" ht="21.75" customHeight="1" thickTop="1" thickBot="1">
      <c r="A80" s="1737" t="s">
        <v>646</v>
      </c>
      <c r="B80" s="1122" t="s">
        <v>568</v>
      </c>
    </row>
    <row r="81" spans="1:2" ht="18.75" customHeight="1" outlineLevel="1" thickTop="1">
      <c r="A81" s="1738"/>
      <c r="B81" s="1986" t="s">
        <v>800</v>
      </c>
    </row>
    <row r="82" spans="1:2" ht="21.75" customHeight="1" outlineLevel="1">
      <c r="A82" s="1732"/>
      <c r="B82" s="1987"/>
    </row>
    <row r="83" spans="1:2" ht="19.5" outlineLevel="1" thickBot="1">
      <c r="A83" s="1733"/>
      <c r="B83" s="1121" t="s">
        <v>672</v>
      </c>
    </row>
    <row r="84" spans="1:2" ht="19.5" thickTop="1"/>
  </sheetData>
  <sheetProtection algorithmName="SHA-512" hashValue="vbLma8iW8RR8n8H2x/R6WWVWy88PSr/0U1gqI6wSkT3WH8ikHvUktg+JEAnjF5FVILWUwNnKqRtIsb5mg89WxQ==" saltValue="YqqsOJWuk3Xw90ODitzrtA==" spinCount="100000" sheet="1" objects="1" scenarios="1"/>
  <mergeCells count="14">
    <mergeCell ref="B31:B57"/>
    <mergeCell ref="A3:B3"/>
    <mergeCell ref="B10:B13"/>
    <mergeCell ref="B14:B15"/>
    <mergeCell ref="A1:B1"/>
    <mergeCell ref="A2:B2"/>
    <mergeCell ref="A4:B4"/>
    <mergeCell ref="A5:B5"/>
    <mergeCell ref="A6:B6"/>
    <mergeCell ref="B81:B82"/>
    <mergeCell ref="B67:B69"/>
    <mergeCell ref="B72:B73"/>
    <mergeCell ref="B74:B76"/>
    <mergeCell ref="B77:B78"/>
  </mergeCells>
  <pageMargins left="0" right="0" top="0" bottom="0" header="0" footer="0"/>
  <pageSetup paperSize="9" scale="70" orientation="landscape" horizontalDpi="90" verticalDpi="90" r:id="rId1"/>
  <rowBreaks count="3" manualBreakCount="3">
    <brk id="28" max="2" man="1"/>
    <brk id="70" max="2" man="1"/>
    <brk id="85"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R72"/>
  <sheetViews>
    <sheetView showGridLines="0" rightToLeft="1" view="pageBreakPreview" zoomScale="60" zoomScaleNormal="80" workbookViewId="0">
      <pane xSplit="3" ySplit="7" topLeftCell="D29" activePane="bottomRight" state="frozen"/>
      <selection pane="topRight" activeCell="D1" sqref="D1"/>
      <selection pane="bottomLeft" activeCell="A8" sqref="A8"/>
      <selection pane="bottomRight" activeCell="D8" sqref="D8"/>
    </sheetView>
  </sheetViews>
  <sheetFormatPr defaultRowHeight="15"/>
  <cols>
    <col min="1" max="1" width="30.42578125" style="505" customWidth="1"/>
    <col min="2" max="2" width="7.42578125" style="503" customWidth="1"/>
    <col min="3" max="3" width="59.28515625" style="320" customWidth="1"/>
    <col min="4" max="7" width="20.85546875" style="320" customWidth="1"/>
    <col min="8" max="8" width="15.28515625" style="320" customWidth="1"/>
    <col min="9" max="9" width="20.7109375" style="320" customWidth="1"/>
    <col min="10" max="10" width="1.5703125" style="336" customWidth="1"/>
    <col min="11" max="14" width="23.42578125" style="320" customWidth="1"/>
    <col min="15" max="15" width="12.42578125" style="320" customWidth="1"/>
    <col min="16" max="16" width="26.42578125" style="320" customWidth="1"/>
    <col min="17" max="17" width="1.5703125" style="336" customWidth="1"/>
    <col min="18" max="18" width="28.140625" style="320" customWidth="1"/>
    <col min="19" max="19" width="26.28515625" style="320" customWidth="1"/>
    <col min="20" max="21" width="24.140625" style="320" customWidth="1"/>
    <col min="22" max="22" width="10.42578125" style="320" customWidth="1"/>
    <col min="23" max="23" width="31.28515625" style="320" customWidth="1"/>
    <col min="24" max="24" width="1.5703125" style="336" customWidth="1"/>
    <col min="25" max="27" width="26.42578125" style="320" customWidth="1"/>
    <col min="28" max="28" width="26.42578125" style="504" customWidth="1"/>
    <col min="29" max="29" width="13.42578125" style="504" customWidth="1"/>
    <col min="30" max="30" width="23.28515625" style="504" customWidth="1"/>
    <col min="31" max="34" width="19" style="504" customWidth="1"/>
    <col min="35" max="35" width="13.140625" style="504" customWidth="1"/>
    <col min="36" max="36" width="23.42578125" style="504" customWidth="1"/>
    <col min="37" max="40" width="19.5703125" style="504" customWidth="1"/>
    <col min="41" max="41" width="13.5703125" style="504" customWidth="1"/>
    <col min="42" max="42" width="22.28515625" style="504" customWidth="1"/>
    <col min="43" max="43" width="1.5703125" style="509" customWidth="1"/>
    <col min="44" max="44" width="25.140625" style="503" customWidth="1"/>
    <col min="45" max="261" width="9" style="505"/>
    <col min="262" max="262" width="7.42578125" style="505" customWidth="1"/>
    <col min="263" max="263" width="43" style="505" customWidth="1"/>
    <col min="264" max="264" width="12" style="505" customWidth="1"/>
    <col min="265" max="266" width="12.5703125" style="505" customWidth="1"/>
    <col min="267" max="267" width="12.85546875" style="505" customWidth="1"/>
    <col min="268" max="268" width="9.42578125" style="505" customWidth="1"/>
    <col min="269" max="270" width="11.7109375" style="505" customWidth="1"/>
    <col min="271" max="272" width="12.28515625" style="505" customWidth="1"/>
    <col min="273" max="273" width="11.140625" style="505" customWidth="1"/>
    <col min="274" max="274" width="8.5703125" style="505" customWidth="1"/>
    <col min="275" max="275" width="12.140625" style="505" bestFit="1" customWidth="1"/>
    <col min="276" max="278" width="12.140625" style="505" customWidth="1"/>
    <col min="279" max="279" width="10.5703125" style="505" customWidth="1"/>
    <col min="280" max="280" width="10.42578125" style="505" customWidth="1"/>
    <col min="281" max="281" width="12.140625" style="505" bestFit="1" customWidth="1"/>
    <col min="282" max="284" width="12.140625" style="505" customWidth="1"/>
    <col min="285" max="285" width="10" style="505" customWidth="1"/>
    <col min="286" max="286" width="9.7109375" style="505" customWidth="1"/>
    <col min="287" max="290" width="11.85546875" style="505" customWidth="1"/>
    <col min="291" max="291" width="10.28515625" style="505" customWidth="1"/>
    <col min="292" max="292" width="9.28515625" style="505" customWidth="1"/>
    <col min="293" max="293" width="12.140625" style="505" bestFit="1" customWidth="1"/>
    <col min="294" max="296" width="12.140625" style="505" customWidth="1"/>
    <col min="297" max="297" width="10.85546875" style="505" customWidth="1"/>
    <col min="298" max="298" width="9.42578125" style="505" customWidth="1"/>
    <col min="299" max="299" width="12.140625" style="505" bestFit="1" customWidth="1"/>
    <col min="300" max="300" width="21.42578125" style="505" customWidth="1"/>
    <col min="301" max="517" width="9" style="505"/>
    <col min="518" max="518" width="7.42578125" style="505" customWidth="1"/>
    <col min="519" max="519" width="43" style="505" customWidth="1"/>
    <col min="520" max="520" width="12" style="505" customWidth="1"/>
    <col min="521" max="522" width="12.5703125" style="505" customWidth="1"/>
    <col min="523" max="523" width="12.85546875" style="505" customWidth="1"/>
    <col min="524" max="524" width="9.42578125" style="505" customWidth="1"/>
    <col min="525" max="526" width="11.7109375" style="505" customWidth="1"/>
    <col min="527" max="528" width="12.28515625" style="505" customWidth="1"/>
    <col min="529" max="529" width="11.140625" style="505" customWidth="1"/>
    <col min="530" max="530" width="8.5703125" style="505" customWidth="1"/>
    <col min="531" max="531" width="12.140625" style="505" bestFit="1" customWidth="1"/>
    <col min="532" max="534" width="12.140625" style="505" customWidth="1"/>
    <col min="535" max="535" width="10.5703125" style="505" customWidth="1"/>
    <col min="536" max="536" width="10.42578125" style="505" customWidth="1"/>
    <col min="537" max="537" width="12.140625" style="505" bestFit="1" customWidth="1"/>
    <col min="538" max="540" width="12.140625" style="505" customWidth="1"/>
    <col min="541" max="541" width="10" style="505" customWidth="1"/>
    <col min="542" max="542" width="9.7109375" style="505" customWidth="1"/>
    <col min="543" max="546" width="11.85546875" style="505" customWidth="1"/>
    <col min="547" max="547" width="10.28515625" style="505" customWidth="1"/>
    <col min="548" max="548" width="9.28515625" style="505" customWidth="1"/>
    <col min="549" max="549" width="12.140625" style="505" bestFit="1" customWidth="1"/>
    <col min="550" max="552" width="12.140625" style="505" customWidth="1"/>
    <col min="553" max="553" width="10.85546875" style="505" customWidth="1"/>
    <col min="554" max="554" width="9.42578125" style="505" customWidth="1"/>
    <col min="555" max="555" width="12.140625" style="505" bestFit="1" customWidth="1"/>
    <col min="556" max="556" width="21.42578125" style="505" customWidth="1"/>
    <col min="557" max="773" width="9" style="505"/>
    <col min="774" max="774" width="7.42578125" style="505" customWidth="1"/>
    <col min="775" max="775" width="43" style="505" customWidth="1"/>
    <col min="776" max="776" width="12" style="505" customWidth="1"/>
    <col min="777" max="778" width="12.5703125" style="505" customWidth="1"/>
    <col min="779" max="779" width="12.85546875" style="505" customWidth="1"/>
    <col min="780" max="780" width="9.42578125" style="505" customWidth="1"/>
    <col min="781" max="782" width="11.7109375" style="505" customWidth="1"/>
    <col min="783" max="784" width="12.28515625" style="505" customWidth="1"/>
    <col min="785" max="785" width="11.140625" style="505" customWidth="1"/>
    <col min="786" max="786" width="8.5703125" style="505" customWidth="1"/>
    <col min="787" max="787" width="12.140625" style="505" bestFit="1" customWidth="1"/>
    <col min="788" max="790" width="12.140625" style="505" customWidth="1"/>
    <col min="791" max="791" width="10.5703125" style="505" customWidth="1"/>
    <col min="792" max="792" width="10.42578125" style="505" customWidth="1"/>
    <col min="793" max="793" width="12.140625" style="505" bestFit="1" customWidth="1"/>
    <col min="794" max="796" width="12.140625" style="505" customWidth="1"/>
    <col min="797" max="797" width="10" style="505" customWidth="1"/>
    <col min="798" max="798" width="9.7109375" style="505" customWidth="1"/>
    <col min="799" max="802" width="11.85546875" style="505" customWidth="1"/>
    <col min="803" max="803" width="10.28515625" style="505" customWidth="1"/>
    <col min="804" max="804" width="9.28515625" style="505" customWidth="1"/>
    <col min="805" max="805" width="12.140625" style="505" bestFit="1" customWidth="1"/>
    <col min="806" max="808" width="12.140625" style="505" customWidth="1"/>
    <col min="809" max="809" width="10.85546875" style="505" customWidth="1"/>
    <col min="810" max="810" width="9.42578125" style="505" customWidth="1"/>
    <col min="811" max="811" width="12.140625" style="505" bestFit="1" customWidth="1"/>
    <col min="812" max="812" width="21.42578125" style="505" customWidth="1"/>
    <col min="813" max="1029" width="9" style="505"/>
    <col min="1030" max="1030" width="7.42578125" style="505" customWidth="1"/>
    <col min="1031" max="1031" width="43" style="505" customWidth="1"/>
    <col min="1032" max="1032" width="12" style="505" customWidth="1"/>
    <col min="1033" max="1034" width="12.5703125" style="505" customWidth="1"/>
    <col min="1035" max="1035" width="12.85546875" style="505" customWidth="1"/>
    <col min="1036" max="1036" width="9.42578125" style="505" customWidth="1"/>
    <col min="1037" max="1038" width="11.7109375" style="505" customWidth="1"/>
    <col min="1039" max="1040" width="12.28515625" style="505" customWidth="1"/>
    <col min="1041" max="1041" width="11.140625" style="505" customWidth="1"/>
    <col min="1042" max="1042" width="8.5703125" style="505" customWidth="1"/>
    <col min="1043" max="1043" width="12.140625" style="505" bestFit="1" customWidth="1"/>
    <col min="1044" max="1046" width="12.140625" style="505" customWidth="1"/>
    <col min="1047" max="1047" width="10.5703125" style="505" customWidth="1"/>
    <col min="1048" max="1048" width="10.42578125" style="505" customWidth="1"/>
    <col min="1049" max="1049" width="12.140625" style="505" bestFit="1" customWidth="1"/>
    <col min="1050" max="1052" width="12.140625" style="505" customWidth="1"/>
    <col min="1053" max="1053" width="10" style="505" customWidth="1"/>
    <col min="1054" max="1054" width="9.7109375" style="505" customWidth="1"/>
    <col min="1055" max="1058" width="11.85546875" style="505" customWidth="1"/>
    <col min="1059" max="1059" width="10.28515625" style="505" customWidth="1"/>
    <col min="1060" max="1060" width="9.28515625" style="505" customWidth="1"/>
    <col min="1061" max="1061" width="12.140625" style="505" bestFit="1" customWidth="1"/>
    <col min="1062" max="1064" width="12.140625" style="505" customWidth="1"/>
    <col min="1065" max="1065" width="10.85546875" style="505" customWidth="1"/>
    <col min="1066" max="1066" width="9.42578125" style="505" customWidth="1"/>
    <col min="1067" max="1067" width="12.140625" style="505" bestFit="1" customWidth="1"/>
    <col min="1068" max="1068" width="21.42578125" style="505" customWidth="1"/>
    <col min="1069" max="1285" width="9" style="505"/>
    <col min="1286" max="1286" width="7.42578125" style="505" customWidth="1"/>
    <col min="1287" max="1287" width="43" style="505" customWidth="1"/>
    <col min="1288" max="1288" width="12" style="505" customWidth="1"/>
    <col min="1289" max="1290" width="12.5703125" style="505" customWidth="1"/>
    <col min="1291" max="1291" width="12.85546875" style="505" customWidth="1"/>
    <col min="1292" max="1292" width="9.42578125" style="505" customWidth="1"/>
    <col min="1293" max="1294" width="11.7109375" style="505" customWidth="1"/>
    <col min="1295" max="1296" width="12.28515625" style="505" customWidth="1"/>
    <col min="1297" max="1297" width="11.140625" style="505" customWidth="1"/>
    <col min="1298" max="1298" width="8.5703125" style="505" customWidth="1"/>
    <col min="1299" max="1299" width="12.140625" style="505" bestFit="1" customWidth="1"/>
    <col min="1300" max="1302" width="12.140625" style="505" customWidth="1"/>
    <col min="1303" max="1303" width="10.5703125" style="505" customWidth="1"/>
    <col min="1304" max="1304" width="10.42578125" style="505" customWidth="1"/>
    <col min="1305" max="1305" width="12.140625" style="505" bestFit="1" customWidth="1"/>
    <col min="1306" max="1308" width="12.140625" style="505" customWidth="1"/>
    <col min="1309" max="1309" width="10" style="505" customWidth="1"/>
    <col min="1310" max="1310" width="9.7109375" style="505" customWidth="1"/>
    <col min="1311" max="1314" width="11.85546875" style="505" customWidth="1"/>
    <col min="1315" max="1315" width="10.28515625" style="505" customWidth="1"/>
    <col min="1316" max="1316" width="9.28515625" style="505" customWidth="1"/>
    <col min="1317" max="1317" width="12.140625" style="505" bestFit="1" customWidth="1"/>
    <col min="1318" max="1320" width="12.140625" style="505" customWidth="1"/>
    <col min="1321" max="1321" width="10.85546875" style="505" customWidth="1"/>
    <col min="1322" max="1322" width="9.42578125" style="505" customWidth="1"/>
    <col min="1323" max="1323" width="12.140625" style="505" bestFit="1" customWidth="1"/>
    <col min="1324" max="1324" width="21.42578125" style="505" customWidth="1"/>
    <col min="1325" max="1541" width="9" style="505"/>
    <col min="1542" max="1542" width="7.42578125" style="505" customWidth="1"/>
    <col min="1543" max="1543" width="43" style="505" customWidth="1"/>
    <col min="1544" max="1544" width="12" style="505" customWidth="1"/>
    <col min="1545" max="1546" width="12.5703125" style="505" customWidth="1"/>
    <col min="1547" max="1547" width="12.85546875" style="505" customWidth="1"/>
    <col min="1548" max="1548" width="9.42578125" style="505" customWidth="1"/>
    <col min="1549" max="1550" width="11.7109375" style="505" customWidth="1"/>
    <col min="1551" max="1552" width="12.28515625" style="505" customWidth="1"/>
    <col min="1553" max="1553" width="11.140625" style="505" customWidth="1"/>
    <col min="1554" max="1554" width="8.5703125" style="505" customWidth="1"/>
    <col min="1555" max="1555" width="12.140625" style="505" bestFit="1" customWidth="1"/>
    <col min="1556" max="1558" width="12.140625" style="505" customWidth="1"/>
    <col min="1559" max="1559" width="10.5703125" style="505" customWidth="1"/>
    <col min="1560" max="1560" width="10.42578125" style="505" customWidth="1"/>
    <col min="1561" max="1561" width="12.140625" style="505" bestFit="1" customWidth="1"/>
    <col min="1562" max="1564" width="12.140625" style="505" customWidth="1"/>
    <col min="1565" max="1565" width="10" style="505" customWidth="1"/>
    <col min="1566" max="1566" width="9.7109375" style="505" customWidth="1"/>
    <col min="1567" max="1570" width="11.85546875" style="505" customWidth="1"/>
    <col min="1571" max="1571" width="10.28515625" style="505" customWidth="1"/>
    <col min="1572" max="1572" width="9.28515625" style="505" customWidth="1"/>
    <col min="1573" max="1573" width="12.140625" style="505" bestFit="1" customWidth="1"/>
    <col min="1574" max="1576" width="12.140625" style="505" customWidth="1"/>
    <col min="1577" max="1577" width="10.85546875" style="505" customWidth="1"/>
    <col min="1578" max="1578" width="9.42578125" style="505" customWidth="1"/>
    <col min="1579" max="1579" width="12.140625" style="505" bestFit="1" customWidth="1"/>
    <col min="1580" max="1580" width="21.42578125" style="505" customWidth="1"/>
    <col min="1581" max="1797" width="9" style="505"/>
    <col min="1798" max="1798" width="7.42578125" style="505" customWidth="1"/>
    <col min="1799" max="1799" width="43" style="505" customWidth="1"/>
    <col min="1800" max="1800" width="12" style="505" customWidth="1"/>
    <col min="1801" max="1802" width="12.5703125" style="505" customWidth="1"/>
    <col min="1803" max="1803" width="12.85546875" style="505" customWidth="1"/>
    <col min="1804" max="1804" width="9.42578125" style="505" customWidth="1"/>
    <col min="1805" max="1806" width="11.7109375" style="505" customWidth="1"/>
    <col min="1807" max="1808" width="12.28515625" style="505" customWidth="1"/>
    <col min="1809" max="1809" width="11.140625" style="505" customWidth="1"/>
    <col min="1810" max="1810" width="8.5703125" style="505" customWidth="1"/>
    <col min="1811" max="1811" width="12.140625" style="505" bestFit="1" customWidth="1"/>
    <col min="1812" max="1814" width="12.140625" style="505" customWidth="1"/>
    <col min="1815" max="1815" width="10.5703125" style="505" customWidth="1"/>
    <col min="1816" max="1816" width="10.42578125" style="505" customWidth="1"/>
    <col min="1817" max="1817" width="12.140625" style="505" bestFit="1" customWidth="1"/>
    <col min="1818" max="1820" width="12.140625" style="505" customWidth="1"/>
    <col min="1821" max="1821" width="10" style="505" customWidth="1"/>
    <col min="1822" max="1822" width="9.7109375" style="505" customWidth="1"/>
    <col min="1823" max="1826" width="11.85546875" style="505" customWidth="1"/>
    <col min="1827" max="1827" width="10.28515625" style="505" customWidth="1"/>
    <col min="1828" max="1828" width="9.28515625" style="505" customWidth="1"/>
    <col min="1829" max="1829" width="12.140625" style="505" bestFit="1" customWidth="1"/>
    <col min="1830" max="1832" width="12.140625" style="505" customWidth="1"/>
    <col min="1833" max="1833" width="10.85546875" style="505" customWidth="1"/>
    <col min="1834" max="1834" width="9.42578125" style="505" customWidth="1"/>
    <col min="1835" max="1835" width="12.140625" style="505" bestFit="1" customWidth="1"/>
    <col min="1836" max="1836" width="21.42578125" style="505" customWidth="1"/>
    <col min="1837" max="2053" width="9" style="505"/>
    <col min="2054" max="2054" width="7.42578125" style="505" customWidth="1"/>
    <col min="2055" max="2055" width="43" style="505" customWidth="1"/>
    <col min="2056" max="2056" width="12" style="505" customWidth="1"/>
    <col min="2057" max="2058" width="12.5703125" style="505" customWidth="1"/>
    <col min="2059" max="2059" width="12.85546875" style="505" customWidth="1"/>
    <col min="2060" max="2060" width="9.42578125" style="505" customWidth="1"/>
    <col min="2061" max="2062" width="11.7109375" style="505" customWidth="1"/>
    <col min="2063" max="2064" width="12.28515625" style="505" customWidth="1"/>
    <col min="2065" max="2065" width="11.140625" style="505" customWidth="1"/>
    <col min="2066" max="2066" width="8.5703125" style="505" customWidth="1"/>
    <col min="2067" max="2067" width="12.140625" style="505" bestFit="1" customWidth="1"/>
    <col min="2068" max="2070" width="12.140625" style="505" customWidth="1"/>
    <col min="2071" max="2071" width="10.5703125" style="505" customWidth="1"/>
    <col min="2072" max="2072" width="10.42578125" style="505" customWidth="1"/>
    <col min="2073" max="2073" width="12.140625" style="505" bestFit="1" customWidth="1"/>
    <col min="2074" max="2076" width="12.140625" style="505" customWidth="1"/>
    <col min="2077" max="2077" width="10" style="505" customWidth="1"/>
    <col min="2078" max="2078" width="9.7109375" style="505" customWidth="1"/>
    <col min="2079" max="2082" width="11.85546875" style="505" customWidth="1"/>
    <col min="2083" max="2083" width="10.28515625" style="505" customWidth="1"/>
    <col min="2084" max="2084" width="9.28515625" style="505" customWidth="1"/>
    <col min="2085" max="2085" width="12.140625" style="505" bestFit="1" customWidth="1"/>
    <col min="2086" max="2088" width="12.140625" style="505" customWidth="1"/>
    <col min="2089" max="2089" width="10.85546875" style="505" customWidth="1"/>
    <col min="2090" max="2090" width="9.42578125" style="505" customWidth="1"/>
    <col min="2091" max="2091" width="12.140625" style="505" bestFit="1" customWidth="1"/>
    <col min="2092" max="2092" width="21.42578125" style="505" customWidth="1"/>
    <col min="2093" max="2309" width="9" style="505"/>
    <col min="2310" max="2310" width="7.42578125" style="505" customWidth="1"/>
    <col min="2311" max="2311" width="43" style="505" customWidth="1"/>
    <col min="2312" max="2312" width="12" style="505" customWidth="1"/>
    <col min="2313" max="2314" width="12.5703125" style="505" customWidth="1"/>
    <col min="2315" max="2315" width="12.85546875" style="505" customWidth="1"/>
    <col min="2316" max="2316" width="9.42578125" style="505" customWidth="1"/>
    <col min="2317" max="2318" width="11.7109375" style="505" customWidth="1"/>
    <col min="2319" max="2320" width="12.28515625" style="505" customWidth="1"/>
    <col min="2321" max="2321" width="11.140625" style="505" customWidth="1"/>
    <col min="2322" max="2322" width="8.5703125" style="505" customWidth="1"/>
    <col min="2323" max="2323" width="12.140625" style="505" bestFit="1" customWidth="1"/>
    <col min="2324" max="2326" width="12.140625" style="505" customWidth="1"/>
    <col min="2327" max="2327" width="10.5703125" style="505" customWidth="1"/>
    <col min="2328" max="2328" width="10.42578125" style="505" customWidth="1"/>
    <col min="2329" max="2329" width="12.140625" style="505" bestFit="1" customWidth="1"/>
    <col min="2330" max="2332" width="12.140625" style="505" customWidth="1"/>
    <col min="2333" max="2333" width="10" style="505" customWidth="1"/>
    <col min="2334" max="2334" width="9.7109375" style="505" customWidth="1"/>
    <col min="2335" max="2338" width="11.85546875" style="505" customWidth="1"/>
    <col min="2339" max="2339" width="10.28515625" style="505" customWidth="1"/>
    <col min="2340" max="2340" width="9.28515625" style="505" customWidth="1"/>
    <col min="2341" max="2341" width="12.140625" style="505" bestFit="1" customWidth="1"/>
    <col min="2342" max="2344" width="12.140625" style="505" customWidth="1"/>
    <col min="2345" max="2345" width="10.85546875" style="505" customWidth="1"/>
    <col min="2346" max="2346" width="9.42578125" style="505" customWidth="1"/>
    <col min="2347" max="2347" width="12.140625" style="505" bestFit="1" customWidth="1"/>
    <col min="2348" max="2348" width="21.42578125" style="505" customWidth="1"/>
    <col min="2349" max="2565" width="9" style="505"/>
    <col min="2566" max="2566" width="7.42578125" style="505" customWidth="1"/>
    <col min="2567" max="2567" width="43" style="505" customWidth="1"/>
    <col min="2568" max="2568" width="12" style="505" customWidth="1"/>
    <col min="2569" max="2570" width="12.5703125" style="505" customWidth="1"/>
    <col min="2571" max="2571" width="12.85546875" style="505" customWidth="1"/>
    <col min="2572" max="2572" width="9.42578125" style="505" customWidth="1"/>
    <col min="2573" max="2574" width="11.7109375" style="505" customWidth="1"/>
    <col min="2575" max="2576" width="12.28515625" style="505" customWidth="1"/>
    <col min="2577" max="2577" width="11.140625" style="505" customWidth="1"/>
    <col min="2578" max="2578" width="8.5703125" style="505" customWidth="1"/>
    <col min="2579" max="2579" width="12.140625" style="505" bestFit="1" customWidth="1"/>
    <col min="2580" max="2582" width="12.140625" style="505" customWidth="1"/>
    <col min="2583" max="2583" width="10.5703125" style="505" customWidth="1"/>
    <col min="2584" max="2584" width="10.42578125" style="505" customWidth="1"/>
    <col min="2585" max="2585" width="12.140625" style="505" bestFit="1" customWidth="1"/>
    <col min="2586" max="2588" width="12.140625" style="505" customWidth="1"/>
    <col min="2589" max="2589" width="10" style="505" customWidth="1"/>
    <col min="2590" max="2590" width="9.7109375" style="505" customWidth="1"/>
    <col min="2591" max="2594" width="11.85546875" style="505" customWidth="1"/>
    <col min="2595" max="2595" width="10.28515625" style="505" customWidth="1"/>
    <col min="2596" max="2596" width="9.28515625" style="505" customWidth="1"/>
    <col min="2597" max="2597" width="12.140625" style="505" bestFit="1" customWidth="1"/>
    <col min="2598" max="2600" width="12.140625" style="505" customWidth="1"/>
    <col min="2601" max="2601" width="10.85546875" style="505" customWidth="1"/>
    <col min="2602" max="2602" width="9.42578125" style="505" customWidth="1"/>
    <col min="2603" max="2603" width="12.140625" style="505" bestFit="1" customWidth="1"/>
    <col min="2604" max="2604" width="21.42578125" style="505" customWidth="1"/>
    <col min="2605" max="2821" width="9" style="505"/>
    <col min="2822" max="2822" width="7.42578125" style="505" customWidth="1"/>
    <col min="2823" max="2823" width="43" style="505" customWidth="1"/>
    <col min="2824" max="2824" width="12" style="505" customWidth="1"/>
    <col min="2825" max="2826" width="12.5703125" style="505" customWidth="1"/>
    <col min="2827" max="2827" width="12.85546875" style="505" customWidth="1"/>
    <col min="2828" max="2828" width="9.42578125" style="505" customWidth="1"/>
    <col min="2829" max="2830" width="11.7109375" style="505" customWidth="1"/>
    <col min="2831" max="2832" width="12.28515625" style="505" customWidth="1"/>
    <col min="2833" max="2833" width="11.140625" style="505" customWidth="1"/>
    <col min="2834" max="2834" width="8.5703125" style="505" customWidth="1"/>
    <col min="2835" max="2835" width="12.140625" style="505" bestFit="1" customWidth="1"/>
    <col min="2836" max="2838" width="12.140625" style="505" customWidth="1"/>
    <col min="2839" max="2839" width="10.5703125" style="505" customWidth="1"/>
    <col min="2840" max="2840" width="10.42578125" style="505" customWidth="1"/>
    <col min="2841" max="2841" width="12.140625" style="505" bestFit="1" customWidth="1"/>
    <col min="2842" max="2844" width="12.140625" style="505" customWidth="1"/>
    <col min="2845" max="2845" width="10" style="505" customWidth="1"/>
    <col min="2846" max="2846" width="9.7109375" style="505" customWidth="1"/>
    <col min="2847" max="2850" width="11.85546875" style="505" customWidth="1"/>
    <col min="2851" max="2851" width="10.28515625" style="505" customWidth="1"/>
    <col min="2852" max="2852" width="9.28515625" style="505" customWidth="1"/>
    <col min="2853" max="2853" width="12.140625" style="505" bestFit="1" customWidth="1"/>
    <col min="2854" max="2856" width="12.140625" style="505" customWidth="1"/>
    <col min="2857" max="2857" width="10.85546875" style="505" customWidth="1"/>
    <col min="2858" max="2858" width="9.42578125" style="505" customWidth="1"/>
    <col min="2859" max="2859" width="12.140625" style="505" bestFit="1" customWidth="1"/>
    <col min="2860" max="2860" width="21.42578125" style="505" customWidth="1"/>
    <col min="2861" max="3077" width="9" style="505"/>
    <col min="3078" max="3078" width="7.42578125" style="505" customWidth="1"/>
    <col min="3079" max="3079" width="43" style="505" customWidth="1"/>
    <col min="3080" max="3080" width="12" style="505" customWidth="1"/>
    <col min="3081" max="3082" width="12.5703125" style="505" customWidth="1"/>
    <col min="3083" max="3083" width="12.85546875" style="505" customWidth="1"/>
    <col min="3084" max="3084" width="9.42578125" style="505" customWidth="1"/>
    <col min="3085" max="3086" width="11.7109375" style="505" customWidth="1"/>
    <col min="3087" max="3088" width="12.28515625" style="505" customWidth="1"/>
    <col min="3089" max="3089" width="11.140625" style="505" customWidth="1"/>
    <col min="3090" max="3090" width="8.5703125" style="505" customWidth="1"/>
    <col min="3091" max="3091" width="12.140625" style="505" bestFit="1" customWidth="1"/>
    <col min="3092" max="3094" width="12.140625" style="505" customWidth="1"/>
    <col min="3095" max="3095" width="10.5703125" style="505" customWidth="1"/>
    <col min="3096" max="3096" width="10.42578125" style="505" customWidth="1"/>
    <col min="3097" max="3097" width="12.140625" style="505" bestFit="1" customWidth="1"/>
    <col min="3098" max="3100" width="12.140625" style="505" customWidth="1"/>
    <col min="3101" max="3101" width="10" style="505" customWidth="1"/>
    <col min="3102" max="3102" width="9.7109375" style="505" customWidth="1"/>
    <col min="3103" max="3106" width="11.85546875" style="505" customWidth="1"/>
    <col min="3107" max="3107" width="10.28515625" style="505" customWidth="1"/>
    <col min="3108" max="3108" width="9.28515625" style="505" customWidth="1"/>
    <col min="3109" max="3109" width="12.140625" style="505" bestFit="1" customWidth="1"/>
    <col min="3110" max="3112" width="12.140625" style="505" customWidth="1"/>
    <col min="3113" max="3113" width="10.85546875" style="505" customWidth="1"/>
    <col min="3114" max="3114" width="9.42578125" style="505" customWidth="1"/>
    <col min="3115" max="3115" width="12.140625" style="505" bestFit="1" customWidth="1"/>
    <col min="3116" max="3116" width="21.42578125" style="505" customWidth="1"/>
    <col min="3117" max="3333" width="9" style="505"/>
    <col min="3334" max="3334" width="7.42578125" style="505" customWidth="1"/>
    <col min="3335" max="3335" width="43" style="505" customWidth="1"/>
    <col min="3336" max="3336" width="12" style="505" customWidth="1"/>
    <col min="3337" max="3338" width="12.5703125" style="505" customWidth="1"/>
    <col min="3339" max="3339" width="12.85546875" style="505" customWidth="1"/>
    <col min="3340" max="3340" width="9.42578125" style="505" customWidth="1"/>
    <col min="3341" max="3342" width="11.7109375" style="505" customWidth="1"/>
    <col min="3343" max="3344" width="12.28515625" style="505" customWidth="1"/>
    <col min="3345" max="3345" width="11.140625" style="505" customWidth="1"/>
    <col min="3346" max="3346" width="8.5703125" style="505" customWidth="1"/>
    <col min="3347" max="3347" width="12.140625" style="505" bestFit="1" customWidth="1"/>
    <col min="3348" max="3350" width="12.140625" style="505" customWidth="1"/>
    <col min="3351" max="3351" width="10.5703125" style="505" customWidth="1"/>
    <col min="3352" max="3352" width="10.42578125" style="505" customWidth="1"/>
    <col min="3353" max="3353" width="12.140625" style="505" bestFit="1" customWidth="1"/>
    <col min="3354" max="3356" width="12.140625" style="505" customWidth="1"/>
    <col min="3357" max="3357" width="10" style="505" customWidth="1"/>
    <col min="3358" max="3358" width="9.7109375" style="505" customWidth="1"/>
    <col min="3359" max="3362" width="11.85546875" style="505" customWidth="1"/>
    <col min="3363" max="3363" width="10.28515625" style="505" customWidth="1"/>
    <col min="3364" max="3364" width="9.28515625" style="505" customWidth="1"/>
    <col min="3365" max="3365" width="12.140625" style="505" bestFit="1" customWidth="1"/>
    <col min="3366" max="3368" width="12.140625" style="505" customWidth="1"/>
    <col min="3369" max="3369" width="10.85546875" style="505" customWidth="1"/>
    <col min="3370" max="3370" width="9.42578125" style="505" customWidth="1"/>
    <col min="3371" max="3371" width="12.140625" style="505" bestFit="1" customWidth="1"/>
    <col min="3372" max="3372" width="21.42578125" style="505" customWidth="1"/>
    <col min="3373" max="3589" width="9" style="505"/>
    <col min="3590" max="3590" width="7.42578125" style="505" customWidth="1"/>
    <col min="3591" max="3591" width="43" style="505" customWidth="1"/>
    <col min="3592" max="3592" width="12" style="505" customWidth="1"/>
    <col min="3593" max="3594" width="12.5703125" style="505" customWidth="1"/>
    <col min="3595" max="3595" width="12.85546875" style="505" customWidth="1"/>
    <col min="3596" max="3596" width="9.42578125" style="505" customWidth="1"/>
    <col min="3597" max="3598" width="11.7109375" style="505" customWidth="1"/>
    <col min="3599" max="3600" width="12.28515625" style="505" customWidth="1"/>
    <col min="3601" max="3601" width="11.140625" style="505" customWidth="1"/>
    <col min="3602" max="3602" width="8.5703125" style="505" customWidth="1"/>
    <col min="3603" max="3603" width="12.140625" style="505" bestFit="1" customWidth="1"/>
    <col min="3604" max="3606" width="12.140625" style="505" customWidth="1"/>
    <col min="3607" max="3607" width="10.5703125" style="505" customWidth="1"/>
    <col min="3608" max="3608" width="10.42578125" style="505" customWidth="1"/>
    <col min="3609" max="3609" width="12.140625" style="505" bestFit="1" customWidth="1"/>
    <col min="3610" max="3612" width="12.140625" style="505" customWidth="1"/>
    <col min="3613" max="3613" width="10" style="505" customWidth="1"/>
    <col min="3614" max="3614" width="9.7109375" style="505" customWidth="1"/>
    <col min="3615" max="3618" width="11.85546875" style="505" customWidth="1"/>
    <col min="3619" max="3619" width="10.28515625" style="505" customWidth="1"/>
    <col min="3620" max="3620" width="9.28515625" style="505" customWidth="1"/>
    <col min="3621" max="3621" width="12.140625" style="505" bestFit="1" customWidth="1"/>
    <col min="3622" max="3624" width="12.140625" style="505" customWidth="1"/>
    <col min="3625" max="3625" width="10.85546875" style="505" customWidth="1"/>
    <col min="3626" max="3626" width="9.42578125" style="505" customWidth="1"/>
    <col min="3627" max="3627" width="12.140625" style="505" bestFit="1" customWidth="1"/>
    <col min="3628" max="3628" width="21.42578125" style="505" customWidth="1"/>
    <col min="3629" max="3845" width="9" style="505"/>
    <col min="3846" max="3846" width="7.42578125" style="505" customWidth="1"/>
    <col min="3847" max="3847" width="43" style="505" customWidth="1"/>
    <col min="3848" max="3848" width="12" style="505" customWidth="1"/>
    <col min="3849" max="3850" width="12.5703125" style="505" customWidth="1"/>
    <col min="3851" max="3851" width="12.85546875" style="505" customWidth="1"/>
    <col min="3852" max="3852" width="9.42578125" style="505" customWidth="1"/>
    <col min="3853" max="3854" width="11.7109375" style="505" customWidth="1"/>
    <col min="3855" max="3856" width="12.28515625" style="505" customWidth="1"/>
    <col min="3857" max="3857" width="11.140625" style="505" customWidth="1"/>
    <col min="3858" max="3858" width="8.5703125" style="505" customWidth="1"/>
    <col min="3859" max="3859" width="12.140625" style="505" bestFit="1" customWidth="1"/>
    <col min="3860" max="3862" width="12.140625" style="505" customWidth="1"/>
    <col min="3863" max="3863" width="10.5703125" style="505" customWidth="1"/>
    <col min="3864" max="3864" width="10.42578125" style="505" customWidth="1"/>
    <col min="3865" max="3865" width="12.140625" style="505" bestFit="1" customWidth="1"/>
    <col min="3866" max="3868" width="12.140625" style="505" customWidth="1"/>
    <col min="3869" max="3869" width="10" style="505" customWidth="1"/>
    <col min="3870" max="3870" width="9.7109375" style="505" customWidth="1"/>
    <col min="3871" max="3874" width="11.85546875" style="505" customWidth="1"/>
    <col min="3875" max="3875" width="10.28515625" style="505" customWidth="1"/>
    <col min="3876" max="3876" width="9.28515625" style="505" customWidth="1"/>
    <col min="3877" max="3877" width="12.140625" style="505" bestFit="1" customWidth="1"/>
    <col min="3878" max="3880" width="12.140625" style="505" customWidth="1"/>
    <col min="3881" max="3881" width="10.85546875" style="505" customWidth="1"/>
    <col min="3882" max="3882" width="9.42578125" style="505" customWidth="1"/>
    <col min="3883" max="3883" width="12.140625" style="505" bestFit="1" customWidth="1"/>
    <col min="3884" max="3884" width="21.42578125" style="505" customWidth="1"/>
    <col min="3885" max="4101" width="9" style="505"/>
    <col min="4102" max="4102" width="7.42578125" style="505" customWidth="1"/>
    <col min="4103" max="4103" width="43" style="505" customWidth="1"/>
    <col min="4104" max="4104" width="12" style="505" customWidth="1"/>
    <col min="4105" max="4106" width="12.5703125" style="505" customWidth="1"/>
    <col min="4107" max="4107" width="12.85546875" style="505" customWidth="1"/>
    <col min="4108" max="4108" width="9.42578125" style="505" customWidth="1"/>
    <col min="4109" max="4110" width="11.7109375" style="505" customWidth="1"/>
    <col min="4111" max="4112" width="12.28515625" style="505" customWidth="1"/>
    <col min="4113" max="4113" width="11.140625" style="505" customWidth="1"/>
    <col min="4114" max="4114" width="8.5703125" style="505" customWidth="1"/>
    <col min="4115" max="4115" width="12.140625" style="505" bestFit="1" customWidth="1"/>
    <col min="4116" max="4118" width="12.140625" style="505" customWidth="1"/>
    <col min="4119" max="4119" width="10.5703125" style="505" customWidth="1"/>
    <col min="4120" max="4120" width="10.42578125" style="505" customWidth="1"/>
    <col min="4121" max="4121" width="12.140625" style="505" bestFit="1" customWidth="1"/>
    <col min="4122" max="4124" width="12.140625" style="505" customWidth="1"/>
    <col min="4125" max="4125" width="10" style="505" customWidth="1"/>
    <col min="4126" max="4126" width="9.7109375" style="505" customWidth="1"/>
    <col min="4127" max="4130" width="11.85546875" style="505" customWidth="1"/>
    <col min="4131" max="4131" width="10.28515625" style="505" customWidth="1"/>
    <col min="4132" max="4132" width="9.28515625" style="505" customWidth="1"/>
    <col min="4133" max="4133" width="12.140625" style="505" bestFit="1" customWidth="1"/>
    <col min="4134" max="4136" width="12.140625" style="505" customWidth="1"/>
    <col min="4137" max="4137" width="10.85546875" style="505" customWidth="1"/>
    <col min="4138" max="4138" width="9.42578125" style="505" customWidth="1"/>
    <col min="4139" max="4139" width="12.140625" style="505" bestFit="1" customWidth="1"/>
    <col min="4140" max="4140" width="21.42578125" style="505" customWidth="1"/>
    <col min="4141" max="4357" width="9" style="505"/>
    <col min="4358" max="4358" width="7.42578125" style="505" customWidth="1"/>
    <col min="4359" max="4359" width="43" style="505" customWidth="1"/>
    <col min="4360" max="4360" width="12" style="505" customWidth="1"/>
    <col min="4361" max="4362" width="12.5703125" style="505" customWidth="1"/>
    <col min="4363" max="4363" width="12.85546875" style="505" customWidth="1"/>
    <col min="4364" max="4364" width="9.42578125" style="505" customWidth="1"/>
    <col min="4365" max="4366" width="11.7109375" style="505" customWidth="1"/>
    <col min="4367" max="4368" width="12.28515625" style="505" customWidth="1"/>
    <col min="4369" max="4369" width="11.140625" style="505" customWidth="1"/>
    <col min="4370" max="4370" width="8.5703125" style="505" customWidth="1"/>
    <col min="4371" max="4371" width="12.140625" style="505" bestFit="1" customWidth="1"/>
    <col min="4372" max="4374" width="12.140625" style="505" customWidth="1"/>
    <col min="4375" max="4375" width="10.5703125" style="505" customWidth="1"/>
    <col min="4376" max="4376" width="10.42578125" style="505" customWidth="1"/>
    <col min="4377" max="4377" width="12.140625" style="505" bestFit="1" customWidth="1"/>
    <col min="4378" max="4380" width="12.140625" style="505" customWidth="1"/>
    <col min="4381" max="4381" width="10" style="505" customWidth="1"/>
    <col min="4382" max="4382" width="9.7109375" style="505" customWidth="1"/>
    <col min="4383" max="4386" width="11.85546875" style="505" customWidth="1"/>
    <col min="4387" max="4387" width="10.28515625" style="505" customWidth="1"/>
    <col min="4388" max="4388" width="9.28515625" style="505" customWidth="1"/>
    <col min="4389" max="4389" width="12.140625" style="505" bestFit="1" customWidth="1"/>
    <col min="4390" max="4392" width="12.140625" style="505" customWidth="1"/>
    <col min="4393" max="4393" width="10.85546875" style="505" customWidth="1"/>
    <col min="4394" max="4394" width="9.42578125" style="505" customWidth="1"/>
    <col min="4395" max="4395" width="12.140625" style="505" bestFit="1" customWidth="1"/>
    <col min="4396" max="4396" width="21.42578125" style="505" customWidth="1"/>
    <col min="4397" max="4613" width="9" style="505"/>
    <col min="4614" max="4614" width="7.42578125" style="505" customWidth="1"/>
    <col min="4615" max="4615" width="43" style="505" customWidth="1"/>
    <col min="4616" max="4616" width="12" style="505" customWidth="1"/>
    <col min="4617" max="4618" width="12.5703125" style="505" customWidth="1"/>
    <col min="4619" max="4619" width="12.85546875" style="505" customWidth="1"/>
    <col min="4620" max="4620" width="9.42578125" style="505" customWidth="1"/>
    <col min="4621" max="4622" width="11.7109375" style="505" customWidth="1"/>
    <col min="4623" max="4624" width="12.28515625" style="505" customWidth="1"/>
    <col min="4625" max="4625" width="11.140625" style="505" customWidth="1"/>
    <col min="4626" max="4626" width="8.5703125" style="505" customWidth="1"/>
    <col min="4627" max="4627" width="12.140625" style="505" bestFit="1" customWidth="1"/>
    <col min="4628" max="4630" width="12.140625" style="505" customWidth="1"/>
    <col min="4631" max="4631" width="10.5703125" style="505" customWidth="1"/>
    <col min="4632" max="4632" width="10.42578125" style="505" customWidth="1"/>
    <col min="4633" max="4633" width="12.140625" style="505" bestFit="1" customWidth="1"/>
    <col min="4634" max="4636" width="12.140625" style="505" customWidth="1"/>
    <col min="4637" max="4637" width="10" style="505" customWidth="1"/>
    <col min="4638" max="4638" width="9.7109375" style="505" customWidth="1"/>
    <col min="4639" max="4642" width="11.85546875" style="505" customWidth="1"/>
    <col min="4643" max="4643" width="10.28515625" style="505" customWidth="1"/>
    <col min="4644" max="4644" width="9.28515625" style="505" customWidth="1"/>
    <col min="4645" max="4645" width="12.140625" style="505" bestFit="1" customWidth="1"/>
    <col min="4646" max="4648" width="12.140625" style="505" customWidth="1"/>
    <col min="4649" max="4649" width="10.85546875" style="505" customWidth="1"/>
    <col min="4650" max="4650" width="9.42578125" style="505" customWidth="1"/>
    <col min="4651" max="4651" width="12.140625" style="505" bestFit="1" customWidth="1"/>
    <col min="4652" max="4652" width="21.42578125" style="505" customWidth="1"/>
    <col min="4653" max="4869" width="9" style="505"/>
    <col min="4870" max="4870" width="7.42578125" style="505" customWidth="1"/>
    <col min="4871" max="4871" width="43" style="505" customWidth="1"/>
    <col min="4872" max="4872" width="12" style="505" customWidth="1"/>
    <col min="4873" max="4874" width="12.5703125" style="505" customWidth="1"/>
    <col min="4875" max="4875" width="12.85546875" style="505" customWidth="1"/>
    <col min="4876" max="4876" width="9.42578125" style="505" customWidth="1"/>
    <col min="4877" max="4878" width="11.7109375" style="505" customWidth="1"/>
    <col min="4879" max="4880" width="12.28515625" style="505" customWidth="1"/>
    <col min="4881" max="4881" width="11.140625" style="505" customWidth="1"/>
    <col min="4882" max="4882" width="8.5703125" style="505" customWidth="1"/>
    <col min="4883" max="4883" width="12.140625" style="505" bestFit="1" customWidth="1"/>
    <col min="4884" max="4886" width="12.140625" style="505" customWidth="1"/>
    <col min="4887" max="4887" width="10.5703125" style="505" customWidth="1"/>
    <col min="4888" max="4888" width="10.42578125" style="505" customWidth="1"/>
    <col min="4889" max="4889" width="12.140625" style="505" bestFit="1" customWidth="1"/>
    <col min="4890" max="4892" width="12.140625" style="505" customWidth="1"/>
    <col min="4893" max="4893" width="10" style="505" customWidth="1"/>
    <col min="4894" max="4894" width="9.7109375" style="505" customWidth="1"/>
    <col min="4895" max="4898" width="11.85546875" style="505" customWidth="1"/>
    <col min="4899" max="4899" width="10.28515625" style="505" customWidth="1"/>
    <col min="4900" max="4900" width="9.28515625" style="505" customWidth="1"/>
    <col min="4901" max="4901" width="12.140625" style="505" bestFit="1" customWidth="1"/>
    <col min="4902" max="4904" width="12.140625" style="505" customWidth="1"/>
    <col min="4905" max="4905" width="10.85546875" style="505" customWidth="1"/>
    <col min="4906" max="4906" width="9.42578125" style="505" customWidth="1"/>
    <col min="4907" max="4907" width="12.140625" style="505" bestFit="1" customWidth="1"/>
    <col min="4908" max="4908" width="21.42578125" style="505" customWidth="1"/>
    <col min="4909" max="5125" width="9" style="505"/>
    <col min="5126" max="5126" width="7.42578125" style="505" customWidth="1"/>
    <col min="5127" max="5127" width="43" style="505" customWidth="1"/>
    <col min="5128" max="5128" width="12" style="505" customWidth="1"/>
    <col min="5129" max="5130" width="12.5703125" style="505" customWidth="1"/>
    <col min="5131" max="5131" width="12.85546875" style="505" customWidth="1"/>
    <col min="5132" max="5132" width="9.42578125" style="505" customWidth="1"/>
    <col min="5133" max="5134" width="11.7109375" style="505" customWidth="1"/>
    <col min="5135" max="5136" width="12.28515625" style="505" customWidth="1"/>
    <col min="5137" max="5137" width="11.140625" style="505" customWidth="1"/>
    <col min="5138" max="5138" width="8.5703125" style="505" customWidth="1"/>
    <col min="5139" max="5139" width="12.140625" style="505" bestFit="1" customWidth="1"/>
    <col min="5140" max="5142" width="12.140625" style="505" customWidth="1"/>
    <col min="5143" max="5143" width="10.5703125" style="505" customWidth="1"/>
    <col min="5144" max="5144" width="10.42578125" style="505" customWidth="1"/>
    <col min="5145" max="5145" width="12.140625" style="505" bestFit="1" customWidth="1"/>
    <col min="5146" max="5148" width="12.140625" style="505" customWidth="1"/>
    <col min="5149" max="5149" width="10" style="505" customWidth="1"/>
    <col min="5150" max="5150" width="9.7109375" style="505" customWidth="1"/>
    <col min="5151" max="5154" width="11.85546875" style="505" customWidth="1"/>
    <col min="5155" max="5155" width="10.28515625" style="505" customWidth="1"/>
    <col min="5156" max="5156" width="9.28515625" style="505" customWidth="1"/>
    <col min="5157" max="5157" width="12.140625" style="505" bestFit="1" customWidth="1"/>
    <col min="5158" max="5160" width="12.140625" style="505" customWidth="1"/>
    <col min="5161" max="5161" width="10.85546875" style="505" customWidth="1"/>
    <col min="5162" max="5162" width="9.42578125" style="505" customWidth="1"/>
    <col min="5163" max="5163" width="12.140625" style="505" bestFit="1" customWidth="1"/>
    <col min="5164" max="5164" width="21.42578125" style="505" customWidth="1"/>
    <col min="5165" max="5381" width="9" style="505"/>
    <col min="5382" max="5382" width="7.42578125" style="505" customWidth="1"/>
    <col min="5383" max="5383" width="43" style="505" customWidth="1"/>
    <col min="5384" max="5384" width="12" style="505" customWidth="1"/>
    <col min="5385" max="5386" width="12.5703125" style="505" customWidth="1"/>
    <col min="5387" max="5387" width="12.85546875" style="505" customWidth="1"/>
    <col min="5388" max="5388" width="9.42578125" style="505" customWidth="1"/>
    <col min="5389" max="5390" width="11.7109375" style="505" customWidth="1"/>
    <col min="5391" max="5392" width="12.28515625" style="505" customWidth="1"/>
    <col min="5393" max="5393" width="11.140625" style="505" customWidth="1"/>
    <col min="5394" max="5394" width="8.5703125" style="505" customWidth="1"/>
    <col min="5395" max="5395" width="12.140625" style="505" bestFit="1" customWidth="1"/>
    <col min="5396" max="5398" width="12.140625" style="505" customWidth="1"/>
    <col min="5399" max="5399" width="10.5703125" style="505" customWidth="1"/>
    <col min="5400" max="5400" width="10.42578125" style="505" customWidth="1"/>
    <col min="5401" max="5401" width="12.140625" style="505" bestFit="1" customWidth="1"/>
    <col min="5402" max="5404" width="12.140625" style="505" customWidth="1"/>
    <col min="5405" max="5405" width="10" style="505" customWidth="1"/>
    <col min="5406" max="5406" width="9.7109375" style="505" customWidth="1"/>
    <col min="5407" max="5410" width="11.85546875" style="505" customWidth="1"/>
    <col min="5411" max="5411" width="10.28515625" style="505" customWidth="1"/>
    <col min="5412" max="5412" width="9.28515625" style="505" customWidth="1"/>
    <col min="5413" max="5413" width="12.140625" style="505" bestFit="1" customWidth="1"/>
    <col min="5414" max="5416" width="12.140625" style="505" customWidth="1"/>
    <col min="5417" max="5417" width="10.85546875" style="505" customWidth="1"/>
    <col min="5418" max="5418" width="9.42578125" style="505" customWidth="1"/>
    <col min="5419" max="5419" width="12.140625" style="505" bestFit="1" customWidth="1"/>
    <col min="5420" max="5420" width="21.42578125" style="505" customWidth="1"/>
    <col min="5421" max="5637" width="9" style="505"/>
    <col min="5638" max="5638" width="7.42578125" style="505" customWidth="1"/>
    <col min="5639" max="5639" width="43" style="505" customWidth="1"/>
    <col min="5640" max="5640" width="12" style="505" customWidth="1"/>
    <col min="5641" max="5642" width="12.5703125" style="505" customWidth="1"/>
    <col min="5643" max="5643" width="12.85546875" style="505" customWidth="1"/>
    <col min="5644" max="5644" width="9.42578125" style="505" customWidth="1"/>
    <col min="5645" max="5646" width="11.7109375" style="505" customWidth="1"/>
    <col min="5647" max="5648" width="12.28515625" style="505" customWidth="1"/>
    <col min="5649" max="5649" width="11.140625" style="505" customWidth="1"/>
    <col min="5650" max="5650" width="8.5703125" style="505" customWidth="1"/>
    <col min="5651" max="5651" width="12.140625" style="505" bestFit="1" customWidth="1"/>
    <col min="5652" max="5654" width="12.140625" style="505" customWidth="1"/>
    <col min="5655" max="5655" width="10.5703125" style="505" customWidth="1"/>
    <col min="5656" max="5656" width="10.42578125" style="505" customWidth="1"/>
    <col min="5657" max="5657" width="12.140625" style="505" bestFit="1" customWidth="1"/>
    <col min="5658" max="5660" width="12.140625" style="505" customWidth="1"/>
    <col min="5661" max="5661" width="10" style="505" customWidth="1"/>
    <col min="5662" max="5662" width="9.7109375" style="505" customWidth="1"/>
    <col min="5663" max="5666" width="11.85546875" style="505" customWidth="1"/>
    <col min="5667" max="5667" width="10.28515625" style="505" customWidth="1"/>
    <col min="5668" max="5668" width="9.28515625" style="505" customWidth="1"/>
    <col min="5669" max="5669" width="12.140625" style="505" bestFit="1" customWidth="1"/>
    <col min="5670" max="5672" width="12.140625" style="505" customWidth="1"/>
    <col min="5673" max="5673" width="10.85546875" style="505" customWidth="1"/>
    <col min="5674" max="5674" width="9.42578125" style="505" customWidth="1"/>
    <col min="5675" max="5675" width="12.140625" style="505" bestFit="1" customWidth="1"/>
    <col min="5676" max="5676" width="21.42578125" style="505" customWidth="1"/>
    <col min="5677" max="5893" width="9" style="505"/>
    <col min="5894" max="5894" width="7.42578125" style="505" customWidth="1"/>
    <col min="5895" max="5895" width="43" style="505" customWidth="1"/>
    <col min="5896" max="5896" width="12" style="505" customWidth="1"/>
    <col min="5897" max="5898" width="12.5703125" style="505" customWidth="1"/>
    <col min="5899" max="5899" width="12.85546875" style="505" customWidth="1"/>
    <col min="5900" max="5900" width="9.42578125" style="505" customWidth="1"/>
    <col min="5901" max="5902" width="11.7109375" style="505" customWidth="1"/>
    <col min="5903" max="5904" width="12.28515625" style="505" customWidth="1"/>
    <col min="5905" max="5905" width="11.140625" style="505" customWidth="1"/>
    <col min="5906" max="5906" width="8.5703125" style="505" customWidth="1"/>
    <col min="5907" max="5907" width="12.140625" style="505" bestFit="1" customWidth="1"/>
    <col min="5908" max="5910" width="12.140625" style="505" customWidth="1"/>
    <col min="5911" max="5911" width="10.5703125" style="505" customWidth="1"/>
    <col min="5912" max="5912" width="10.42578125" style="505" customWidth="1"/>
    <col min="5913" max="5913" width="12.140625" style="505" bestFit="1" customWidth="1"/>
    <col min="5914" max="5916" width="12.140625" style="505" customWidth="1"/>
    <col min="5917" max="5917" width="10" style="505" customWidth="1"/>
    <col min="5918" max="5918" width="9.7109375" style="505" customWidth="1"/>
    <col min="5919" max="5922" width="11.85546875" style="505" customWidth="1"/>
    <col min="5923" max="5923" width="10.28515625" style="505" customWidth="1"/>
    <col min="5924" max="5924" width="9.28515625" style="505" customWidth="1"/>
    <col min="5925" max="5925" width="12.140625" style="505" bestFit="1" customWidth="1"/>
    <col min="5926" max="5928" width="12.140625" style="505" customWidth="1"/>
    <col min="5929" max="5929" width="10.85546875" style="505" customWidth="1"/>
    <col min="5930" max="5930" width="9.42578125" style="505" customWidth="1"/>
    <col min="5931" max="5931" width="12.140625" style="505" bestFit="1" customWidth="1"/>
    <col min="5932" max="5932" width="21.42578125" style="505" customWidth="1"/>
    <col min="5933" max="6149" width="9" style="505"/>
    <col min="6150" max="6150" width="7.42578125" style="505" customWidth="1"/>
    <col min="6151" max="6151" width="43" style="505" customWidth="1"/>
    <col min="6152" max="6152" width="12" style="505" customWidth="1"/>
    <col min="6153" max="6154" width="12.5703125" style="505" customWidth="1"/>
    <col min="6155" max="6155" width="12.85546875" style="505" customWidth="1"/>
    <col min="6156" max="6156" width="9.42578125" style="505" customWidth="1"/>
    <col min="6157" max="6158" width="11.7109375" style="505" customWidth="1"/>
    <col min="6159" max="6160" width="12.28515625" style="505" customWidth="1"/>
    <col min="6161" max="6161" width="11.140625" style="505" customWidth="1"/>
    <col min="6162" max="6162" width="8.5703125" style="505" customWidth="1"/>
    <col min="6163" max="6163" width="12.140625" style="505" bestFit="1" customWidth="1"/>
    <col min="6164" max="6166" width="12.140625" style="505" customWidth="1"/>
    <col min="6167" max="6167" width="10.5703125" style="505" customWidth="1"/>
    <col min="6168" max="6168" width="10.42578125" style="505" customWidth="1"/>
    <col min="6169" max="6169" width="12.140625" style="505" bestFit="1" customWidth="1"/>
    <col min="6170" max="6172" width="12.140625" style="505" customWidth="1"/>
    <col min="6173" max="6173" width="10" style="505" customWidth="1"/>
    <col min="6174" max="6174" width="9.7109375" style="505" customWidth="1"/>
    <col min="6175" max="6178" width="11.85546875" style="505" customWidth="1"/>
    <col min="6179" max="6179" width="10.28515625" style="505" customWidth="1"/>
    <col min="6180" max="6180" width="9.28515625" style="505" customWidth="1"/>
    <col min="6181" max="6181" width="12.140625" style="505" bestFit="1" customWidth="1"/>
    <col min="6182" max="6184" width="12.140625" style="505" customWidth="1"/>
    <col min="6185" max="6185" width="10.85546875" style="505" customWidth="1"/>
    <col min="6186" max="6186" width="9.42578125" style="505" customWidth="1"/>
    <col min="6187" max="6187" width="12.140625" style="505" bestFit="1" customWidth="1"/>
    <col min="6188" max="6188" width="21.42578125" style="505" customWidth="1"/>
    <col min="6189" max="6405" width="9" style="505"/>
    <col min="6406" max="6406" width="7.42578125" style="505" customWidth="1"/>
    <col min="6407" max="6407" width="43" style="505" customWidth="1"/>
    <col min="6408" max="6408" width="12" style="505" customWidth="1"/>
    <col min="6409" max="6410" width="12.5703125" style="505" customWidth="1"/>
    <col min="6411" max="6411" width="12.85546875" style="505" customWidth="1"/>
    <col min="6412" max="6412" width="9.42578125" style="505" customWidth="1"/>
    <col min="6413" max="6414" width="11.7109375" style="505" customWidth="1"/>
    <col min="6415" max="6416" width="12.28515625" style="505" customWidth="1"/>
    <col min="6417" max="6417" width="11.140625" style="505" customWidth="1"/>
    <col min="6418" max="6418" width="8.5703125" style="505" customWidth="1"/>
    <col min="6419" max="6419" width="12.140625" style="505" bestFit="1" customWidth="1"/>
    <col min="6420" max="6422" width="12.140625" style="505" customWidth="1"/>
    <col min="6423" max="6423" width="10.5703125" style="505" customWidth="1"/>
    <col min="6424" max="6424" width="10.42578125" style="505" customWidth="1"/>
    <col min="6425" max="6425" width="12.140625" style="505" bestFit="1" customWidth="1"/>
    <col min="6426" max="6428" width="12.140625" style="505" customWidth="1"/>
    <col min="6429" max="6429" width="10" style="505" customWidth="1"/>
    <col min="6430" max="6430" width="9.7109375" style="505" customWidth="1"/>
    <col min="6431" max="6434" width="11.85546875" style="505" customWidth="1"/>
    <col min="6435" max="6435" width="10.28515625" style="505" customWidth="1"/>
    <col min="6436" max="6436" width="9.28515625" style="505" customWidth="1"/>
    <col min="6437" max="6437" width="12.140625" style="505" bestFit="1" customWidth="1"/>
    <col min="6438" max="6440" width="12.140625" style="505" customWidth="1"/>
    <col min="6441" max="6441" width="10.85546875" style="505" customWidth="1"/>
    <col min="6442" max="6442" width="9.42578125" style="505" customWidth="1"/>
    <col min="6443" max="6443" width="12.140625" style="505" bestFit="1" customWidth="1"/>
    <col min="6444" max="6444" width="21.42578125" style="505" customWidth="1"/>
    <col min="6445" max="6661" width="9" style="505"/>
    <col min="6662" max="6662" width="7.42578125" style="505" customWidth="1"/>
    <col min="6663" max="6663" width="43" style="505" customWidth="1"/>
    <col min="6664" max="6664" width="12" style="505" customWidth="1"/>
    <col min="6665" max="6666" width="12.5703125" style="505" customWidth="1"/>
    <col min="6667" max="6667" width="12.85546875" style="505" customWidth="1"/>
    <col min="6668" max="6668" width="9.42578125" style="505" customWidth="1"/>
    <col min="6669" max="6670" width="11.7109375" style="505" customWidth="1"/>
    <col min="6671" max="6672" width="12.28515625" style="505" customWidth="1"/>
    <col min="6673" max="6673" width="11.140625" style="505" customWidth="1"/>
    <col min="6674" max="6674" width="8.5703125" style="505" customWidth="1"/>
    <col min="6675" max="6675" width="12.140625" style="505" bestFit="1" customWidth="1"/>
    <col min="6676" max="6678" width="12.140625" style="505" customWidth="1"/>
    <col min="6679" max="6679" width="10.5703125" style="505" customWidth="1"/>
    <col min="6680" max="6680" width="10.42578125" style="505" customWidth="1"/>
    <col min="6681" max="6681" width="12.140625" style="505" bestFit="1" customWidth="1"/>
    <col min="6682" max="6684" width="12.140625" style="505" customWidth="1"/>
    <col min="6685" max="6685" width="10" style="505" customWidth="1"/>
    <col min="6686" max="6686" width="9.7109375" style="505" customWidth="1"/>
    <col min="6687" max="6690" width="11.85546875" style="505" customWidth="1"/>
    <col min="6691" max="6691" width="10.28515625" style="505" customWidth="1"/>
    <col min="6692" max="6692" width="9.28515625" style="505" customWidth="1"/>
    <col min="6693" max="6693" width="12.140625" style="505" bestFit="1" customWidth="1"/>
    <col min="6694" max="6696" width="12.140625" style="505" customWidth="1"/>
    <col min="6697" max="6697" width="10.85546875" style="505" customWidth="1"/>
    <col min="6698" max="6698" width="9.42578125" style="505" customWidth="1"/>
    <col min="6699" max="6699" width="12.140625" style="505" bestFit="1" customWidth="1"/>
    <col min="6700" max="6700" width="21.42578125" style="505" customWidth="1"/>
    <col min="6701" max="6917" width="9" style="505"/>
    <col min="6918" max="6918" width="7.42578125" style="505" customWidth="1"/>
    <col min="6919" max="6919" width="43" style="505" customWidth="1"/>
    <col min="6920" max="6920" width="12" style="505" customWidth="1"/>
    <col min="6921" max="6922" width="12.5703125" style="505" customWidth="1"/>
    <col min="6923" max="6923" width="12.85546875" style="505" customWidth="1"/>
    <col min="6924" max="6924" width="9.42578125" style="505" customWidth="1"/>
    <col min="6925" max="6926" width="11.7109375" style="505" customWidth="1"/>
    <col min="6927" max="6928" width="12.28515625" style="505" customWidth="1"/>
    <col min="6929" max="6929" width="11.140625" style="505" customWidth="1"/>
    <col min="6930" max="6930" width="8.5703125" style="505" customWidth="1"/>
    <col min="6931" max="6931" width="12.140625" style="505" bestFit="1" customWidth="1"/>
    <col min="6932" max="6934" width="12.140625" style="505" customWidth="1"/>
    <col min="6935" max="6935" width="10.5703125" style="505" customWidth="1"/>
    <col min="6936" max="6936" width="10.42578125" style="505" customWidth="1"/>
    <col min="6937" max="6937" width="12.140625" style="505" bestFit="1" customWidth="1"/>
    <col min="6938" max="6940" width="12.140625" style="505" customWidth="1"/>
    <col min="6941" max="6941" width="10" style="505" customWidth="1"/>
    <col min="6942" max="6942" width="9.7109375" style="505" customWidth="1"/>
    <col min="6943" max="6946" width="11.85546875" style="505" customWidth="1"/>
    <col min="6947" max="6947" width="10.28515625" style="505" customWidth="1"/>
    <col min="6948" max="6948" width="9.28515625" style="505" customWidth="1"/>
    <col min="6949" max="6949" width="12.140625" style="505" bestFit="1" customWidth="1"/>
    <col min="6950" max="6952" width="12.140625" style="505" customWidth="1"/>
    <col min="6953" max="6953" width="10.85546875" style="505" customWidth="1"/>
    <col min="6954" max="6954" width="9.42578125" style="505" customWidth="1"/>
    <col min="6955" max="6955" width="12.140625" style="505" bestFit="1" customWidth="1"/>
    <col min="6956" max="6956" width="21.42578125" style="505" customWidth="1"/>
    <col min="6957" max="7173" width="9" style="505"/>
    <col min="7174" max="7174" width="7.42578125" style="505" customWidth="1"/>
    <col min="7175" max="7175" width="43" style="505" customWidth="1"/>
    <col min="7176" max="7176" width="12" style="505" customWidth="1"/>
    <col min="7177" max="7178" width="12.5703125" style="505" customWidth="1"/>
    <col min="7179" max="7179" width="12.85546875" style="505" customWidth="1"/>
    <col min="7180" max="7180" width="9.42578125" style="505" customWidth="1"/>
    <col min="7181" max="7182" width="11.7109375" style="505" customWidth="1"/>
    <col min="7183" max="7184" width="12.28515625" style="505" customWidth="1"/>
    <col min="7185" max="7185" width="11.140625" style="505" customWidth="1"/>
    <col min="7186" max="7186" width="8.5703125" style="505" customWidth="1"/>
    <col min="7187" max="7187" width="12.140625" style="505" bestFit="1" customWidth="1"/>
    <col min="7188" max="7190" width="12.140625" style="505" customWidth="1"/>
    <col min="7191" max="7191" width="10.5703125" style="505" customWidth="1"/>
    <col min="7192" max="7192" width="10.42578125" style="505" customWidth="1"/>
    <col min="7193" max="7193" width="12.140625" style="505" bestFit="1" customWidth="1"/>
    <col min="7194" max="7196" width="12.140625" style="505" customWidth="1"/>
    <col min="7197" max="7197" width="10" style="505" customWidth="1"/>
    <col min="7198" max="7198" width="9.7109375" style="505" customWidth="1"/>
    <col min="7199" max="7202" width="11.85546875" style="505" customWidth="1"/>
    <col min="7203" max="7203" width="10.28515625" style="505" customWidth="1"/>
    <col min="7204" max="7204" width="9.28515625" style="505" customWidth="1"/>
    <col min="7205" max="7205" width="12.140625" style="505" bestFit="1" customWidth="1"/>
    <col min="7206" max="7208" width="12.140625" style="505" customWidth="1"/>
    <col min="7209" max="7209" width="10.85546875" style="505" customWidth="1"/>
    <col min="7210" max="7210" width="9.42578125" style="505" customWidth="1"/>
    <col min="7211" max="7211" width="12.140625" style="505" bestFit="1" customWidth="1"/>
    <col min="7212" max="7212" width="21.42578125" style="505" customWidth="1"/>
    <col min="7213" max="7429" width="9" style="505"/>
    <col min="7430" max="7430" width="7.42578125" style="505" customWidth="1"/>
    <col min="7431" max="7431" width="43" style="505" customWidth="1"/>
    <col min="7432" max="7432" width="12" style="505" customWidth="1"/>
    <col min="7433" max="7434" width="12.5703125" style="505" customWidth="1"/>
    <col min="7435" max="7435" width="12.85546875" style="505" customWidth="1"/>
    <col min="7436" max="7436" width="9.42578125" style="505" customWidth="1"/>
    <col min="7437" max="7438" width="11.7109375" style="505" customWidth="1"/>
    <col min="7439" max="7440" width="12.28515625" style="505" customWidth="1"/>
    <col min="7441" max="7441" width="11.140625" style="505" customWidth="1"/>
    <col min="7442" max="7442" width="8.5703125" style="505" customWidth="1"/>
    <col min="7443" max="7443" width="12.140625" style="505" bestFit="1" customWidth="1"/>
    <col min="7444" max="7446" width="12.140625" style="505" customWidth="1"/>
    <col min="7447" max="7447" width="10.5703125" style="505" customWidth="1"/>
    <col min="7448" max="7448" width="10.42578125" style="505" customWidth="1"/>
    <col min="7449" max="7449" width="12.140625" style="505" bestFit="1" customWidth="1"/>
    <col min="7450" max="7452" width="12.140625" style="505" customWidth="1"/>
    <col min="7453" max="7453" width="10" style="505" customWidth="1"/>
    <col min="7454" max="7454" width="9.7109375" style="505" customWidth="1"/>
    <col min="7455" max="7458" width="11.85546875" style="505" customWidth="1"/>
    <col min="7459" max="7459" width="10.28515625" style="505" customWidth="1"/>
    <col min="7460" max="7460" width="9.28515625" style="505" customWidth="1"/>
    <col min="7461" max="7461" width="12.140625" style="505" bestFit="1" customWidth="1"/>
    <col min="7462" max="7464" width="12.140625" style="505" customWidth="1"/>
    <col min="7465" max="7465" width="10.85546875" style="505" customWidth="1"/>
    <col min="7466" max="7466" width="9.42578125" style="505" customWidth="1"/>
    <col min="7467" max="7467" width="12.140625" style="505" bestFit="1" customWidth="1"/>
    <col min="7468" max="7468" width="21.42578125" style="505" customWidth="1"/>
    <col min="7469" max="7685" width="9" style="505"/>
    <col min="7686" max="7686" width="7.42578125" style="505" customWidth="1"/>
    <col min="7687" max="7687" width="43" style="505" customWidth="1"/>
    <col min="7688" max="7688" width="12" style="505" customWidth="1"/>
    <col min="7689" max="7690" width="12.5703125" style="505" customWidth="1"/>
    <col min="7691" max="7691" width="12.85546875" style="505" customWidth="1"/>
    <col min="7692" max="7692" width="9.42578125" style="505" customWidth="1"/>
    <col min="7693" max="7694" width="11.7109375" style="505" customWidth="1"/>
    <col min="7695" max="7696" width="12.28515625" style="505" customWidth="1"/>
    <col min="7697" max="7697" width="11.140625" style="505" customWidth="1"/>
    <col min="7698" max="7698" width="8.5703125" style="505" customWidth="1"/>
    <col min="7699" max="7699" width="12.140625" style="505" bestFit="1" customWidth="1"/>
    <col min="7700" max="7702" width="12.140625" style="505" customWidth="1"/>
    <col min="7703" max="7703" width="10.5703125" style="505" customWidth="1"/>
    <col min="7704" max="7704" width="10.42578125" style="505" customWidth="1"/>
    <col min="7705" max="7705" width="12.140625" style="505" bestFit="1" customWidth="1"/>
    <col min="7706" max="7708" width="12.140625" style="505" customWidth="1"/>
    <col min="7709" max="7709" width="10" style="505" customWidth="1"/>
    <col min="7710" max="7710" width="9.7109375" style="505" customWidth="1"/>
    <col min="7711" max="7714" width="11.85546875" style="505" customWidth="1"/>
    <col min="7715" max="7715" width="10.28515625" style="505" customWidth="1"/>
    <col min="7716" max="7716" width="9.28515625" style="505" customWidth="1"/>
    <col min="7717" max="7717" width="12.140625" style="505" bestFit="1" customWidth="1"/>
    <col min="7718" max="7720" width="12.140625" style="505" customWidth="1"/>
    <col min="7721" max="7721" width="10.85546875" style="505" customWidth="1"/>
    <col min="7722" max="7722" width="9.42578125" style="505" customWidth="1"/>
    <col min="7723" max="7723" width="12.140625" style="505" bestFit="1" customWidth="1"/>
    <col min="7724" max="7724" width="21.42578125" style="505" customWidth="1"/>
    <col min="7725" max="7941" width="9" style="505"/>
    <col min="7942" max="7942" width="7.42578125" style="505" customWidth="1"/>
    <col min="7943" max="7943" width="43" style="505" customWidth="1"/>
    <col min="7944" max="7944" width="12" style="505" customWidth="1"/>
    <col min="7945" max="7946" width="12.5703125" style="505" customWidth="1"/>
    <col min="7947" max="7947" width="12.85546875" style="505" customWidth="1"/>
    <col min="7948" max="7948" width="9.42578125" style="505" customWidth="1"/>
    <col min="7949" max="7950" width="11.7109375" style="505" customWidth="1"/>
    <col min="7951" max="7952" width="12.28515625" style="505" customWidth="1"/>
    <col min="7953" max="7953" width="11.140625" style="505" customWidth="1"/>
    <col min="7954" max="7954" width="8.5703125" style="505" customWidth="1"/>
    <col min="7955" max="7955" width="12.140625" style="505" bestFit="1" customWidth="1"/>
    <col min="7956" max="7958" width="12.140625" style="505" customWidth="1"/>
    <col min="7959" max="7959" width="10.5703125" style="505" customWidth="1"/>
    <col min="7960" max="7960" width="10.42578125" style="505" customWidth="1"/>
    <col min="7961" max="7961" width="12.140625" style="505" bestFit="1" customWidth="1"/>
    <col min="7962" max="7964" width="12.140625" style="505" customWidth="1"/>
    <col min="7965" max="7965" width="10" style="505" customWidth="1"/>
    <col min="7966" max="7966" width="9.7109375" style="505" customWidth="1"/>
    <col min="7967" max="7970" width="11.85546875" style="505" customWidth="1"/>
    <col min="7971" max="7971" width="10.28515625" style="505" customWidth="1"/>
    <col min="7972" max="7972" width="9.28515625" style="505" customWidth="1"/>
    <col min="7973" max="7973" width="12.140625" style="505" bestFit="1" customWidth="1"/>
    <col min="7974" max="7976" width="12.140625" style="505" customWidth="1"/>
    <col min="7977" max="7977" width="10.85546875" style="505" customWidth="1"/>
    <col min="7978" max="7978" width="9.42578125" style="505" customWidth="1"/>
    <col min="7979" max="7979" width="12.140625" style="505" bestFit="1" customWidth="1"/>
    <col min="7980" max="7980" width="21.42578125" style="505" customWidth="1"/>
    <col min="7981" max="8197" width="9" style="505"/>
    <col min="8198" max="8198" width="7.42578125" style="505" customWidth="1"/>
    <col min="8199" max="8199" width="43" style="505" customWidth="1"/>
    <col min="8200" max="8200" width="12" style="505" customWidth="1"/>
    <col min="8201" max="8202" width="12.5703125" style="505" customWidth="1"/>
    <col min="8203" max="8203" width="12.85546875" style="505" customWidth="1"/>
    <col min="8204" max="8204" width="9.42578125" style="505" customWidth="1"/>
    <col min="8205" max="8206" width="11.7109375" style="505" customWidth="1"/>
    <col min="8207" max="8208" width="12.28515625" style="505" customWidth="1"/>
    <col min="8209" max="8209" width="11.140625" style="505" customWidth="1"/>
    <col min="8210" max="8210" width="8.5703125" style="505" customWidth="1"/>
    <col min="8211" max="8211" width="12.140625" style="505" bestFit="1" customWidth="1"/>
    <col min="8212" max="8214" width="12.140625" style="505" customWidth="1"/>
    <col min="8215" max="8215" width="10.5703125" style="505" customWidth="1"/>
    <col min="8216" max="8216" width="10.42578125" style="505" customWidth="1"/>
    <col min="8217" max="8217" width="12.140625" style="505" bestFit="1" customWidth="1"/>
    <col min="8218" max="8220" width="12.140625" style="505" customWidth="1"/>
    <col min="8221" max="8221" width="10" style="505" customWidth="1"/>
    <col min="8222" max="8222" width="9.7109375" style="505" customWidth="1"/>
    <col min="8223" max="8226" width="11.85546875" style="505" customWidth="1"/>
    <col min="8227" max="8227" width="10.28515625" style="505" customWidth="1"/>
    <col min="8228" max="8228" width="9.28515625" style="505" customWidth="1"/>
    <col min="8229" max="8229" width="12.140625" style="505" bestFit="1" customWidth="1"/>
    <col min="8230" max="8232" width="12.140625" style="505" customWidth="1"/>
    <col min="8233" max="8233" width="10.85546875" style="505" customWidth="1"/>
    <col min="8234" max="8234" width="9.42578125" style="505" customWidth="1"/>
    <col min="8235" max="8235" width="12.140625" style="505" bestFit="1" customWidth="1"/>
    <col min="8236" max="8236" width="21.42578125" style="505" customWidth="1"/>
    <col min="8237" max="8453" width="9" style="505"/>
    <col min="8454" max="8454" width="7.42578125" style="505" customWidth="1"/>
    <col min="8455" max="8455" width="43" style="505" customWidth="1"/>
    <col min="8456" max="8456" width="12" style="505" customWidth="1"/>
    <col min="8457" max="8458" width="12.5703125" style="505" customWidth="1"/>
    <col min="8459" max="8459" width="12.85546875" style="505" customWidth="1"/>
    <col min="8460" max="8460" width="9.42578125" style="505" customWidth="1"/>
    <col min="8461" max="8462" width="11.7109375" style="505" customWidth="1"/>
    <col min="8463" max="8464" width="12.28515625" style="505" customWidth="1"/>
    <col min="8465" max="8465" width="11.140625" style="505" customWidth="1"/>
    <col min="8466" max="8466" width="8.5703125" style="505" customWidth="1"/>
    <col min="8467" max="8467" width="12.140625" style="505" bestFit="1" customWidth="1"/>
    <col min="8468" max="8470" width="12.140625" style="505" customWidth="1"/>
    <col min="8471" max="8471" width="10.5703125" style="505" customWidth="1"/>
    <col min="8472" max="8472" width="10.42578125" style="505" customWidth="1"/>
    <col min="8473" max="8473" width="12.140625" style="505" bestFit="1" customWidth="1"/>
    <col min="8474" max="8476" width="12.140625" style="505" customWidth="1"/>
    <col min="8477" max="8477" width="10" style="505" customWidth="1"/>
    <col min="8478" max="8478" width="9.7109375" style="505" customWidth="1"/>
    <col min="8479" max="8482" width="11.85546875" style="505" customWidth="1"/>
    <col min="8483" max="8483" width="10.28515625" style="505" customWidth="1"/>
    <col min="8484" max="8484" width="9.28515625" style="505" customWidth="1"/>
    <col min="8485" max="8485" width="12.140625" style="505" bestFit="1" customWidth="1"/>
    <col min="8486" max="8488" width="12.140625" style="505" customWidth="1"/>
    <col min="8489" max="8489" width="10.85546875" style="505" customWidth="1"/>
    <col min="8490" max="8490" width="9.42578125" style="505" customWidth="1"/>
    <col min="8491" max="8491" width="12.140625" style="505" bestFit="1" customWidth="1"/>
    <col min="8492" max="8492" width="21.42578125" style="505" customWidth="1"/>
    <col min="8493" max="8709" width="9" style="505"/>
    <col min="8710" max="8710" width="7.42578125" style="505" customWidth="1"/>
    <col min="8711" max="8711" width="43" style="505" customWidth="1"/>
    <col min="8712" max="8712" width="12" style="505" customWidth="1"/>
    <col min="8713" max="8714" width="12.5703125" style="505" customWidth="1"/>
    <col min="8715" max="8715" width="12.85546875" style="505" customWidth="1"/>
    <col min="8716" max="8716" width="9.42578125" style="505" customWidth="1"/>
    <col min="8717" max="8718" width="11.7109375" style="505" customWidth="1"/>
    <col min="8719" max="8720" width="12.28515625" style="505" customWidth="1"/>
    <col min="8721" max="8721" width="11.140625" style="505" customWidth="1"/>
    <col min="8722" max="8722" width="8.5703125" style="505" customWidth="1"/>
    <col min="8723" max="8723" width="12.140625" style="505" bestFit="1" customWidth="1"/>
    <col min="8724" max="8726" width="12.140625" style="505" customWidth="1"/>
    <col min="8727" max="8727" width="10.5703125" style="505" customWidth="1"/>
    <col min="8728" max="8728" width="10.42578125" style="505" customWidth="1"/>
    <col min="8729" max="8729" width="12.140625" style="505" bestFit="1" customWidth="1"/>
    <col min="8730" max="8732" width="12.140625" style="505" customWidth="1"/>
    <col min="8733" max="8733" width="10" style="505" customWidth="1"/>
    <col min="8734" max="8734" width="9.7109375" style="505" customWidth="1"/>
    <col min="8735" max="8738" width="11.85546875" style="505" customWidth="1"/>
    <col min="8739" max="8739" width="10.28515625" style="505" customWidth="1"/>
    <col min="8740" max="8740" width="9.28515625" style="505" customWidth="1"/>
    <col min="8741" max="8741" width="12.140625" style="505" bestFit="1" customWidth="1"/>
    <col min="8742" max="8744" width="12.140625" style="505" customWidth="1"/>
    <col min="8745" max="8745" width="10.85546875" style="505" customWidth="1"/>
    <col min="8746" max="8746" width="9.42578125" style="505" customWidth="1"/>
    <col min="8747" max="8747" width="12.140625" style="505" bestFit="1" customWidth="1"/>
    <col min="8748" max="8748" width="21.42578125" style="505" customWidth="1"/>
    <col min="8749" max="8965" width="9" style="505"/>
    <col min="8966" max="8966" width="7.42578125" style="505" customWidth="1"/>
    <col min="8967" max="8967" width="43" style="505" customWidth="1"/>
    <col min="8968" max="8968" width="12" style="505" customWidth="1"/>
    <col min="8969" max="8970" width="12.5703125" style="505" customWidth="1"/>
    <col min="8971" max="8971" width="12.85546875" style="505" customWidth="1"/>
    <col min="8972" max="8972" width="9.42578125" style="505" customWidth="1"/>
    <col min="8973" max="8974" width="11.7109375" style="505" customWidth="1"/>
    <col min="8975" max="8976" width="12.28515625" style="505" customWidth="1"/>
    <col min="8977" max="8977" width="11.140625" style="505" customWidth="1"/>
    <col min="8978" max="8978" width="8.5703125" style="505" customWidth="1"/>
    <col min="8979" max="8979" width="12.140625" style="505" bestFit="1" customWidth="1"/>
    <col min="8980" max="8982" width="12.140625" style="505" customWidth="1"/>
    <col min="8983" max="8983" width="10.5703125" style="505" customWidth="1"/>
    <col min="8984" max="8984" width="10.42578125" style="505" customWidth="1"/>
    <col min="8985" max="8985" width="12.140625" style="505" bestFit="1" customWidth="1"/>
    <col min="8986" max="8988" width="12.140625" style="505" customWidth="1"/>
    <col min="8989" max="8989" width="10" style="505" customWidth="1"/>
    <col min="8990" max="8990" width="9.7109375" style="505" customWidth="1"/>
    <col min="8991" max="8994" width="11.85546875" style="505" customWidth="1"/>
    <col min="8995" max="8995" width="10.28515625" style="505" customWidth="1"/>
    <col min="8996" max="8996" width="9.28515625" style="505" customWidth="1"/>
    <col min="8997" max="8997" width="12.140625" style="505" bestFit="1" customWidth="1"/>
    <col min="8998" max="9000" width="12.140625" style="505" customWidth="1"/>
    <col min="9001" max="9001" width="10.85546875" style="505" customWidth="1"/>
    <col min="9002" max="9002" width="9.42578125" style="505" customWidth="1"/>
    <col min="9003" max="9003" width="12.140625" style="505" bestFit="1" customWidth="1"/>
    <col min="9004" max="9004" width="21.42578125" style="505" customWidth="1"/>
    <col min="9005" max="9221" width="9" style="505"/>
    <col min="9222" max="9222" width="7.42578125" style="505" customWidth="1"/>
    <col min="9223" max="9223" width="43" style="505" customWidth="1"/>
    <col min="9224" max="9224" width="12" style="505" customWidth="1"/>
    <col min="9225" max="9226" width="12.5703125" style="505" customWidth="1"/>
    <col min="9227" max="9227" width="12.85546875" style="505" customWidth="1"/>
    <col min="9228" max="9228" width="9.42578125" style="505" customWidth="1"/>
    <col min="9229" max="9230" width="11.7109375" style="505" customWidth="1"/>
    <col min="9231" max="9232" width="12.28515625" style="505" customWidth="1"/>
    <col min="9233" max="9233" width="11.140625" style="505" customWidth="1"/>
    <col min="9234" max="9234" width="8.5703125" style="505" customWidth="1"/>
    <col min="9235" max="9235" width="12.140625" style="505" bestFit="1" customWidth="1"/>
    <col min="9236" max="9238" width="12.140625" style="505" customWidth="1"/>
    <col min="9239" max="9239" width="10.5703125" style="505" customWidth="1"/>
    <col min="9240" max="9240" width="10.42578125" style="505" customWidth="1"/>
    <col min="9241" max="9241" width="12.140625" style="505" bestFit="1" customWidth="1"/>
    <col min="9242" max="9244" width="12.140625" style="505" customWidth="1"/>
    <col min="9245" max="9245" width="10" style="505" customWidth="1"/>
    <col min="9246" max="9246" width="9.7109375" style="505" customWidth="1"/>
    <col min="9247" max="9250" width="11.85546875" style="505" customWidth="1"/>
    <col min="9251" max="9251" width="10.28515625" style="505" customWidth="1"/>
    <col min="9252" max="9252" width="9.28515625" style="505" customWidth="1"/>
    <col min="9253" max="9253" width="12.140625" style="505" bestFit="1" customWidth="1"/>
    <col min="9254" max="9256" width="12.140625" style="505" customWidth="1"/>
    <col min="9257" max="9257" width="10.85546875" style="505" customWidth="1"/>
    <col min="9258" max="9258" width="9.42578125" style="505" customWidth="1"/>
    <col min="9259" max="9259" width="12.140625" style="505" bestFit="1" customWidth="1"/>
    <col min="9260" max="9260" width="21.42578125" style="505" customWidth="1"/>
    <col min="9261" max="9477" width="9" style="505"/>
    <col min="9478" max="9478" width="7.42578125" style="505" customWidth="1"/>
    <col min="9479" max="9479" width="43" style="505" customWidth="1"/>
    <col min="9480" max="9480" width="12" style="505" customWidth="1"/>
    <col min="9481" max="9482" width="12.5703125" style="505" customWidth="1"/>
    <col min="9483" max="9483" width="12.85546875" style="505" customWidth="1"/>
    <col min="9484" max="9484" width="9.42578125" style="505" customWidth="1"/>
    <col min="9485" max="9486" width="11.7109375" style="505" customWidth="1"/>
    <col min="9487" max="9488" width="12.28515625" style="505" customWidth="1"/>
    <col min="9489" max="9489" width="11.140625" style="505" customWidth="1"/>
    <col min="9490" max="9490" width="8.5703125" style="505" customWidth="1"/>
    <col min="9491" max="9491" width="12.140625" style="505" bestFit="1" customWidth="1"/>
    <col min="9492" max="9494" width="12.140625" style="505" customWidth="1"/>
    <col min="9495" max="9495" width="10.5703125" style="505" customWidth="1"/>
    <col min="9496" max="9496" width="10.42578125" style="505" customWidth="1"/>
    <col min="9497" max="9497" width="12.140625" style="505" bestFit="1" customWidth="1"/>
    <col min="9498" max="9500" width="12.140625" style="505" customWidth="1"/>
    <col min="9501" max="9501" width="10" style="505" customWidth="1"/>
    <col min="9502" max="9502" width="9.7109375" style="505" customWidth="1"/>
    <col min="9503" max="9506" width="11.85546875" style="505" customWidth="1"/>
    <col min="9507" max="9507" width="10.28515625" style="505" customWidth="1"/>
    <col min="9508" max="9508" width="9.28515625" style="505" customWidth="1"/>
    <col min="9509" max="9509" width="12.140625" style="505" bestFit="1" customWidth="1"/>
    <col min="9510" max="9512" width="12.140625" style="505" customWidth="1"/>
    <col min="9513" max="9513" width="10.85546875" style="505" customWidth="1"/>
    <col min="9514" max="9514" width="9.42578125" style="505" customWidth="1"/>
    <col min="9515" max="9515" width="12.140625" style="505" bestFit="1" customWidth="1"/>
    <col min="9516" max="9516" width="21.42578125" style="505" customWidth="1"/>
    <col min="9517" max="9733" width="9" style="505"/>
    <col min="9734" max="9734" width="7.42578125" style="505" customWidth="1"/>
    <col min="9735" max="9735" width="43" style="505" customWidth="1"/>
    <col min="9736" max="9736" width="12" style="505" customWidth="1"/>
    <col min="9737" max="9738" width="12.5703125" style="505" customWidth="1"/>
    <col min="9739" max="9739" width="12.85546875" style="505" customWidth="1"/>
    <col min="9740" max="9740" width="9.42578125" style="505" customWidth="1"/>
    <col min="9741" max="9742" width="11.7109375" style="505" customWidth="1"/>
    <col min="9743" max="9744" width="12.28515625" style="505" customWidth="1"/>
    <col min="9745" max="9745" width="11.140625" style="505" customWidth="1"/>
    <col min="9746" max="9746" width="8.5703125" style="505" customWidth="1"/>
    <col min="9747" max="9747" width="12.140625" style="505" bestFit="1" customWidth="1"/>
    <col min="9748" max="9750" width="12.140625" style="505" customWidth="1"/>
    <col min="9751" max="9751" width="10.5703125" style="505" customWidth="1"/>
    <col min="9752" max="9752" width="10.42578125" style="505" customWidth="1"/>
    <col min="9753" max="9753" width="12.140625" style="505" bestFit="1" customWidth="1"/>
    <col min="9754" max="9756" width="12.140625" style="505" customWidth="1"/>
    <col min="9757" max="9757" width="10" style="505" customWidth="1"/>
    <col min="9758" max="9758" width="9.7109375" style="505" customWidth="1"/>
    <col min="9759" max="9762" width="11.85546875" style="505" customWidth="1"/>
    <col min="9763" max="9763" width="10.28515625" style="505" customWidth="1"/>
    <col min="9764" max="9764" width="9.28515625" style="505" customWidth="1"/>
    <col min="9765" max="9765" width="12.140625" style="505" bestFit="1" customWidth="1"/>
    <col min="9766" max="9768" width="12.140625" style="505" customWidth="1"/>
    <col min="9769" max="9769" width="10.85546875" style="505" customWidth="1"/>
    <col min="9770" max="9770" width="9.42578125" style="505" customWidth="1"/>
    <col min="9771" max="9771" width="12.140625" style="505" bestFit="1" customWidth="1"/>
    <col min="9772" max="9772" width="21.42578125" style="505" customWidth="1"/>
    <col min="9773" max="9989" width="9" style="505"/>
    <col min="9990" max="9990" width="7.42578125" style="505" customWidth="1"/>
    <col min="9991" max="9991" width="43" style="505" customWidth="1"/>
    <col min="9992" max="9992" width="12" style="505" customWidth="1"/>
    <col min="9993" max="9994" width="12.5703125" style="505" customWidth="1"/>
    <col min="9995" max="9995" width="12.85546875" style="505" customWidth="1"/>
    <col min="9996" max="9996" width="9.42578125" style="505" customWidth="1"/>
    <col min="9997" max="9998" width="11.7109375" style="505" customWidth="1"/>
    <col min="9999" max="10000" width="12.28515625" style="505" customWidth="1"/>
    <col min="10001" max="10001" width="11.140625" style="505" customWidth="1"/>
    <col min="10002" max="10002" width="8.5703125" style="505" customWidth="1"/>
    <col min="10003" max="10003" width="12.140625" style="505" bestFit="1" customWidth="1"/>
    <col min="10004" max="10006" width="12.140625" style="505" customWidth="1"/>
    <col min="10007" max="10007" width="10.5703125" style="505" customWidth="1"/>
    <col min="10008" max="10008" width="10.42578125" style="505" customWidth="1"/>
    <col min="10009" max="10009" width="12.140625" style="505" bestFit="1" customWidth="1"/>
    <col min="10010" max="10012" width="12.140625" style="505" customWidth="1"/>
    <col min="10013" max="10013" width="10" style="505" customWidth="1"/>
    <col min="10014" max="10014" width="9.7109375" style="505" customWidth="1"/>
    <col min="10015" max="10018" width="11.85546875" style="505" customWidth="1"/>
    <col min="10019" max="10019" width="10.28515625" style="505" customWidth="1"/>
    <col min="10020" max="10020" width="9.28515625" style="505" customWidth="1"/>
    <col min="10021" max="10021" width="12.140625" style="505" bestFit="1" customWidth="1"/>
    <col min="10022" max="10024" width="12.140625" style="505" customWidth="1"/>
    <col min="10025" max="10025" width="10.85546875" style="505" customWidth="1"/>
    <col min="10026" max="10026" width="9.42578125" style="505" customWidth="1"/>
    <col min="10027" max="10027" width="12.140625" style="505" bestFit="1" customWidth="1"/>
    <col min="10028" max="10028" width="21.42578125" style="505" customWidth="1"/>
    <col min="10029" max="10245" width="9" style="505"/>
    <col min="10246" max="10246" width="7.42578125" style="505" customWidth="1"/>
    <col min="10247" max="10247" width="43" style="505" customWidth="1"/>
    <col min="10248" max="10248" width="12" style="505" customWidth="1"/>
    <col min="10249" max="10250" width="12.5703125" style="505" customWidth="1"/>
    <col min="10251" max="10251" width="12.85546875" style="505" customWidth="1"/>
    <col min="10252" max="10252" width="9.42578125" style="505" customWidth="1"/>
    <col min="10253" max="10254" width="11.7109375" style="505" customWidth="1"/>
    <col min="10255" max="10256" width="12.28515625" style="505" customWidth="1"/>
    <col min="10257" max="10257" width="11.140625" style="505" customWidth="1"/>
    <col min="10258" max="10258" width="8.5703125" style="505" customWidth="1"/>
    <col min="10259" max="10259" width="12.140625" style="505" bestFit="1" customWidth="1"/>
    <col min="10260" max="10262" width="12.140625" style="505" customWidth="1"/>
    <col min="10263" max="10263" width="10.5703125" style="505" customWidth="1"/>
    <col min="10264" max="10264" width="10.42578125" style="505" customWidth="1"/>
    <col min="10265" max="10265" width="12.140625" style="505" bestFit="1" customWidth="1"/>
    <col min="10266" max="10268" width="12.140625" style="505" customWidth="1"/>
    <col min="10269" max="10269" width="10" style="505" customWidth="1"/>
    <col min="10270" max="10270" width="9.7109375" style="505" customWidth="1"/>
    <col min="10271" max="10274" width="11.85546875" style="505" customWidth="1"/>
    <col min="10275" max="10275" width="10.28515625" style="505" customWidth="1"/>
    <col min="10276" max="10276" width="9.28515625" style="505" customWidth="1"/>
    <col min="10277" max="10277" width="12.140625" style="505" bestFit="1" customWidth="1"/>
    <col min="10278" max="10280" width="12.140625" style="505" customWidth="1"/>
    <col min="10281" max="10281" width="10.85546875" style="505" customWidth="1"/>
    <col min="10282" max="10282" width="9.42578125" style="505" customWidth="1"/>
    <col min="10283" max="10283" width="12.140625" style="505" bestFit="1" customWidth="1"/>
    <col min="10284" max="10284" width="21.42578125" style="505" customWidth="1"/>
    <col min="10285" max="10501" width="9" style="505"/>
    <col min="10502" max="10502" width="7.42578125" style="505" customWidth="1"/>
    <col min="10503" max="10503" width="43" style="505" customWidth="1"/>
    <col min="10504" max="10504" width="12" style="505" customWidth="1"/>
    <col min="10505" max="10506" width="12.5703125" style="505" customWidth="1"/>
    <col min="10507" max="10507" width="12.85546875" style="505" customWidth="1"/>
    <col min="10508" max="10508" width="9.42578125" style="505" customWidth="1"/>
    <col min="10509" max="10510" width="11.7109375" style="505" customWidth="1"/>
    <col min="10511" max="10512" width="12.28515625" style="505" customWidth="1"/>
    <col min="10513" max="10513" width="11.140625" style="505" customWidth="1"/>
    <col min="10514" max="10514" width="8.5703125" style="505" customWidth="1"/>
    <col min="10515" max="10515" width="12.140625" style="505" bestFit="1" customWidth="1"/>
    <col min="10516" max="10518" width="12.140625" style="505" customWidth="1"/>
    <col min="10519" max="10519" width="10.5703125" style="505" customWidth="1"/>
    <col min="10520" max="10520" width="10.42578125" style="505" customWidth="1"/>
    <col min="10521" max="10521" width="12.140625" style="505" bestFit="1" customWidth="1"/>
    <col min="10522" max="10524" width="12.140625" style="505" customWidth="1"/>
    <col min="10525" max="10525" width="10" style="505" customWidth="1"/>
    <col min="10526" max="10526" width="9.7109375" style="505" customWidth="1"/>
    <col min="10527" max="10530" width="11.85546875" style="505" customWidth="1"/>
    <col min="10531" max="10531" width="10.28515625" style="505" customWidth="1"/>
    <col min="10532" max="10532" width="9.28515625" style="505" customWidth="1"/>
    <col min="10533" max="10533" width="12.140625" style="505" bestFit="1" customWidth="1"/>
    <col min="10534" max="10536" width="12.140625" style="505" customWidth="1"/>
    <col min="10537" max="10537" width="10.85546875" style="505" customWidth="1"/>
    <col min="10538" max="10538" width="9.42578125" style="505" customWidth="1"/>
    <col min="10539" max="10539" width="12.140625" style="505" bestFit="1" customWidth="1"/>
    <col min="10540" max="10540" width="21.42578125" style="505" customWidth="1"/>
    <col min="10541" max="10757" width="9" style="505"/>
    <col min="10758" max="10758" width="7.42578125" style="505" customWidth="1"/>
    <col min="10759" max="10759" width="43" style="505" customWidth="1"/>
    <col min="10760" max="10760" width="12" style="505" customWidth="1"/>
    <col min="10761" max="10762" width="12.5703125" style="505" customWidth="1"/>
    <col min="10763" max="10763" width="12.85546875" style="505" customWidth="1"/>
    <col min="10764" max="10764" width="9.42578125" style="505" customWidth="1"/>
    <col min="10765" max="10766" width="11.7109375" style="505" customWidth="1"/>
    <col min="10767" max="10768" width="12.28515625" style="505" customWidth="1"/>
    <col min="10769" max="10769" width="11.140625" style="505" customWidth="1"/>
    <col min="10770" max="10770" width="8.5703125" style="505" customWidth="1"/>
    <col min="10771" max="10771" width="12.140625" style="505" bestFit="1" customWidth="1"/>
    <col min="10772" max="10774" width="12.140625" style="505" customWidth="1"/>
    <col min="10775" max="10775" width="10.5703125" style="505" customWidth="1"/>
    <col min="10776" max="10776" width="10.42578125" style="505" customWidth="1"/>
    <col min="10777" max="10777" width="12.140625" style="505" bestFit="1" customWidth="1"/>
    <col min="10778" max="10780" width="12.140625" style="505" customWidth="1"/>
    <col min="10781" max="10781" width="10" style="505" customWidth="1"/>
    <col min="10782" max="10782" width="9.7109375" style="505" customWidth="1"/>
    <col min="10783" max="10786" width="11.85546875" style="505" customWidth="1"/>
    <col min="10787" max="10787" width="10.28515625" style="505" customWidth="1"/>
    <col min="10788" max="10788" width="9.28515625" style="505" customWidth="1"/>
    <col min="10789" max="10789" width="12.140625" style="505" bestFit="1" customWidth="1"/>
    <col min="10790" max="10792" width="12.140625" style="505" customWidth="1"/>
    <col min="10793" max="10793" width="10.85546875" style="505" customWidth="1"/>
    <col min="10794" max="10794" width="9.42578125" style="505" customWidth="1"/>
    <col min="10795" max="10795" width="12.140625" style="505" bestFit="1" customWidth="1"/>
    <col min="10796" max="10796" width="21.42578125" style="505" customWidth="1"/>
    <col min="10797" max="11013" width="9" style="505"/>
    <col min="11014" max="11014" width="7.42578125" style="505" customWidth="1"/>
    <col min="11015" max="11015" width="43" style="505" customWidth="1"/>
    <col min="11016" max="11016" width="12" style="505" customWidth="1"/>
    <col min="11017" max="11018" width="12.5703125" style="505" customWidth="1"/>
    <col min="11019" max="11019" width="12.85546875" style="505" customWidth="1"/>
    <col min="11020" max="11020" width="9.42578125" style="505" customWidth="1"/>
    <col min="11021" max="11022" width="11.7109375" style="505" customWidth="1"/>
    <col min="11023" max="11024" width="12.28515625" style="505" customWidth="1"/>
    <col min="11025" max="11025" width="11.140625" style="505" customWidth="1"/>
    <col min="11026" max="11026" width="8.5703125" style="505" customWidth="1"/>
    <col min="11027" max="11027" width="12.140625" style="505" bestFit="1" customWidth="1"/>
    <col min="11028" max="11030" width="12.140625" style="505" customWidth="1"/>
    <col min="11031" max="11031" width="10.5703125" style="505" customWidth="1"/>
    <col min="11032" max="11032" width="10.42578125" style="505" customWidth="1"/>
    <col min="11033" max="11033" width="12.140625" style="505" bestFit="1" customWidth="1"/>
    <col min="11034" max="11036" width="12.140625" style="505" customWidth="1"/>
    <col min="11037" max="11037" width="10" style="505" customWidth="1"/>
    <col min="11038" max="11038" width="9.7109375" style="505" customWidth="1"/>
    <col min="11039" max="11042" width="11.85546875" style="505" customWidth="1"/>
    <col min="11043" max="11043" width="10.28515625" style="505" customWidth="1"/>
    <col min="11044" max="11044" width="9.28515625" style="505" customWidth="1"/>
    <col min="11045" max="11045" width="12.140625" style="505" bestFit="1" customWidth="1"/>
    <col min="11046" max="11048" width="12.140625" style="505" customWidth="1"/>
    <col min="11049" max="11049" width="10.85546875" style="505" customWidth="1"/>
    <col min="11050" max="11050" width="9.42578125" style="505" customWidth="1"/>
    <col min="11051" max="11051" width="12.140625" style="505" bestFit="1" customWidth="1"/>
    <col min="11052" max="11052" width="21.42578125" style="505" customWidth="1"/>
    <col min="11053" max="11269" width="9" style="505"/>
    <col min="11270" max="11270" width="7.42578125" style="505" customWidth="1"/>
    <col min="11271" max="11271" width="43" style="505" customWidth="1"/>
    <col min="11272" max="11272" width="12" style="505" customWidth="1"/>
    <col min="11273" max="11274" width="12.5703125" style="505" customWidth="1"/>
    <col min="11275" max="11275" width="12.85546875" style="505" customWidth="1"/>
    <col min="11276" max="11276" width="9.42578125" style="505" customWidth="1"/>
    <col min="11277" max="11278" width="11.7109375" style="505" customWidth="1"/>
    <col min="11279" max="11280" width="12.28515625" style="505" customWidth="1"/>
    <col min="11281" max="11281" width="11.140625" style="505" customWidth="1"/>
    <col min="11282" max="11282" width="8.5703125" style="505" customWidth="1"/>
    <col min="11283" max="11283" width="12.140625" style="505" bestFit="1" customWidth="1"/>
    <col min="11284" max="11286" width="12.140625" style="505" customWidth="1"/>
    <col min="11287" max="11287" width="10.5703125" style="505" customWidth="1"/>
    <col min="11288" max="11288" width="10.42578125" style="505" customWidth="1"/>
    <col min="11289" max="11289" width="12.140625" style="505" bestFit="1" customWidth="1"/>
    <col min="11290" max="11292" width="12.140625" style="505" customWidth="1"/>
    <col min="11293" max="11293" width="10" style="505" customWidth="1"/>
    <col min="11294" max="11294" width="9.7109375" style="505" customWidth="1"/>
    <col min="11295" max="11298" width="11.85546875" style="505" customWidth="1"/>
    <col min="11299" max="11299" width="10.28515625" style="505" customWidth="1"/>
    <col min="11300" max="11300" width="9.28515625" style="505" customWidth="1"/>
    <col min="11301" max="11301" width="12.140625" style="505" bestFit="1" customWidth="1"/>
    <col min="11302" max="11304" width="12.140625" style="505" customWidth="1"/>
    <col min="11305" max="11305" width="10.85546875" style="505" customWidth="1"/>
    <col min="11306" max="11306" width="9.42578125" style="505" customWidth="1"/>
    <col min="11307" max="11307" width="12.140625" style="505" bestFit="1" customWidth="1"/>
    <col min="11308" max="11308" width="21.42578125" style="505" customWidth="1"/>
    <col min="11309" max="11525" width="9" style="505"/>
    <col min="11526" max="11526" width="7.42578125" style="505" customWidth="1"/>
    <col min="11527" max="11527" width="43" style="505" customWidth="1"/>
    <col min="11528" max="11528" width="12" style="505" customWidth="1"/>
    <col min="11529" max="11530" width="12.5703125" style="505" customWidth="1"/>
    <col min="11531" max="11531" width="12.85546875" style="505" customWidth="1"/>
    <col min="11532" max="11532" width="9.42578125" style="505" customWidth="1"/>
    <col min="11533" max="11534" width="11.7109375" style="505" customWidth="1"/>
    <col min="11535" max="11536" width="12.28515625" style="505" customWidth="1"/>
    <col min="11537" max="11537" width="11.140625" style="505" customWidth="1"/>
    <col min="11538" max="11538" width="8.5703125" style="505" customWidth="1"/>
    <col min="11539" max="11539" width="12.140625" style="505" bestFit="1" customWidth="1"/>
    <col min="11540" max="11542" width="12.140625" style="505" customWidth="1"/>
    <col min="11543" max="11543" width="10.5703125" style="505" customWidth="1"/>
    <col min="11544" max="11544" width="10.42578125" style="505" customWidth="1"/>
    <col min="11545" max="11545" width="12.140625" style="505" bestFit="1" customWidth="1"/>
    <col min="11546" max="11548" width="12.140625" style="505" customWidth="1"/>
    <col min="11549" max="11549" width="10" style="505" customWidth="1"/>
    <col min="11550" max="11550" width="9.7109375" style="505" customWidth="1"/>
    <col min="11551" max="11554" width="11.85546875" style="505" customWidth="1"/>
    <col min="11555" max="11555" width="10.28515625" style="505" customWidth="1"/>
    <col min="11556" max="11556" width="9.28515625" style="505" customWidth="1"/>
    <col min="11557" max="11557" width="12.140625" style="505" bestFit="1" customWidth="1"/>
    <col min="11558" max="11560" width="12.140625" style="505" customWidth="1"/>
    <col min="11561" max="11561" width="10.85546875" style="505" customWidth="1"/>
    <col min="11562" max="11562" width="9.42578125" style="505" customWidth="1"/>
    <col min="11563" max="11563" width="12.140625" style="505" bestFit="1" customWidth="1"/>
    <col min="11564" max="11564" width="21.42578125" style="505" customWidth="1"/>
    <col min="11565" max="11781" width="9" style="505"/>
    <col min="11782" max="11782" width="7.42578125" style="505" customWidth="1"/>
    <col min="11783" max="11783" width="43" style="505" customWidth="1"/>
    <col min="11784" max="11784" width="12" style="505" customWidth="1"/>
    <col min="11785" max="11786" width="12.5703125" style="505" customWidth="1"/>
    <col min="11787" max="11787" width="12.85546875" style="505" customWidth="1"/>
    <col min="11788" max="11788" width="9.42578125" style="505" customWidth="1"/>
    <col min="11789" max="11790" width="11.7109375" style="505" customWidth="1"/>
    <col min="11791" max="11792" width="12.28515625" style="505" customWidth="1"/>
    <col min="11793" max="11793" width="11.140625" style="505" customWidth="1"/>
    <col min="11794" max="11794" width="8.5703125" style="505" customWidth="1"/>
    <col min="11795" max="11795" width="12.140625" style="505" bestFit="1" customWidth="1"/>
    <col min="11796" max="11798" width="12.140625" style="505" customWidth="1"/>
    <col min="11799" max="11799" width="10.5703125" style="505" customWidth="1"/>
    <col min="11800" max="11800" width="10.42578125" style="505" customWidth="1"/>
    <col min="11801" max="11801" width="12.140625" style="505" bestFit="1" customWidth="1"/>
    <col min="11802" max="11804" width="12.140625" style="505" customWidth="1"/>
    <col min="11805" max="11805" width="10" style="505" customWidth="1"/>
    <col min="11806" max="11806" width="9.7109375" style="505" customWidth="1"/>
    <col min="11807" max="11810" width="11.85546875" style="505" customWidth="1"/>
    <col min="11811" max="11811" width="10.28515625" style="505" customWidth="1"/>
    <col min="11812" max="11812" width="9.28515625" style="505" customWidth="1"/>
    <col min="11813" max="11813" width="12.140625" style="505" bestFit="1" customWidth="1"/>
    <col min="11814" max="11816" width="12.140625" style="505" customWidth="1"/>
    <col min="11817" max="11817" width="10.85546875" style="505" customWidth="1"/>
    <col min="11818" max="11818" width="9.42578125" style="505" customWidth="1"/>
    <col min="11819" max="11819" width="12.140625" style="505" bestFit="1" customWidth="1"/>
    <col min="11820" max="11820" width="21.42578125" style="505" customWidth="1"/>
    <col min="11821" max="12037" width="9" style="505"/>
    <col min="12038" max="12038" width="7.42578125" style="505" customWidth="1"/>
    <col min="12039" max="12039" width="43" style="505" customWidth="1"/>
    <col min="12040" max="12040" width="12" style="505" customWidth="1"/>
    <col min="12041" max="12042" width="12.5703125" style="505" customWidth="1"/>
    <col min="12043" max="12043" width="12.85546875" style="505" customWidth="1"/>
    <col min="12044" max="12044" width="9.42578125" style="505" customWidth="1"/>
    <col min="12045" max="12046" width="11.7109375" style="505" customWidth="1"/>
    <col min="12047" max="12048" width="12.28515625" style="505" customWidth="1"/>
    <col min="12049" max="12049" width="11.140625" style="505" customWidth="1"/>
    <col min="12050" max="12050" width="8.5703125" style="505" customWidth="1"/>
    <col min="12051" max="12051" width="12.140625" style="505" bestFit="1" customWidth="1"/>
    <col min="12052" max="12054" width="12.140625" style="505" customWidth="1"/>
    <col min="12055" max="12055" width="10.5703125" style="505" customWidth="1"/>
    <col min="12056" max="12056" width="10.42578125" style="505" customWidth="1"/>
    <col min="12057" max="12057" width="12.140625" style="505" bestFit="1" customWidth="1"/>
    <col min="12058" max="12060" width="12.140625" style="505" customWidth="1"/>
    <col min="12061" max="12061" width="10" style="505" customWidth="1"/>
    <col min="12062" max="12062" width="9.7109375" style="505" customWidth="1"/>
    <col min="12063" max="12066" width="11.85546875" style="505" customWidth="1"/>
    <col min="12067" max="12067" width="10.28515625" style="505" customWidth="1"/>
    <col min="12068" max="12068" width="9.28515625" style="505" customWidth="1"/>
    <col min="12069" max="12069" width="12.140625" style="505" bestFit="1" customWidth="1"/>
    <col min="12070" max="12072" width="12.140625" style="505" customWidth="1"/>
    <col min="12073" max="12073" width="10.85546875" style="505" customWidth="1"/>
    <col min="12074" max="12074" width="9.42578125" style="505" customWidth="1"/>
    <col min="12075" max="12075" width="12.140625" style="505" bestFit="1" customWidth="1"/>
    <col min="12076" max="12076" width="21.42578125" style="505" customWidth="1"/>
    <col min="12077" max="12293" width="9" style="505"/>
    <col min="12294" max="12294" width="7.42578125" style="505" customWidth="1"/>
    <col min="12295" max="12295" width="43" style="505" customWidth="1"/>
    <col min="12296" max="12296" width="12" style="505" customWidth="1"/>
    <col min="12297" max="12298" width="12.5703125" style="505" customWidth="1"/>
    <col min="12299" max="12299" width="12.85546875" style="505" customWidth="1"/>
    <col min="12300" max="12300" width="9.42578125" style="505" customWidth="1"/>
    <col min="12301" max="12302" width="11.7109375" style="505" customWidth="1"/>
    <col min="12303" max="12304" width="12.28515625" style="505" customWidth="1"/>
    <col min="12305" max="12305" width="11.140625" style="505" customWidth="1"/>
    <col min="12306" max="12306" width="8.5703125" style="505" customWidth="1"/>
    <col min="12307" max="12307" width="12.140625" style="505" bestFit="1" customWidth="1"/>
    <col min="12308" max="12310" width="12.140625" style="505" customWidth="1"/>
    <col min="12311" max="12311" width="10.5703125" style="505" customWidth="1"/>
    <col min="12312" max="12312" width="10.42578125" style="505" customWidth="1"/>
    <col min="12313" max="12313" width="12.140625" style="505" bestFit="1" customWidth="1"/>
    <col min="12314" max="12316" width="12.140625" style="505" customWidth="1"/>
    <col min="12317" max="12317" width="10" style="505" customWidth="1"/>
    <col min="12318" max="12318" width="9.7109375" style="505" customWidth="1"/>
    <col min="12319" max="12322" width="11.85546875" style="505" customWidth="1"/>
    <col min="12323" max="12323" width="10.28515625" style="505" customWidth="1"/>
    <col min="12324" max="12324" width="9.28515625" style="505" customWidth="1"/>
    <col min="12325" max="12325" width="12.140625" style="505" bestFit="1" customWidth="1"/>
    <col min="12326" max="12328" width="12.140625" style="505" customWidth="1"/>
    <col min="12329" max="12329" width="10.85546875" style="505" customWidth="1"/>
    <col min="12330" max="12330" width="9.42578125" style="505" customWidth="1"/>
    <col min="12331" max="12331" width="12.140625" style="505" bestFit="1" customWidth="1"/>
    <col min="12332" max="12332" width="21.42578125" style="505" customWidth="1"/>
    <col min="12333" max="12549" width="9" style="505"/>
    <col min="12550" max="12550" width="7.42578125" style="505" customWidth="1"/>
    <col min="12551" max="12551" width="43" style="505" customWidth="1"/>
    <col min="12552" max="12552" width="12" style="505" customWidth="1"/>
    <col min="12553" max="12554" width="12.5703125" style="505" customWidth="1"/>
    <col min="12555" max="12555" width="12.85546875" style="505" customWidth="1"/>
    <col min="12556" max="12556" width="9.42578125" style="505" customWidth="1"/>
    <col min="12557" max="12558" width="11.7109375" style="505" customWidth="1"/>
    <col min="12559" max="12560" width="12.28515625" style="505" customWidth="1"/>
    <col min="12561" max="12561" width="11.140625" style="505" customWidth="1"/>
    <col min="12562" max="12562" width="8.5703125" style="505" customWidth="1"/>
    <col min="12563" max="12563" width="12.140625" style="505" bestFit="1" customWidth="1"/>
    <col min="12564" max="12566" width="12.140625" style="505" customWidth="1"/>
    <col min="12567" max="12567" width="10.5703125" style="505" customWidth="1"/>
    <col min="12568" max="12568" width="10.42578125" style="505" customWidth="1"/>
    <col min="12569" max="12569" width="12.140625" style="505" bestFit="1" customWidth="1"/>
    <col min="12570" max="12572" width="12.140625" style="505" customWidth="1"/>
    <col min="12573" max="12573" width="10" style="505" customWidth="1"/>
    <col min="12574" max="12574" width="9.7109375" style="505" customWidth="1"/>
    <col min="12575" max="12578" width="11.85546875" style="505" customWidth="1"/>
    <col min="12579" max="12579" width="10.28515625" style="505" customWidth="1"/>
    <col min="12580" max="12580" width="9.28515625" style="505" customWidth="1"/>
    <col min="12581" max="12581" width="12.140625" style="505" bestFit="1" customWidth="1"/>
    <col min="12582" max="12584" width="12.140625" style="505" customWidth="1"/>
    <col min="12585" max="12585" width="10.85546875" style="505" customWidth="1"/>
    <col min="12586" max="12586" width="9.42578125" style="505" customWidth="1"/>
    <col min="12587" max="12587" width="12.140625" style="505" bestFit="1" customWidth="1"/>
    <col min="12588" max="12588" width="21.42578125" style="505" customWidth="1"/>
    <col min="12589" max="12805" width="9" style="505"/>
    <col min="12806" max="12806" width="7.42578125" style="505" customWidth="1"/>
    <col min="12807" max="12807" width="43" style="505" customWidth="1"/>
    <col min="12808" max="12808" width="12" style="505" customWidth="1"/>
    <col min="12809" max="12810" width="12.5703125" style="505" customWidth="1"/>
    <col min="12811" max="12811" width="12.85546875" style="505" customWidth="1"/>
    <col min="12812" max="12812" width="9.42578125" style="505" customWidth="1"/>
    <col min="12813" max="12814" width="11.7109375" style="505" customWidth="1"/>
    <col min="12815" max="12816" width="12.28515625" style="505" customWidth="1"/>
    <col min="12817" max="12817" width="11.140625" style="505" customWidth="1"/>
    <col min="12818" max="12818" width="8.5703125" style="505" customWidth="1"/>
    <col min="12819" max="12819" width="12.140625" style="505" bestFit="1" customWidth="1"/>
    <col min="12820" max="12822" width="12.140625" style="505" customWidth="1"/>
    <col min="12823" max="12823" width="10.5703125" style="505" customWidth="1"/>
    <col min="12824" max="12824" width="10.42578125" style="505" customWidth="1"/>
    <col min="12825" max="12825" width="12.140625" style="505" bestFit="1" customWidth="1"/>
    <col min="12826" max="12828" width="12.140625" style="505" customWidth="1"/>
    <col min="12829" max="12829" width="10" style="505" customWidth="1"/>
    <col min="12830" max="12830" width="9.7109375" style="505" customWidth="1"/>
    <col min="12831" max="12834" width="11.85546875" style="505" customWidth="1"/>
    <col min="12835" max="12835" width="10.28515625" style="505" customWidth="1"/>
    <col min="12836" max="12836" width="9.28515625" style="505" customWidth="1"/>
    <col min="12837" max="12837" width="12.140625" style="505" bestFit="1" customWidth="1"/>
    <col min="12838" max="12840" width="12.140625" style="505" customWidth="1"/>
    <col min="12841" max="12841" width="10.85546875" style="505" customWidth="1"/>
    <col min="12842" max="12842" width="9.42578125" style="505" customWidth="1"/>
    <col min="12843" max="12843" width="12.140625" style="505" bestFit="1" customWidth="1"/>
    <col min="12844" max="12844" width="21.42578125" style="505" customWidth="1"/>
    <col min="12845" max="13061" width="9" style="505"/>
    <col min="13062" max="13062" width="7.42578125" style="505" customWidth="1"/>
    <col min="13063" max="13063" width="43" style="505" customWidth="1"/>
    <col min="13064" max="13064" width="12" style="505" customWidth="1"/>
    <col min="13065" max="13066" width="12.5703125" style="505" customWidth="1"/>
    <col min="13067" max="13067" width="12.85546875" style="505" customWidth="1"/>
    <col min="13068" max="13068" width="9.42578125" style="505" customWidth="1"/>
    <col min="13069" max="13070" width="11.7109375" style="505" customWidth="1"/>
    <col min="13071" max="13072" width="12.28515625" style="505" customWidth="1"/>
    <col min="13073" max="13073" width="11.140625" style="505" customWidth="1"/>
    <col min="13074" max="13074" width="8.5703125" style="505" customWidth="1"/>
    <col min="13075" max="13075" width="12.140625" style="505" bestFit="1" customWidth="1"/>
    <col min="13076" max="13078" width="12.140625" style="505" customWidth="1"/>
    <col min="13079" max="13079" width="10.5703125" style="505" customWidth="1"/>
    <col min="13080" max="13080" width="10.42578125" style="505" customWidth="1"/>
    <col min="13081" max="13081" width="12.140625" style="505" bestFit="1" customWidth="1"/>
    <col min="13082" max="13084" width="12.140625" style="505" customWidth="1"/>
    <col min="13085" max="13085" width="10" style="505" customWidth="1"/>
    <col min="13086" max="13086" width="9.7109375" style="505" customWidth="1"/>
    <col min="13087" max="13090" width="11.85546875" style="505" customWidth="1"/>
    <col min="13091" max="13091" width="10.28515625" style="505" customWidth="1"/>
    <col min="13092" max="13092" width="9.28515625" style="505" customWidth="1"/>
    <col min="13093" max="13093" width="12.140625" style="505" bestFit="1" customWidth="1"/>
    <col min="13094" max="13096" width="12.140625" style="505" customWidth="1"/>
    <col min="13097" max="13097" width="10.85546875" style="505" customWidth="1"/>
    <col min="13098" max="13098" width="9.42578125" style="505" customWidth="1"/>
    <col min="13099" max="13099" width="12.140625" style="505" bestFit="1" customWidth="1"/>
    <col min="13100" max="13100" width="21.42578125" style="505" customWidth="1"/>
    <col min="13101" max="13317" width="9" style="505"/>
    <col min="13318" max="13318" width="7.42578125" style="505" customWidth="1"/>
    <col min="13319" max="13319" width="43" style="505" customWidth="1"/>
    <col min="13320" max="13320" width="12" style="505" customWidth="1"/>
    <col min="13321" max="13322" width="12.5703125" style="505" customWidth="1"/>
    <col min="13323" max="13323" width="12.85546875" style="505" customWidth="1"/>
    <col min="13324" max="13324" width="9.42578125" style="505" customWidth="1"/>
    <col min="13325" max="13326" width="11.7109375" style="505" customWidth="1"/>
    <col min="13327" max="13328" width="12.28515625" style="505" customWidth="1"/>
    <col min="13329" max="13329" width="11.140625" style="505" customWidth="1"/>
    <col min="13330" max="13330" width="8.5703125" style="505" customWidth="1"/>
    <col min="13331" max="13331" width="12.140625" style="505" bestFit="1" customWidth="1"/>
    <col min="13332" max="13334" width="12.140625" style="505" customWidth="1"/>
    <col min="13335" max="13335" width="10.5703125" style="505" customWidth="1"/>
    <col min="13336" max="13336" width="10.42578125" style="505" customWidth="1"/>
    <col min="13337" max="13337" width="12.140625" style="505" bestFit="1" customWidth="1"/>
    <col min="13338" max="13340" width="12.140625" style="505" customWidth="1"/>
    <col min="13341" max="13341" width="10" style="505" customWidth="1"/>
    <col min="13342" max="13342" width="9.7109375" style="505" customWidth="1"/>
    <col min="13343" max="13346" width="11.85546875" style="505" customWidth="1"/>
    <col min="13347" max="13347" width="10.28515625" style="505" customWidth="1"/>
    <col min="13348" max="13348" width="9.28515625" style="505" customWidth="1"/>
    <col min="13349" max="13349" width="12.140625" style="505" bestFit="1" customWidth="1"/>
    <col min="13350" max="13352" width="12.140625" style="505" customWidth="1"/>
    <col min="13353" max="13353" width="10.85546875" style="505" customWidth="1"/>
    <col min="13354" max="13354" width="9.42578125" style="505" customWidth="1"/>
    <col min="13355" max="13355" width="12.140625" style="505" bestFit="1" customWidth="1"/>
    <col min="13356" max="13356" width="21.42578125" style="505" customWidth="1"/>
    <col min="13357" max="13573" width="9" style="505"/>
    <col min="13574" max="13574" width="7.42578125" style="505" customWidth="1"/>
    <col min="13575" max="13575" width="43" style="505" customWidth="1"/>
    <col min="13576" max="13576" width="12" style="505" customWidth="1"/>
    <col min="13577" max="13578" width="12.5703125" style="505" customWidth="1"/>
    <col min="13579" max="13579" width="12.85546875" style="505" customWidth="1"/>
    <col min="13580" max="13580" width="9.42578125" style="505" customWidth="1"/>
    <col min="13581" max="13582" width="11.7109375" style="505" customWidth="1"/>
    <col min="13583" max="13584" width="12.28515625" style="505" customWidth="1"/>
    <col min="13585" max="13585" width="11.140625" style="505" customWidth="1"/>
    <col min="13586" max="13586" width="8.5703125" style="505" customWidth="1"/>
    <col min="13587" max="13587" width="12.140625" style="505" bestFit="1" customWidth="1"/>
    <col min="13588" max="13590" width="12.140625" style="505" customWidth="1"/>
    <col min="13591" max="13591" width="10.5703125" style="505" customWidth="1"/>
    <col min="13592" max="13592" width="10.42578125" style="505" customWidth="1"/>
    <col min="13593" max="13593" width="12.140625" style="505" bestFit="1" customWidth="1"/>
    <col min="13594" max="13596" width="12.140625" style="505" customWidth="1"/>
    <col min="13597" max="13597" width="10" style="505" customWidth="1"/>
    <col min="13598" max="13598" width="9.7109375" style="505" customWidth="1"/>
    <col min="13599" max="13602" width="11.85546875" style="505" customWidth="1"/>
    <col min="13603" max="13603" width="10.28515625" style="505" customWidth="1"/>
    <col min="13604" max="13604" width="9.28515625" style="505" customWidth="1"/>
    <col min="13605" max="13605" width="12.140625" style="505" bestFit="1" customWidth="1"/>
    <col min="13606" max="13608" width="12.140625" style="505" customWidth="1"/>
    <col min="13609" max="13609" width="10.85546875" style="505" customWidth="1"/>
    <col min="13610" max="13610" width="9.42578125" style="505" customWidth="1"/>
    <col min="13611" max="13611" width="12.140625" style="505" bestFit="1" customWidth="1"/>
    <col min="13612" max="13612" width="21.42578125" style="505" customWidth="1"/>
    <col min="13613" max="13829" width="9" style="505"/>
    <col min="13830" max="13830" width="7.42578125" style="505" customWidth="1"/>
    <col min="13831" max="13831" width="43" style="505" customWidth="1"/>
    <col min="13832" max="13832" width="12" style="505" customWidth="1"/>
    <col min="13833" max="13834" width="12.5703125" style="505" customWidth="1"/>
    <col min="13835" max="13835" width="12.85546875" style="505" customWidth="1"/>
    <col min="13836" max="13836" width="9.42578125" style="505" customWidth="1"/>
    <col min="13837" max="13838" width="11.7109375" style="505" customWidth="1"/>
    <col min="13839" max="13840" width="12.28515625" style="505" customWidth="1"/>
    <col min="13841" max="13841" width="11.140625" style="505" customWidth="1"/>
    <col min="13842" max="13842" width="8.5703125" style="505" customWidth="1"/>
    <col min="13843" max="13843" width="12.140625" style="505" bestFit="1" customWidth="1"/>
    <col min="13844" max="13846" width="12.140625" style="505" customWidth="1"/>
    <col min="13847" max="13847" width="10.5703125" style="505" customWidth="1"/>
    <col min="13848" max="13848" width="10.42578125" style="505" customWidth="1"/>
    <col min="13849" max="13849" width="12.140625" style="505" bestFit="1" customWidth="1"/>
    <col min="13850" max="13852" width="12.140625" style="505" customWidth="1"/>
    <col min="13853" max="13853" width="10" style="505" customWidth="1"/>
    <col min="13854" max="13854" width="9.7109375" style="505" customWidth="1"/>
    <col min="13855" max="13858" width="11.85546875" style="505" customWidth="1"/>
    <col min="13859" max="13859" width="10.28515625" style="505" customWidth="1"/>
    <col min="13860" max="13860" width="9.28515625" style="505" customWidth="1"/>
    <col min="13861" max="13861" width="12.140625" style="505" bestFit="1" customWidth="1"/>
    <col min="13862" max="13864" width="12.140625" style="505" customWidth="1"/>
    <col min="13865" max="13865" width="10.85546875" style="505" customWidth="1"/>
    <col min="13866" max="13866" width="9.42578125" style="505" customWidth="1"/>
    <col min="13867" max="13867" width="12.140625" style="505" bestFit="1" customWidth="1"/>
    <col min="13868" max="13868" width="21.42578125" style="505" customWidth="1"/>
    <col min="13869" max="14085" width="9" style="505"/>
    <col min="14086" max="14086" width="7.42578125" style="505" customWidth="1"/>
    <col min="14087" max="14087" width="43" style="505" customWidth="1"/>
    <col min="14088" max="14088" width="12" style="505" customWidth="1"/>
    <col min="14089" max="14090" width="12.5703125" style="505" customWidth="1"/>
    <col min="14091" max="14091" width="12.85546875" style="505" customWidth="1"/>
    <col min="14092" max="14092" width="9.42578125" style="505" customWidth="1"/>
    <col min="14093" max="14094" width="11.7109375" style="505" customWidth="1"/>
    <col min="14095" max="14096" width="12.28515625" style="505" customWidth="1"/>
    <col min="14097" max="14097" width="11.140625" style="505" customWidth="1"/>
    <col min="14098" max="14098" width="8.5703125" style="505" customWidth="1"/>
    <col min="14099" max="14099" width="12.140625" style="505" bestFit="1" customWidth="1"/>
    <col min="14100" max="14102" width="12.140625" style="505" customWidth="1"/>
    <col min="14103" max="14103" width="10.5703125" style="505" customWidth="1"/>
    <col min="14104" max="14104" width="10.42578125" style="505" customWidth="1"/>
    <col min="14105" max="14105" width="12.140625" style="505" bestFit="1" customWidth="1"/>
    <col min="14106" max="14108" width="12.140625" style="505" customWidth="1"/>
    <col min="14109" max="14109" width="10" style="505" customWidth="1"/>
    <col min="14110" max="14110" width="9.7109375" style="505" customWidth="1"/>
    <col min="14111" max="14114" width="11.85546875" style="505" customWidth="1"/>
    <col min="14115" max="14115" width="10.28515625" style="505" customWidth="1"/>
    <col min="14116" max="14116" width="9.28515625" style="505" customWidth="1"/>
    <col min="14117" max="14117" width="12.140625" style="505" bestFit="1" customWidth="1"/>
    <col min="14118" max="14120" width="12.140625" style="505" customWidth="1"/>
    <col min="14121" max="14121" width="10.85546875" style="505" customWidth="1"/>
    <col min="14122" max="14122" width="9.42578125" style="505" customWidth="1"/>
    <col min="14123" max="14123" width="12.140625" style="505" bestFit="1" customWidth="1"/>
    <col min="14124" max="14124" width="21.42578125" style="505" customWidth="1"/>
    <col min="14125" max="14341" width="9" style="505"/>
    <col min="14342" max="14342" width="7.42578125" style="505" customWidth="1"/>
    <col min="14343" max="14343" width="43" style="505" customWidth="1"/>
    <col min="14344" max="14344" width="12" style="505" customWidth="1"/>
    <col min="14345" max="14346" width="12.5703125" style="505" customWidth="1"/>
    <col min="14347" max="14347" width="12.85546875" style="505" customWidth="1"/>
    <col min="14348" max="14348" width="9.42578125" style="505" customWidth="1"/>
    <col min="14349" max="14350" width="11.7109375" style="505" customWidth="1"/>
    <col min="14351" max="14352" width="12.28515625" style="505" customWidth="1"/>
    <col min="14353" max="14353" width="11.140625" style="505" customWidth="1"/>
    <col min="14354" max="14354" width="8.5703125" style="505" customWidth="1"/>
    <col min="14355" max="14355" width="12.140625" style="505" bestFit="1" customWidth="1"/>
    <col min="14356" max="14358" width="12.140625" style="505" customWidth="1"/>
    <col min="14359" max="14359" width="10.5703125" style="505" customWidth="1"/>
    <col min="14360" max="14360" width="10.42578125" style="505" customWidth="1"/>
    <col min="14361" max="14361" width="12.140625" style="505" bestFit="1" customWidth="1"/>
    <col min="14362" max="14364" width="12.140625" style="505" customWidth="1"/>
    <col min="14365" max="14365" width="10" style="505" customWidth="1"/>
    <col min="14366" max="14366" width="9.7109375" style="505" customWidth="1"/>
    <col min="14367" max="14370" width="11.85546875" style="505" customWidth="1"/>
    <col min="14371" max="14371" width="10.28515625" style="505" customWidth="1"/>
    <col min="14372" max="14372" width="9.28515625" style="505" customWidth="1"/>
    <col min="14373" max="14373" width="12.140625" style="505" bestFit="1" customWidth="1"/>
    <col min="14374" max="14376" width="12.140625" style="505" customWidth="1"/>
    <col min="14377" max="14377" width="10.85546875" style="505" customWidth="1"/>
    <col min="14378" max="14378" width="9.42578125" style="505" customWidth="1"/>
    <col min="14379" max="14379" width="12.140625" style="505" bestFit="1" customWidth="1"/>
    <col min="14380" max="14380" width="21.42578125" style="505" customWidth="1"/>
    <col min="14381" max="14597" width="9" style="505"/>
    <col min="14598" max="14598" width="7.42578125" style="505" customWidth="1"/>
    <col min="14599" max="14599" width="43" style="505" customWidth="1"/>
    <col min="14600" max="14600" width="12" style="505" customWidth="1"/>
    <col min="14601" max="14602" width="12.5703125" style="505" customWidth="1"/>
    <col min="14603" max="14603" width="12.85546875" style="505" customWidth="1"/>
    <col min="14604" max="14604" width="9.42578125" style="505" customWidth="1"/>
    <col min="14605" max="14606" width="11.7109375" style="505" customWidth="1"/>
    <col min="14607" max="14608" width="12.28515625" style="505" customWidth="1"/>
    <col min="14609" max="14609" width="11.140625" style="505" customWidth="1"/>
    <col min="14610" max="14610" width="8.5703125" style="505" customWidth="1"/>
    <col min="14611" max="14611" width="12.140625" style="505" bestFit="1" customWidth="1"/>
    <col min="14612" max="14614" width="12.140625" style="505" customWidth="1"/>
    <col min="14615" max="14615" width="10.5703125" style="505" customWidth="1"/>
    <col min="14616" max="14616" width="10.42578125" style="505" customWidth="1"/>
    <col min="14617" max="14617" width="12.140625" style="505" bestFit="1" customWidth="1"/>
    <col min="14618" max="14620" width="12.140625" style="505" customWidth="1"/>
    <col min="14621" max="14621" width="10" style="505" customWidth="1"/>
    <col min="14622" max="14622" width="9.7109375" style="505" customWidth="1"/>
    <col min="14623" max="14626" width="11.85546875" style="505" customWidth="1"/>
    <col min="14627" max="14627" width="10.28515625" style="505" customWidth="1"/>
    <col min="14628" max="14628" width="9.28515625" style="505" customWidth="1"/>
    <col min="14629" max="14629" width="12.140625" style="505" bestFit="1" customWidth="1"/>
    <col min="14630" max="14632" width="12.140625" style="505" customWidth="1"/>
    <col min="14633" max="14633" width="10.85546875" style="505" customWidth="1"/>
    <col min="14634" max="14634" width="9.42578125" style="505" customWidth="1"/>
    <col min="14635" max="14635" width="12.140625" style="505" bestFit="1" customWidth="1"/>
    <col min="14636" max="14636" width="21.42578125" style="505" customWidth="1"/>
    <col min="14637" max="14853" width="9" style="505"/>
    <col min="14854" max="14854" width="7.42578125" style="505" customWidth="1"/>
    <col min="14855" max="14855" width="43" style="505" customWidth="1"/>
    <col min="14856" max="14856" width="12" style="505" customWidth="1"/>
    <col min="14857" max="14858" width="12.5703125" style="505" customWidth="1"/>
    <col min="14859" max="14859" width="12.85546875" style="505" customWidth="1"/>
    <col min="14860" max="14860" width="9.42578125" style="505" customWidth="1"/>
    <col min="14861" max="14862" width="11.7109375" style="505" customWidth="1"/>
    <col min="14863" max="14864" width="12.28515625" style="505" customWidth="1"/>
    <col min="14865" max="14865" width="11.140625" style="505" customWidth="1"/>
    <col min="14866" max="14866" width="8.5703125" style="505" customWidth="1"/>
    <col min="14867" max="14867" width="12.140625" style="505" bestFit="1" customWidth="1"/>
    <col min="14868" max="14870" width="12.140625" style="505" customWidth="1"/>
    <col min="14871" max="14871" width="10.5703125" style="505" customWidth="1"/>
    <col min="14872" max="14872" width="10.42578125" style="505" customWidth="1"/>
    <col min="14873" max="14873" width="12.140625" style="505" bestFit="1" customWidth="1"/>
    <col min="14874" max="14876" width="12.140625" style="505" customWidth="1"/>
    <col min="14877" max="14877" width="10" style="505" customWidth="1"/>
    <col min="14878" max="14878" width="9.7109375" style="505" customWidth="1"/>
    <col min="14879" max="14882" width="11.85546875" style="505" customWidth="1"/>
    <col min="14883" max="14883" width="10.28515625" style="505" customWidth="1"/>
    <col min="14884" max="14884" width="9.28515625" style="505" customWidth="1"/>
    <col min="14885" max="14885" width="12.140625" style="505" bestFit="1" customWidth="1"/>
    <col min="14886" max="14888" width="12.140625" style="505" customWidth="1"/>
    <col min="14889" max="14889" width="10.85546875" style="505" customWidth="1"/>
    <col min="14890" max="14890" width="9.42578125" style="505" customWidth="1"/>
    <col min="14891" max="14891" width="12.140625" style="505" bestFit="1" customWidth="1"/>
    <col min="14892" max="14892" width="21.42578125" style="505" customWidth="1"/>
    <col min="14893" max="15109" width="9" style="505"/>
    <col min="15110" max="15110" width="7.42578125" style="505" customWidth="1"/>
    <col min="15111" max="15111" width="43" style="505" customWidth="1"/>
    <col min="15112" max="15112" width="12" style="505" customWidth="1"/>
    <col min="15113" max="15114" width="12.5703125" style="505" customWidth="1"/>
    <col min="15115" max="15115" width="12.85546875" style="505" customWidth="1"/>
    <col min="15116" max="15116" width="9.42578125" style="505" customWidth="1"/>
    <col min="15117" max="15118" width="11.7109375" style="505" customWidth="1"/>
    <col min="15119" max="15120" width="12.28515625" style="505" customWidth="1"/>
    <col min="15121" max="15121" width="11.140625" style="505" customWidth="1"/>
    <col min="15122" max="15122" width="8.5703125" style="505" customWidth="1"/>
    <col min="15123" max="15123" width="12.140625" style="505" bestFit="1" customWidth="1"/>
    <col min="15124" max="15126" width="12.140625" style="505" customWidth="1"/>
    <col min="15127" max="15127" width="10.5703125" style="505" customWidth="1"/>
    <col min="15128" max="15128" width="10.42578125" style="505" customWidth="1"/>
    <col min="15129" max="15129" width="12.140625" style="505" bestFit="1" customWidth="1"/>
    <col min="15130" max="15132" width="12.140625" style="505" customWidth="1"/>
    <col min="15133" max="15133" width="10" style="505" customWidth="1"/>
    <col min="15134" max="15134" width="9.7109375" style="505" customWidth="1"/>
    <col min="15135" max="15138" width="11.85546875" style="505" customWidth="1"/>
    <col min="15139" max="15139" width="10.28515625" style="505" customWidth="1"/>
    <col min="15140" max="15140" width="9.28515625" style="505" customWidth="1"/>
    <col min="15141" max="15141" width="12.140625" style="505" bestFit="1" customWidth="1"/>
    <col min="15142" max="15144" width="12.140625" style="505" customWidth="1"/>
    <col min="15145" max="15145" width="10.85546875" style="505" customWidth="1"/>
    <col min="15146" max="15146" width="9.42578125" style="505" customWidth="1"/>
    <col min="15147" max="15147" width="12.140625" style="505" bestFit="1" customWidth="1"/>
    <col min="15148" max="15148" width="21.42578125" style="505" customWidth="1"/>
    <col min="15149" max="15365" width="9" style="505"/>
    <col min="15366" max="15366" width="7.42578125" style="505" customWidth="1"/>
    <col min="15367" max="15367" width="43" style="505" customWidth="1"/>
    <col min="15368" max="15368" width="12" style="505" customWidth="1"/>
    <col min="15369" max="15370" width="12.5703125" style="505" customWidth="1"/>
    <col min="15371" max="15371" width="12.85546875" style="505" customWidth="1"/>
    <col min="15372" max="15372" width="9.42578125" style="505" customWidth="1"/>
    <col min="15373" max="15374" width="11.7109375" style="505" customWidth="1"/>
    <col min="15375" max="15376" width="12.28515625" style="505" customWidth="1"/>
    <col min="15377" max="15377" width="11.140625" style="505" customWidth="1"/>
    <col min="15378" max="15378" width="8.5703125" style="505" customWidth="1"/>
    <col min="15379" max="15379" width="12.140625" style="505" bestFit="1" customWidth="1"/>
    <col min="15380" max="15382" width="12.140625" style="505" customWidth="1"/>
    <col min="15383" max="15383" width="10.5703125" style="505" customWidth="1"/>
    <col min="15384" max="15384" width="10.42578125" style="505" customWidth="1"/>
    <col min="15385" max="15385" width="12.140625" style="505" bestFit="1" customWidth="1"/>
    <col min="15386" max="15388" width="12.140625" style="505" customWidth="1"/>
    <col min="15389" max="15389" width="10" style="505" customWidth="1"/>
    <col min="15390" max="15390" width="9.7109375" style="505" customWidth="1"/>
    <col min="15391" max="15394" width="11.85546875" style="505" customWidth="1"/>
    <col min="15395" max="15395" width="10.28515625" style="505" customWidth="1"/>
    <col min="15396" max="15396" width="9.28515625" style="505" customWidth="1"/>
    <col min="15397" max="15397" width="12.140625" style="505" bestFit="1" customWidth="1"/>
    <col min="15398" max="15400" width="12.140625" style="505" customWidth="1"/>
    <col min="15401" max="15401" width="10.85546875" style="505" customWidth="1"/>
    <col min="15402" max="15402" width="9.42578125" style="505" customWidth="1"/>
    <col min="15403" max="15403" width="12.140625" style="505" bestFit="1" customWidth="1"/>
    <col min="15404" max="15404" width="21.42578125" style="505" customWidth="1"/>
    <col min="15405" max="15621" width="9" style="505"/>
    <col min="15622" max="15622" width="7.42578125" style="505" customWidth="1"/>
    <col min="15623" max="15623" width="43" style="505" customWidth="1"/>
    <col min="15624" max="15624" width="12" style="505" customWidth="1"/>
    <col min="15625" max="15626" width="12.5703125" style="505" customWidth="1"/>
    <col min="15627" max="15627" width="12.85546875" style="505" customWidth="1"/>
    <col min="15628" max="15628" width="9.42578125" style="505" customWidth="1"/>
    <col min="15629" max="15630" width="11.7109375" style="505" customWidth="1"/>
    <col min="15631" max="15632" width="12.28515625" style="505" customWidth="1"/>
    <col min="15633" max="15633" width="11.140625" style="505" customWidth="1"/>
    <col min="15634" max="15634" width="8.5703125" style="505" customWidth="1"/>
    <col min="15635" max="15635" width="12.140625" style="505" bestFit="1" customWidth="1"/>
    <col min="15636" max="15638" width="12.140625" style="505" customWidth="1"/>
    <col min="15639" max="15639" width="10.5703125" style="505" customWidth="1"/>
    <col min="15640" max="15640" width="10.42578125" style="505" customWidth="1"/>
    <col min="15641" max="15641" width="12.140625" style="505" bestFit="1" customWidth="1"/>
    <col min="15642" max="15644" width="12.140625" style="505" customWidth="1"/>
    <col min="15645" max="15645" width="10" style="505" customWidth="1"/>
    <col min="15646" max="15646" width="9.7109375" style="505" customWidth="1"/>
    <col min="15647" max="15650" width="11.85546875" style="505" customWidth="1"/>
    <col min="15651" max="15651" width="10.28515625" style="505" customWidth="1"/>
    <col min="15652" max="15652" width="9.28515625" style="505" customWidth="1"/>
    <col min="15653" max="15653" width="12.140625" style="505" bestFit="1" customWidth="1"/>
    <col min="15654" max="15656" width="12.140625" style="505" customWidth="1"/>
    <col min="15657" max="15657" width="10.85546875" style="505" customWidth="1"/>
    <col min="15658" max="15658" width="9.42578125" style="505" customWidth="1"/>
    <col min="15659" max="15659" width="12.140625" style="505" bestFit="1" customWidth="1"/>
    <col min="15660" max="15660" width="21.42578125" style="505" customWidth="1"/>
    <col min="15661" max="15877" width="9" style="505"/>
    <col min="15878" max="15878" width="7.42578125" style="505" customWidth="1"/>
    <col min="15879" max="15879" width="43" style="505" customWidth="1"/>
    <col min="15880" max="15880" width="12" style="505" customWidth="1"/>
    <col min="15881" max="15882" width="12.5703125" style="505" customWidth="1"/>
    <col min="15883" max="15883" width="12.85546875" style="505" customWidth="1"/>
    <col min="15884" max="15884" width="9.42578125" style="505" customWidth="1"/>
    <col min="15885" max="15886" width="11.7109375" style="505" customWidth="1"/>
    <col min="15887" max="15888" width="12.28515625" style="505" customWidth="1"/>
    <col min="15889" max="15889" width="11.140625" style="505" customWidth="1"/>
    <col min="15890" max="15890" width="8.5703125" style="505" customWidth="1"/>
    <col min="15891" max="15891" width="12.140625" style="505" bestFit="1" customWidth="1"/>
    <col min="15892" max="15894" width="12.140625" style="505" customWidth="1"/>
    <col min="15895" max="15895" width="10.5703125" style="505" customWidth="1"/>
    <col min="15896" max="15896" width="10.42578125" style="505" customWidth="1"/>
    <col min="15897" max="15897" width="12.140625" style="505" bestFit="1" customWidth="1"/>
    <col min="15898" max="15900" width="12.140625" style="505" customWidth="1"/>
    <col min="15901" max="15901" width="10" style="505" customWidth="1"/>
    <col min="15902" max="15902" width="9.7109375" style="505" customWidth="1"/>
    <col min="15903" max="15906" width="11.85546875" style="505" customWidth="1"/>
    <col min="15907" max="15907" width="10.28515625" style="505" customWidth="1"/>
    <col min="15908" max="15908" width="9.28515625" style="505" customWidth="1"/>
    <col min="15909" max="15909" width="12.140625" style="505" bestFit="1" customWidth="1"/>
    <col min="15910" max="15912" width="12.140625" style="505" customWidth="1"/>
    <col min="15913" max="15913" width="10.85546875" style="505" customWidth="1"/>
    <col min="15914" max="15914" width="9.42578125" style="505" customWidth="1"/>
    <col min="15915" max="15915" width="12.140625" style="505" bestFit="1" customWidth="1"/>
    <col min="15916" max="15916" width="21.42578125" style="505" customWidth="1"/>
    <col min="15917" max="16133" width="9" style="505"/>
    <col min="16134" max="16134" width="7.42578125" style="505" customWidth="1"/>
    <col min="16135" max="16135" width="43" style="505" customWidth="1"/>
    <col min="16136" max="16136" width="12" style="505" customWidth="1"/>
    <col min="16137" max="16138" width="12.5703125" style="505" customWidth="1"/>
    <col min="16139" max="16139" width="12.85546875" style="505" customWidth="1"/>
    <col min="16140" max="16140" width="9.42578125" style="505" customWidth="1"/>
    <col min="16141" max="16142" width="11.7109375" style="505" customWidth="1"/>
    <col min="16143" max="16144" width="12.28515625" style="505" customWidth="1"/>
    <col min="16145" max="16145" width="11.140625" style="505" customWidth="1"/>
    <col min="16146" max="16146" width="8.5703125" style="505" customWidth="1"/>
    <col min="16147" max="16147" width="12.140625" style="505" bestFit="1" customWidth="1"/>
    <col min="16148" max="16150" width="12.140625" style="505" customWidth="1"/>
    <col min="16151" max="16151" width="10.5703125" style="505" customWidth="1"/>
    <col min="16152" max="16152" width="10.42578125" style="505" customWidth="1"/>
    <col min="16153" max="16153" width="12.140625" style="505" bestFit="1" customWidth="1"/>
    <col min="16154" max="16156" width="12.140625" style="505" customWidth="1"/>
    <col min="16157" max="16157" width="10" style="505" customWidth="1"/>
    <col min="16158" max="16158" width="9.7109375" style="505" customWidth="1"/>
    <col min="16159" max="16162" width="11.85546875" style="505" customWidth="1"/>
    <col min="16163" max="16163" width="10.28515625" style="505" customWidth="1"/>
    <col min="16164" max="16164" width="9.28515625" style="505" customWidth="1"/>
    <col min="16165" max="16165" width="12.140625" style="505" bestFit="1" customWidth="1"/>
    <col min="16166" max="16168" width="12.140625" style="505" customWidth="1"/>
    <col min="16169" max="16169" width="10.85546875" style="505" customWidth="1"/>
    <col min="16170" max="16170" width="9.42578125" style="505" customWidth="1"/>
    <col min="16171" max="16171" width="12.140625" style="505" bestFit="1" customWidth="1"/>
    <col min="16172" max="16172" width="21.42578125" style="505" customWidth="1"/>
    <col min="16173" max="16384" width="9" style="505"/>
  </cols>
  <sheetData>
    <row r="1" spans="1:44" ht="29.25" thickTop="1" thickBot="1">
      <c r="A1" s="2251" t="s">
        <v>1</v>
      </c>
      <c r="B1" s="2252"/>
      <c r="C1" s="1459">
        <f>'بيانات عامة'!D5</f>
        <v>0</v>
      </c>
      <c r="D1" s="1457"/>
      <c r="E1" s="1457"/>
      <c r="I1" s="336"/>
      <c r="J1" s="320"/>
      <c r="P1" s="336"/>
      <c r="Q1" s="320"/>
      <c r="W1" s="336"/>
      <c r="X1" s="320"/>
      <c r="AA1" s="504"/>
      <c r="AN1" s="2250"/>
      <c r="AO1" s="2250"/>
      <c r="AP1" s="2250"/>
      <c r="AQ1" s="2250"/>
      <c r="AR1" s="505"/>
    </row>
    <row r="2" spans="1:44" ht="29.25" thickTop="1" thickBot="1">
      <c r="A2" s="2293" t="s">
        <v>529</v>
      </c>
      <c r="B2" s="2294"/>
      <c r="C2" s="1460">
        <f>'بيانات عامة'!D15</f>
        <v>0</v>
      </c>
      <c r="D2" s="1458"/>
      <c r="E2" s="1116"/>
      <c r="AO2" s="595"/>
      <c r="AP2" s="595"/>
      <c r="AQ2" s="595"/>
      <c r="AR2" s="595"/>
    </row>
    <row r="3" spans="1:44" s="317" customFormat="1" ht="28.5" thickBot="1">
      <c r="A3" s="2287" t="s">
        <v>172</v>
      </c>
      <c r="B3" s="2288"/>
      <c r="C3" s="2288"/>
      <c r="D3" s="2288"/>
      <c r="E3" s="2288"/>
      <c r="F3" s="2288"/>
      <c r="G3" s="2288"/>
      <c r="H3" s="2288"/>
      <c r="I3" s="2288"/>
      <c r="J3" s="2288"/>
      <c r="K3" s="2288"/>
      <c r="L3" s="2288"/>
      <c r="M3" s="2288"/>
      <c r="N3" s="2288"/>
      <c r="O3" s="2288"/>
      <c r="P3" s="2288"/>
      <c r="Q3" s="2288"/>
      <c r="R3" s="2288"/>
      <c r="S3" s="2288"/>
      <c r="T3" s="2288"/>
      <c r="U3" s="2288"/>
      <c r="V3" s="2288"/>
      <c r="W3" s="2288"/>
      <c r="X3" s="2288"/>
      <c r="Y3" s="2288"/>
      <c r="Z3" s="2288"/>
      <c r="AA3" s="2288"/>
      <c r="AB3" s="2288"/>
      <c r="AC3" s="2288"/>
      <c r="AD3" s="2288"/>
      <c r="AE3" s="2288"/>
      <c r="AF3" s="2288"/>
      <c r="AG3" s="2288"/>
      <c r="AH3" s="2288"/>
      <c r="AI3" s="2288"/>
      <c r="AJ3" s="2288"/>
      <c r="AK3" s="2288"/>
      <c r="AL3" s="2288"/>
      <c r="AM3" s="2288"/>
      <c r="AN3" s="2288"/>
      <c r="AO3" s="2288"/>
      <c r="AP3" s="2288"/>
      <c r="AQ3" s="2288"/>
      <c r="AR3" s="2289"/>
    </row>
    <row r="4" spans="1:44" s="317" customFormat="1" ht="27.75" customHeight="1" thickBot="1">
      <c r="B4" s="92"/>
      <c r="C4" s="92"/>
      <c r="D4" s="92"/>
      <c r="E4" s="92"/>
      <c r="F4" s="92"/>
      <c r="G4" s="92"/>
      <c r="H4" s="92"/>
      <c r="I4" s="92"/>
      <c r="J4" s="528"/>
      <c r="K4" s="92"/>
      <c r="L4" s="92"/>
      <c r="M4" s="92"/>
      <c r="N4" s="92"/>
      <c r="O4" s="92"/>
      <c r="P4" s="93"/>
      <c r="Q4" s="515"/>
      <c r="R4" s="93"/>
      <c r="S4" s="93"/>
      <c r="T4" s="93"/>
      <c r="U4" s="93"/>
      <c r="V4" s="93"/>
      <c r="W4" s="93"/>
      <c r="X4" s="515"/>
      <c r="Y4" s="93"/>
      <c r="Z4" s="93"/>
      <c r="AA4" s="93"/>
      <c r="AB4" s="93"/>
      <c r="AC4" s="92"/>
      <c r="AD4" s="93"/>
      <c r="AE4" s="93"/>
      <c r="AF4" s="93"/>
      <c r="AG4" s="93"/>
      <c r="AH4" s="93"/>
      <c r="AI4" s="92"/>
      <c r="AJ4" s="93"/>
      <c r="AK4" s="93"/>
      <c r="AL4" s="93"/>
      <c r="AM4" s="93"/>
      <c r="AN4" s="93"/>
      <c r="AO4" s="2290" t="s">
        <v>780</v>
      </c>
      <c r="AP4" s="2290"/>
      <c r="AQ4" s="2290"/>
      <c r="AR4" s="2290"/>
    </row>
    <row r="5" spans="1:44" s="510" customFormat="1" ht="37.5" customHeight="1">
      <c r="A5" s="2291" t="s">
        <v>454</v>
      </c>
      <c r="B5" s="2295" t="s">
        <v>81</v>
      </c>
      <c r="C5" s="2262" t="s">
        <v>621</v>
      </c>
      <c r="D5" s="2233" t="s">
        <v>173</v>
      </c>
      <c r="E5" s="2234"/>
      <c r="F5" s="2234"/>
      <c r="G5" s="2234"/>
      <c r="H5" s="2234"/>
      <c r="I5" s="2235"/>
      <c r="J5" s="1502"/>
      <c r="K5" s="2233" t="s">
        <v>174</v>
      </c>
      <c r="L5" s="2234"/>
      <c r="M5" s="2234"/>
      <c r="N5" s="2234"/>
      <c r="O5" s="2234"/>
      <c r="P5" s="2235"/>
      <c r="Q5" s="1502"/>
      <c r="R5" s="2233" t="s">
        <v>175</v>
      </c>
      <c r="S5" s="2234"/>
      <c r="T5" s="2234"/>
      <c r="U5" s="2234"/>
      <c r="V5" s="2234"/>
      <c r="W5" s="2235"/>
      <c r="X5" s="1502"/>
      <c r="Y5" s="2233" t="s">
        <v>176</v>
      </c>
      <c r="Z5" s="2234"/>
      <c r="AA5" s="2234"/>
      <c r="AB5" s="2234"/>
      <c r="AC5" s="2234"/>
      <c r="AD5" s="2234"/>
      <c r="AE5" s="2234"/>
      <c r="AF5" s="2234"/>
      <c r="AG5" s="2234"/>
      <c r="AH5" s="2234"/>
      <c r="AI5" s="2234"/>
      <c r="AJ5" s="2234"/>
      <c r="AK5" s="2234"/>
      <c r="AL5" s="2234"/>
      <c r="AM5" s="2234"/>
      <c r="AN5" s="2234"/>
      <c r="AO5" s="2234"/>
      <c r="AP5" s="2235"/>
      <c r="AQ5" s="1541"/>
      <c r="AR5" s="2215" t="s">
        <v>177</v>
      </c>
    </row>
    <row r="6" spans="1:44" s="510" customFormat="1" ht="33" customHeight="1">
      <c r="A6" s="2292"/>
      <c r="B6" s="2296"/>
      <c r="C6" s="2297"/>
      <c r="D6" s="2236"/>
      <c r="E6" s="2237"/>
      <c r="F6" s="2237"/>
      <c r="G6" s="2237"/>
      <c r="H6" s="2237"/>
      <c r="I6" s="2238"/>
      <c r="J6" s="1502"/>
      <c r="K6" s="2236"/>
      <c r="L6" s="2237"/>
      <c r="M6" s="2237"/>
      <c r="N6" s="2237"/>
      <c r="O6" s="2237"/>
      <c r="P6" s="2238"/>
      <c r="Q6" s="1502"/>
      <c r="R6" s="2236"/>
      <c r="S6" s="2237"/>
      <c r="T6" s="2237"/>
      <c r="U6" s="2237"/>
      <c r="V6" s="2237"/>
      <c r="W6" s="2238"/>
      <c r="X6" s="1502"/>
      <c r="Y6" s="2275" t="s">
        <v>178</v>
      </c>
      <c r="Z6" s="2276"/>
      <c r="AA6" s="2276"/>
      <c r="AB6" s="2276"/>
      <c r="AC6" s="2276"/>
      <c r="AD6" s="2277"/>
      <c r="AE6" s="2275" t="s">
        <v>179</v>
      </c>
      <c r="AF6" s="2276"/>
      <c r="AG6" s="2276"/>
      <c r="AH6" s="2276"/>
      <c r="AI6" s="2276"/>
      <c r="AJ6" s="2277"/>
      <c r="AK6" s="2275" t="s">
        <v>180</v>
      </c>
      <c r="AL6" s="2276"/>
      <c r="AM6" s="2276"/>
      <c r="AN6" s="2276"/>
      <c r="AO6" s="2276"/>
      <c r="AP6" s="2277"/>
      <c r="AQ6" s="1541"/>
      <c r="AR6" s="2216"/>
    </row>
    <row r="7" spans="1:44" s="503" customFormat="1" ht="66" customHeight="1" thickBot="1">
      <c r="A7" s="2292"/>
      <c r="B7" s="2296"/>
      <c r="C7" s="2298"/>
      <c r="D7" s="1546" t="s">
        <v>112</v>
      </c>
      <c r="E7" s="1547" t="s">
        <v>113</v>
      </c>
      <c r="F7" s="1548" t="s">
        <v>114</v>
      </c>
      <c r="G7" s="1549" t="s">
        <v>165</v>
      </c>
      <c r="H7" s="1547" t="s">
        <v>166</v>
      </c>
      <c r="I7" s="1550" t="s">
        <v>167</v>
      </c>
      <c r="J7" s="1501"/>
      <c r="K7" s="1546" t="s">
        <v>112</v>
      </c>
      <c r="L7" s="1547" t="s">
        <v>113</v>
      </c>
      <c r="M7" s="1548" t="s">
        <v>114</v>
      </c>
      <c r="N7" s="1549" t="s">
        <v>165</v>
      </c>
      <c r="O7" s="1547" t="s">
        <v>166</v>
      </c>
      <c r="P7" s="1550" t="s">
        <v>167</v>
      </c>
      <c r="Q7" s="1501"/>
      <c r="R7" s="1546" t="s">
        <v>112</v>
      </c>
      <c r="S7" s="1547" t="s">
        <v>113</v>
      </c>
      <c r="T7" s="1548" t="s">
        <v>114</v>
      </c>
      <c r="U7" s="1549" t="s">
        <v>165</v>
      </c>
      <c r="V7" s="1547" t="s">
        <v>166</v>
      </c>
      <c r="W7" s="1550" t="s">
        <v>167</v>
      </c>
      <c r="X7" s="1501"/>
      <c r="Y7" s="1546" t="s">
        <v>112</v>
      </c>
      <c r="Z7" s="1547" t="s">
        <v>113</v>
      </c>
      <c r="AA7" s="1548" t="s">
        <v>114</v>
      </c>
      <c r="AB7" s="1549" t="s">
        <v>165</v>
      </c>
      <c r="AC7" s="1547" t="s">
        <v>166</v>
      </c>
      <c r="AD7" s="1559" t="s">
        <v>167</v>
      </c>
      <c r="AE7" s="1546" t="s">
        <v>112</v>
      </c>
      <c r="AF7" s="1547" t="s">
        <v>113</v>
      </c>
      <c r="AG7" s="1548" t="s">
        <v>114</v>
      </c>
      <c r="AH7" s="1549" t="s">
        <v>165</v>
      </c>
      <c r="AI7" s="1547" t="s">
        <v>166</v>
      </c>
      <c r="AJ7" s="1559" t="s">
        <v>167</v>
      </c>
      <c r="AK7" s="1546" t="s">
        <v>112</v>
      </c>
      <c r="AL7" s="1547" t="s">
        <v>113</v>
      </c>
      <c r="AM7" s="1548" t="s">
        <v>114</v>
      </c>
      <c r="AN7" s="1549" t="s">
        <v>165</v>
      </c>
      <c r="AO7" s="1547" t="s">
        <v>166</v>
      </c>
      <c r="AP7" s="1550" t="s">
        <v>167</v>
      </c>
      <c r="AQ7" s="1501"/>
      <c r="AR7" s="2216"/>
    </row>
    <row r="8" spans="1:44" s="323" customFormat="1" ht="143.25" customHeight="1" thickBot="1">
      <c r="A8" s="2239" t="s">
        <v>734</v>
      </c>
      <c r="B8" s="1520"/>
      <c r="C8" s="1730" t="s">
        <v>181</v>
      </c>
      <c r="D8" s="1558">
        <f>D9</f>
        <v>0</v>
      </c>
      <c r="E8" s="1556">
        <f>E9</f>
        <v>0</v>
      </c>
      <c r="F8" s="1556">
        <f>F9</f>
        <v>0</v>
      </c>
      <c r="G8" s="512">
        <f>D8+E8+F8</f>
        <v>0</v>
      </c>
      <c r="H8" s="513">
        <v>1</v>
      </c>
      <c r="I8" s="1557">
        <f>G8*H8</f>
        <v>0</v>
      </c>
      <c r="J8" s="516"/>
      <c r="K8" s="1558">
        <f>K9</f>
        <v>0</v>
      </c>
      <c r="L8" s="1556">
        <f>L9</f>
        <v>0</v>
      </c>
      <c r="M8" s="1556">
        <f>M9</f>
        <v>0</v>
      </c>
      <c r="N8" s="1556">
        <f>K8+L8+M8</f>
        <v>0</v>
      </c>
      <c r="O8" s="513">
        <v>1</v>
      </c>
      <c r="P8" s="1557">
        <f>N8*O8</f>
        <v>0</v>
      </c>
      <c r="Q8" s="516"/>
      <c r="R8" s="1554">
        <f>R9</f>
        <v>0</v>
      </c>
      <c r="S8" s="1555">
        <f>S9</f>
        <v>0</v>
      </c>
      <c r="T8" s="1555">
        <f>T9</f>
        <v>0</v>
      </c>
      <c r="U8" s="1556">
        <f>R8+S8+T8</f>
        <v>0</v>
      </c>
      <c r="V8" s="513">
        <v>1</v>
      </c>
      <c r="W8" s="1557">
        <f>U8*V8</f>
        <v>0</v>
      </c>
      <c r="X8" s="516"/>
      <c r="Y8" s="1558">
        <f>Y10+Y18+Y19+Y26+Y38+Y50+Y55+Y58+Y61+Y64+Y65</f>
        <v>0</v>
      </c>
      <c r="Z8" s="1556">
        <f>Z10+Z18+Z19+Z26+Z38+Z50+Z55+Z58+Z61+Z64+Z65</f>
        <v>0</v>
      </c>
      <c r="AA8" s="1556">
        <f>AA10+AA18+AA19+AA26+AA38+AA50+AA55+AA58+AA61+AA64+AA65</f>
        <v>0</v>
      </c>
      <c r="AB8" s="1556">
        <f>Y8+Z8+AA8</f>
        <v>0</v>
      </c>
      <c r="AC8" s="513">
        <v>0.5</v>
      </c>
      <c r="AD8" s="1557">
        <f>AB8*AC8</f>
        <v>0</v>
      </c>
      <c r="AE8" s="1554">
        <f>AE10+AE18+AE19+AE26+AE38+AE50+AE55+AE58+AE61+AE64+AE65</f>
        <v>0</v>
      </c>
      <c r="AF8" s="1555">
        <f>AF10+AF18+AF19+AF26+AF38+AF50+AF55+AF58+AF61+AF64+AF65</f>
        <v>0</v>
      </c>
      <c r="AG8" s="1555">
        <f>AG10+AG18+AG19+AG26+AG38+AG50+AG55+AG58+AG61+AG64+AG65</f>
        <v>0</v>
      </c>
      <c r="AH8" s="1556">
        <f>AE8+AF8+AG8</f>
        <v>0</v>
      </c>
      <c r="AI8" s="513">
        <v>0.2</v>
      </c>
      <c r="AJ8" s="1683">
        <f>AH8*AI8</f>
        <v>0</v>
      </c>
      <c r="AK8" s="1554">
        <f>AK10+AK18+AK19+AK26+AK38+AK50+AK55+AK58+AK61+AK64+AK65</f>
        <v>0</v>
      </c>
      <c r="AL8" s="1555">
        <f>AL10+AL18+AL19+AL26+AL38+AL50+AL55+AL58+AL61+AL64+AL65</f>
        <v>0</v>
      </c>
      <c r="AM8" s="1555">
        <f>AM10+AM18+AM19+AM26+AM38+AM50+AM55+AM58+AM61+AM64+AM65</f>
        <v>0</v>
      </c>
      <c r="AN8" s="1556">
        <f>AK8+AL8+AM8</f>
        <v>0</v>
      </c>
      <c r="AO8" s="513">
        <v>0</v>
      </c>
      <c r="AP8" s="1557">
        <f>AN8*AO8</f>
        <v>0</v>
      </c>
      <c r="AQ8" s="516"/>
      <c r="AR8" s="1704">
        <f>AR9+AR10+AR18+AR19+AR26+AR38+AR50+AR55+AR58+AR61+AR64+AR65</f>
        <v>0</v>
      </c>
    </row>
    <row r="9" spans="1:44" s="503" customFormat="1" ht="72" customHeight="1" thickBot="1">
      <c r="A9" s="2239"/>
      <c r="B9" s="1521"/>
      <c r="C9" s="1517" t="s">
        <v>106</v>
      </c>
      <c r="D9" s="529"/>
      <c r="E9" s="1542"/>
      <c r="F9" s="1543"/>
      <c r="G9" s="1544">
        <f>D9+E9+F9</f>
        <v>0</v>
      </c>
      <c r="H9" s="511">
        <v>1</v>
      </c>
      <c r="I9" s="1545">
        <f>G9*H9</f>
        <v>0</v>
      </c>
      <c r="J9" s="526"/>
      <c r="K9" s="1551"/>
      <c r="L9" s="1542"/>
      <c r="M9" s="1543"/>
      <c r="N9" s="1544">
        <f>K9+L9+M9</f>
        <v>0</v>
      </c>
      <c r="O9" s="511">
        <v>1</v>
      </c>
      <c r="P9" s="1545">
        <f>N9*O9</f>
        <v>0</v>
      </c>
      <c r="Q9" s="526"/>
      <c r="R9" s="1551"/>
      <c r="S9" s="1552"/>
      <c r="T9" s="1553"/>
      <c r="U9" s="1544">
        <f>R9+S9+T9</f>
        <v>0</v>
      </c>
      <c r="V9" s="511">
        <v>1</v>
      </c>
      <c r="W9" s="1545">
        <f>U9*V9</f>
        <v>0</v>
      </c>
      <c r="X9" s="526"/>
      <c r="Y9" s="1560"/>
      <c r="Z9" s="1561"/>
      <c r="AA9" s="1561"/>
      <c r="AB9" s="1562"/>
      <c r="AC9" s="695"/>
      <c r="AD9" s="1641"/>
      <c r="AE9" s="1560"/>
      <c r="AF9" s="1561"/>
      <c r="AG9" s="1562"/>
      <c r="AH9" s="1562"/>
      <c r="AI9" s="695"/>
      <c r="AJ9" s="1684"/>
      <c r="AK9" s="1560"/>
      <c r="AL9" s="1561"/>
      <c r="AM9" s="1562"/>
      <c r="AN9" s="1562"/>
      <c r="AO9" s="695"/>
      <c r="AP9" s="1641"/>
      <c r="AQ9" s="517"/>
      <c r="AR9" s="1705">
        <f>I9+P9+W9</f>
        <v>0</v>
      </c>
    </row>
    <row r="10" spans="1:44" s="328" customFormat="1" ht="47.25" thickBot="1">
      <c r="A10" s="1731"/>
      <c r="B10" s="1522">
        <v>1</v>
      </c>
      <c r="C10" s="1726" t="s">
        <v>766</v>
      </c>
      <c r="D10" s="2278" t="s">
        <v>522</v>
      </c>
      <c r="E10" s="2279"/>
      <c r="F10" s="2279"/>
      <c r="G10" s="2279"/>
      <c r="H10" s="2279"/>
      <c r="I10" s="2279"/>
      <c r="J10" s="2279"/>
      <c r="K10" s="2279"/>
      <c r="L10" s="2279"/>
      <c r="M10" s="2279"/>
      <c r="N10" s="2279"/>
      <c r="O10" s="2279"/>
      <c r="P10" s="2279"/>
      <c r="Q10" s="2279"/>
      <c r="R10" s="2279"/>
      <c r="S10" s="2279"/>
      <c r="T10" s="2279"/>
      <c r="U10" s="2279"/>
      <c r="V10" s="2279"/>
      <c r="W10" s="2280"/>
      <c r="X10" s="527"/>
      <c r="Y10" s="1563">
        <f>Y11+Y12+Y13+Y14+Y15+Y16+Y17</f>
        <v>0</v>
      </c>
      <c r="Z10" s="1564">
        <f>Z11+Z12+Z13+Z14+Z15+Z16+Z17</f>
        <v>0</v>
      </c>
      <c r="AA10" s="1564">
        <f>AA11+AA12+AA13+AA14+AA15+AA16+AA17</f>
        <v>0</v>
      </c>
      <c r="AB10" s="1565">
        <f>Y10+Z10+AA10</f>
        <v>0</v>
      </c>
      <c r="AC10" s="358">
        <v>0.5</v>
      </c>
      <c r="AD10" s="1642">
        <f>AC10*AB10</f>
        <v>0</v>
      </c>
      <c r="AE10" s="1563">
        <f>AE11+AE12+AE13+AE14+AE15+AE16+AE17</f>
        <v>0</v>
      </c>
      <c r="AF10" s="1564">
        <f>AF11+AF12+AF13+AF14+AF15+AF16+AF17</f>
        <v>0</v>
      </c>
      <c r="AG10" s="1564">
        <f>AG11+AG12+AG13+AG14+AG15+AG16+AG17</f>
        <v>0</v>
      </c>
      <c r="AH10" s="1565">
        <f>AE10+AF10+AG10</f>
        <v>0</v>
      </c>
      <c r="AI10" s="358">
        <v>0.2</v>
      </c>
      <c r="AJ10" s="1685">
        <f>AH10*AI10</f>
        <v>0</v>
      </c>
      <c r="AK10" s="1563">
        <f>AK11+AK12+AK13+AK14+AK15+AK16+AK17</f>
        <v>0</v>
      </c>
      <c r="AL10" s="1564">
        <f>AL11+AL12+AL13+AL14+AL15+AL16+AL17</f>
        <v>0</v>
      </c>
      <c r="AM10" s="1564">
        <f>AM11+AM12+AM13+AM14+AM15+AM16+AM17</f>
        <v>0</v>
      </c>
      <c r="AN10" s="1608">
        <f>AK10+AL10+AM10</f>
        <v>0</v>
      </c>
      <c r="AO10" s="358">
        <v>0</v>
      </c>
      <c r="AP10" s="1642">
        <f>AN10*AO10</f>
        <v>0</v>
      </c>
      <c r="AQ10" s="518"/>
      <c r="AR10" s="1706">
        <f>AR11+AR12+AR13+AR14+AR15+AR16+AR17</f>
        <v>0</v>
      </c>
    </row>
    <row r="11" spans="1:44" s="328" customFormat="1" ht="47.25" thickBot="1">
      <c r="A11" s="1480" t="s">
        <v>735</v>
      </c>
      <c r="B11" s="1523">
        <v>1.1000000000000001</v>
      </c>
      <c r="C11" s="1407" t="s">
        <v>767</v>
      </c>
      <c r="D11" s="2281"/>
      <c r="E11" s="2282"/>
      <c r="F11" s="2282"/>
      <c r="G11" s="2282"/>
      <c r="H11" s="2282"/>
      <c r="I11" s="2282"/>
      <c r="J11" s="2282"/>
      <c r="K11" s="2282"/>
      <c r="L11" s="2282"/>
      <c r="M11" s="2282"/>
      <c r="N11" s="2282"/>
      <c r="O11" s="2282"/>
      <c r="P11" s="2282"/>
      <c r="Q11" s="2282"/>
      <c r="R11" s="2282"/>
      <c r="S11" s="2282"/>
      <c r="T11" s="2282"/>
      <c r="U11" s="2282"/>
      <c r="V11" s="2282"/>
      <c r="W11" s="2283"/>
      <c r="X11" s="527"/>
      <c r="Y11" s="1566"/>
      <c r="Z11" s="1567"/>
      <c r="AA11" s="1567"/>
      <c r="AB11" s="1568">
        <f t="shared" ref="AB11:AB65" si="0">Y11+Z11+AA11</f>
        <v>0</v>
      </c>
      <c r="AC11" s="363">
        <v>0.5</v>
      </c>
      <c r="AD11" s="1643">
        <f>AC11*AB11</f>
        <v>0</v>
      </c>
      <c r="AE11" s="1566"/>
      <c r="AF11" s="1567"/>
      <c r="AG11" s="1567"/>
      <c r="AH11" s="1568">
        <f t="shared" ref="AH11:AH44" si="1">AE11+AF11+AG11</f>
        <v>0</v>
      </c>
      <c r="AI11" s="365">
        <v>0.2</v>
      </c>
      <c r="AJ11" s="1686">
        <f>AH11*AI11</f>
        <v>0</v>
      </c>
      <c r="AK11" s="1566"/>
      <c r="AL11" s="1567"/>
      <c r="AM11" s="1567"/>
      <c r="AN11" s="1589">
        <f t="shared" ref="AN11:AN44" si="2">AK11+AL11+AM11</f>
        <v>0</v>
      </c>
      <c r="AO11" s="365">
        <v>0</v>
      </c>
      <c r="AP11" s="1702">
        <f>AN11*AO11</f>
        <v>0</v>
      </c>
      <c r="AQ11" s="519"/>
      <c r="AR11" s="1707">
        <f t="shared" ref="AR11:AR22" si="3">AD11+AJ11+AP11</f>
        <v>0</v>
      </c>
    </row>
    <row r="12" spans="1:44" s="321" customFormat="1" ht="47.25" thickBot="1">
      <c r="A12" s="2239" t="s">
        <v>721</v>
      </c>
      <c r="B12" s="1523">
        <v>1.2</v>
      </c>
      <c r="C12" s="1407" t="s">
        <v>768</v>
      </c>
      <c r="D12" s="2281"/>
      <c r="E12" s="2282"/>
      <c r="F12" s="2282"/>
      <c r="G12" s="2282"/>
      <c r="H12" s="2282"/>
      <c r="I12" s="2282"/>
      <c r="J12" s="2282"/>
      <c r="K12" s="2282"/>
      <c r="L12" s="2282"/>
      <c r="M12" s="2282"/>
      <c r="N12" s="2282"/>
      <c r="O12" s="2282"/>
      <c r="P12" s="2282"/>
      <c r="Q12" s="2282"/>
      <c r="R12" s="2282"/>
      <c r="S12" s="2282"/>
      <c r="T12" s="2282"/>
      <c r="U12" s="2282"/>
      <c r="V12" s="2282"/>
      <c r="W12" s="2283"/>
      <c r="X12" s="527"/>
      <c r="Y12" s="1569"/>
      <c r="Z12" s="1570"/>
      <c r="AA12" s="1570"/>
      <c r="AB12" s="1568">
        <f t="shared" si="0"/>
        <v>0</v>
      </c>
      <c r="AC12" s="363">
        <v>0.5</v>
      </c>
      <c r="AD12" s="1643">
        <f>AC12*AB12</f>
        <v>0</v>
      </c>
      <c r="AE12" s="1569"/>
      <c r="AF12" s="1570"/>
      <c r="AG12" s="1570"/>
      <c r="AH12" s="1568">
        <f t="shared" si="1"/>
        <v>0</v>
      </c>
      <c r="AI12" s="365">
        <v>0.2</v>
      </c>
      <c r="AJ12" s="1686">
        <f>AH12*AI12</f>
        <v>0</v>
      </c>
      <c r="AK12" s="1569"/>
      <c r="AL12" s="1570"/>
      <c r="AM12" s="1570"/>
      <c r="AN12" s="1589">
        <f t="shared" si="2"/>
        <v>0</v>
      </c>
      <c r="AO12" s="365">
        <v>0</v>
      </c>
      <c r="AP12" s="1702">
        <f>AN12*AO12</f>
        <v>0</v>
      </c>
      <c r="AQ12" s="519"/>
      <c r="AR12" s="1707">
        <f t="shared" si="3"/>
        <v>0</v>
      </c>
    </row>
    <row r="13" spans="1:44" s="321" customFormat="1" ht="24" thickBot="1">
      <c r="A13" s="2239"/>
      <c r="B13" s="1524" t="s">
        <v>41</v>
      </c>
      <c r="C13" s="1518" t="s">
        <v>182</v>
      </c>
      <c r="D13" s="2281"/>
      <c r="E13" s="2282"/>
      <c r="F13" s="2282"/>
      <c r="G13" s="2282"/>
      <c r="H13" s="2282"/>
      <c r="I13" s="2282"/>
      <c r="J13" s="2282"/>
      <c r="K13" s="2282"/>
      <c r="L13" s="2282"/>
      <c r="M13" s="2282"/>
      <c r="N13" s="2282"/>
      <c r="O13" s="2282"/>
      <c r="P13" s="2282"/>
      <c r="Q13" s="2282"/>
      <c r="R13" s="2282"/>
      <c r="S13" s="2282"/>
      <c r="T13" s="2282"/>
      <c r="U13" s="2282"/>
      <c r="V13" s="2282"/>
      <c r="W13" s="2283"/>
      <c r="X13" s="527"/>
      <c r="Y13" s="1571"/>
      <c r="Z13" s="1572"/>
      <c r="AA13" s="1572"/>
      <c r="AB13" s="1568">
        <f t="shared" si="0"/>
        <v>0</v>
      </c>
      <c r="AC13" s="363">
        <v>0.5</v>
      </c>
      <c r="AD13" s="1643">
        <f t="shared" ref="AD13:AD65" si="4">AB13*AC13</f>
        <v>0</v>
      </c>
      <c r="AE13" s="1571"/>
      <c r="AF13" s="1572"/>
      <c r="AG13" s="1572"/>
      <c r="AH13" s="1568">
        <f t="shared" si="1"/>
        <v>0</v>
      </c>
      <c r="AI13" s="365">
        <v>0.2</v>
      </c>
      <c r="AJ13" s="1687">
        <f t="shared" ref="AJ13:AJ65" si="5">AH13*AI13</f>
        <v>0</v>
      </c>
      <c r="AK13" s="1571"/>
      <c r="AL13" s="1572"/>
      <c r="AM13" s="1572"/>
      <c r="AN13" s="1589">
        <f t="shared" si="2"/>
        <v>0</v>
      </c>
      <c r="AO13" s="365">
        <v>0</v>
      </c>
      <c r="AP13" s="1643">
        <f t="shared" ref="AP13:AP65" si="6">AN13*AO13</f>
        <v>0</v>
      </c>
      <c r="AQ13" s="520"/>
      <c r="AR13" s="1707">
        <f t="shared" si="3"/>
        <v>0</v>
      </c>
    </row>
    <row r="14" spans="1:44" s="321" customFormat="1" ht="24" thickBot="1">
      <c r="A14" s="2239"/>
      <c r="B14" s="1524" t="s">
        <v>497</v>
      </c>
      <c r="C14" s="1420" t="s">
        <v>183</v>
      </c>
      <c r="D14" s="2281"/>
      <c r="E14" s="2282"/>
      <c r="F14" s="2282"/>
      <c r="G14" s="2282"/>
      <c r="H14" s="2282"/>
      <c r="I14" s="2282"/>
      <c r="J14" s="2282"/>
      <c r="K14" s="2282"/>
      <c r="L14" s="2282"/>
      <c r="M14" s="2282"/>
      <c r="N14" s="2282"/>
      <c r="O14" s="2282"/>
      <c r="P14" s="2282"/>
      <c r="Q14" s="2282"/>
      <c r="R14" s="2282"/>
      <c r="S14" s="2282"/>
      <c r="T14" s="2282"/>
      <c r="U14" s="2282"/>
      <c r="V14" s="2282"/>
      <c r="W14" s="2283"/>
      <c r="X14" s="527"/>
      <c r="Y14" s="1571"/>
      <c r="Z14" s="1572"/>
      <c r="AA14" s="1572"/>
      <c r="AB14" s="1568">
        <f t="shared" si="0"/>
        <v>0</v>
      </c>
      <c r="AC14" s="363">
        <v>0.5</v>
      </c>
      <c r="AD14" s="1643">
        <f t="shared" si="4"/>
        <v>0</v>
      </c>
      <c r="AE14" s="1571"/>
      <c r="AF14" s="1572"/>
      <c r="AG14" s="1572"/>
      <c r="AH14" s="1568">
        <f t="shared" si="1"/>
        <v>0</v>
      </c>
      <c r="AI14" s="365">
        <v>0.2</v>
      </c>
      <c r="AJ14" s="1687">
        <f t="shared" si="5"/>
        <v>0</v>
      </c>
      <c r="AK14" s="1571"/>
      <c r="AL14" s="1572"/>
      <c r="AM14" s="1572"/>
      <c r="AN14" s="1589">
        <f t="shared" si="2"/>
        <v>0</v>
      </c>
      <c r="AO14" s="365">
        <v>0</v>
      </c>
      <c r="AP14" s="1643">
        <f t="shared" si="6"/>
        <v>0</v>
      </c>
      <c r="AQ14" s="520"/>
      <c r="AR14" s="1707">
        <f t="shared" si="3"/>
        <v>0</v>
      </c>
    </row>
    <row r="15" spans="1:44" s="321" customFormat="1" ht="24" thickBot="1">
      <c r="A15" s="2239"/>
      <c r="B15" s="1524" t="s">
        <v>43</v>
      </c>
      <c r="C15" s="1420" t="s">
        <v>184</v>
      </c>
      <c r="D15" s="2281"/>
      <c r="E15" s="2282"/>
      <c r="F15" s="2282"/>
      <c r="G15" s="2282"/>
      <c r="H15" s="2282"/>
      <c r="I15" s="2282"/>
      <c r="J15" s="2282"/>
      <c r="K15" s="2282"/>
      <c r="L15" s="2282"/>
      <c r="M15" s="2282"/>
      <c r="N15" s="2282"/>
      <c r="O15" s="2282"/>
      <c r="P15" s="2282"/>
      <c r="Q15" s="2282"/>
      <c r="R15" s="2282"/>
      <c r="S15" s="2282"/>
      <c r="T15" s="2282"/>
      <c r="U15" s="2282"/>
      <c r="V15" s="2282"/>
      <c r="W15" s="2283"/>
      <c r="X15" s="527"/>
      <c r="Y15" s="1571"/>
      <c r="Z15" s="1572"/>
      <c r="AA15" s="1572"/>
      <c r="AB15" s="1568">
        <f t="shared" si="0"/>
        <v>0</v>
      </c>
      <c r="AC15" s="363">
        <v>0.5</v>
      </c>
      <c r="AD15" s="1643">
        <f t="shared" si="4"/>
        <v>0</v>
      </c>
      <c r="AE15" s="1571"/>
      <c r="AF15" s="1572"/>
      <c r="AG15" s="1572"/>
      <c r="AH15" s="1568">
        <f t="shared" si="1"/>
        <v>0</v>
      </c>
      <c r="AI15" s="365">
        <v>0.2</v>
      </c>
      <c r="AJ15" s="1687">
        <f t="shared" si="5"/>
        <v>0</v>
      </c>
      <c r="AK15" s="1571"/>
      <c r="AL15" s="1572"/>
      <c r="AM15" s="1572"/>
      <c r="AN15" s="1589">
        <f t="shared" si="2"/>
        <v>0</v>
      </c>
      <c r="AO15" s="365">
        <v>0</v>
      </c>
      <c r="AP15" s="1643">
        <f t="shared" si="6"/>
        <v>0</v>
      </c>
      <c r="AQ15" s="520"/>
      <c r="AR15" s="1707">
        <f t="shared" si="3"/>
        <v>0</v>
      </c>
    </row>
    <row r="16" spans="1:44" s="321" customFormat="1" ht="24" thickBot="1">
      <c r="A16" s="2239"/>
      <c r="B16" s="1524" t="s">
        <v>498</v>
      </c>
      <c r="C16" s="1420" t="s">
        <v>147</v>
      </c>
      <c r="D16" s="2281"/>
      <c r="E16" s="2282"/>
      <c r="F16" s="2282"/>
      <c r="G16" s="2282"/>
      <c r="H16" s="2282"/>
      <c r="I16" s="2282"/>
      <c r="J16" s="2282"/>
      <c r="K16" s="2282"/>
      <c r="L16" s="2282"/>
      <c r="M16" s="2282"/>
      <c r="N16" s="2282"/>
      <c r="O16" s="2282"/>
      <c r="P16" s="2282"/>
      <c r="Q16" s="2282"/>
      <c r="R16" s="2282"/>
      <c r="S16" s="2282"/>
      <c r="T16" s="2282"/>
      <c r="U16" s="2282"/>
      <c r="V16" s="2282"/>
      <c r="W16" s="2283"/>
      <c r="X16" s="527"/>
      <c r="Y16" s="1571"/>
      <c r="Z16" s="1572"/>
      <c r="AA16" s="1572"/>
      <c r="AB16" s="1568">
        <f t="shared" si="0"/>
        <v>0</v>
      </c>
      <c r="AC16" s="363">
        <v>0.5</v>
      </c>
      <c r="AD16" s="1643">
        <f t="shared" si="4"/>
        <v>0</v>
      </c>
      <c r="AE16" s="1571"/>
      <c r="AF16" s="1572"/>
      <c r="AG16" s="1572"/>
      <c r="AH16" s="1568">
        <f t="shared" si="1"/>
        <v>0</v>
      </c>
      <c r="AI16" s="365">
        <v>0.2</v>
      </c>
      <c r="AJ16" s="1687">
        <f t="shared" si="5"/>
        <v>0</v>
      </c>
      <c r="AK16" s="1571"/>
      <c r="AL16" s="1572"/>
      <c r="AM16" s="1572"/>
      <c r="AN16" s="1589">
        <f t="shared" si="2"/>
        <v>0</v>
      </c>
      <c r="AO16" s="365">
        <v>0</v>
      </c>
      <c r="AP16" s="1643">
        <f t="shared" si="6"/>
        <v>0</v>
      </c>
      <c r="AQ16" s="520"/>
      <c r="AR16" s="1707">
        <f t="shared" si="3"/>
        <v>0</v>
      </c>
    </row>
    <row r="17" spans="1:44" s="321" customFormat="1" ht="24" thickBot="1">
      <c r="A17" s="2239"/>
      <c r="B17" s="1525" t="s">
        <v>499</v>
      </c>
      <c r="C17" s="1422" t="s">
        <v>148</v>
      </c>
      <c r="D17" s="2281"/>
      <c r="E17" s="2282"/>
      <c r="F17" s="2282"/>
      <c r="G17" s="2282"/>
      <c r="H17" s="2282"/>
      <c r="I17" s="2282"/>
      <c r="J17" s="2282"/>
      <c r="K17" s="2282"/>
      <c r="L17" s="2282"/>
      <c r="M17" s="2282"/>
      <c r="N17" s="2282"/>
      <c r="O17" s="2282"/>
      <c r="P17" s="2282"/>
      <c r="Q17" s="2282"/>
      <c r="R17" s="2282"/>
      <c r="S17" s="2282"/>
      <c r="T17" s="2282"/>
      <c r="U17" s="2282"/>
      <c r="V17" s="2282"/>
      <c r="W17" s="2283"/>
      <c r="X17" s="527"/>
      <c r="Y17" s="1573"/>
      <c r="Z17" s="1574"/>
      <c r="AA17" s="1574"/>
      <c r="AB17" s="1575">
        <f t="shared" si="0"/>
        <v>0</v>
      </c>
      <c r="AC17" s="371">
        <v>0.5</v>
      </c>
      <c r="AD17" s="1644">
        <f t="shared" si="4"/>
        <v>0</v>
      </c>
      <c r="AE17" s="1573"/>
      <c r="AF17" s="1574"/>
      <c r="AG17" s="1574"/>
      <c r="AH17" s="1575">
        <f t="shared" si="1"/>
        <v>0</v>
      </c>
      <c r="AI17" s="372">
        <v>0.2</v>
      </c>
      <c r="AJ17" s="1688">
        <f t="shared" si="5"/>
        <v>0</v>
      </c>
      <c r="AK17" s="1573"/>
      <c r="AL17" s="1574"/>
      <c r="AM17" s="1574"/>
      <c r="AN17" s="1596">
        <f t="shared" si="2"/>
        <v>0</v>
      </c>
      <c r="AO17" s="372">
        <v>0</v>
      </c>
      <c r="AP17" s="1644">
        <f t="shared" si="6"/>
        <v>0</v>
      </c>
      <c r="AQ17" s="520"/>
      <c r="AR17" s="1708">
        <f t="shared" si="3"/>
        <v>0</v>
      </c>
    </row>
    <row r="18" spans="1:44" s="324" customFormat="1" ht="41.25" thickBot="1">
      <c r="A18" s="1480" t="s">
        <v>722</v>
      </c>
      <c r="B18" s="1526">
        <v>2</v>
      </c>
      <c r="C18" s="1727" t="s">
        <v>185</v>
      </c>
      <c r="D18" s="2281"/>
      <c r="E18" s="2282"/>
      <c r="F18" s="2282"/>
      <c r="G18" s="2282"/>
      <c r="H18" s="2282"/>
      <c r="I18" s="2282"/>
      <c r="J18" s="2282"/>
      <c r="K18" s="2282"/>
      <c r="L18" s="2282"/>
      <c r="M18" s="2282"/>
      <c r="N18" s="2282"/>
      <c r="O18" s="2282"/>
      <c r="P18" s="2282"/>
      <c r="Q18" s="2282"/>
      <c r="R18" s="2282"/>
      <c r="S18" s="2282"/>
      <c r="T18" s="2282"/>
      <c r="U18" s="2282"/>
      <c r="V18" s="2282"/>
      <c r="W18" s="2283"/>
      <c r="X18" s="527"/>
      <c r="Y18" s="1576"/>
      <c r="Z18" s="1577"/>
      <c r="AA18" s="1578"/>
      <c r="AB18" s="1579">
        <f t="shared" si="0"/>
        <v>0</v>
      </c>
      <c r="AC18" s="379">
        <v>0.5</v>
      </c>
      <c r="AD18" s="1645">
        <f t="shared" si="4"/>
        <v>0</v>
      </c>
      <c r="AE18" s="1655"/>
      <c r="AF18" s="1656"/>
      <c r="AG18" s="1657"/>
      <c r="AH18" s="1579">
        <f t="shared" si="1"/>
        <v>0</v>
      </c>
      <c r="AI18" s="380">
        <v>0.2</v>
      </c>
      <c r="AJ18" s="1689">
        <f t="shared" si="5"/>
        <v>0</v>
      </c>
      <c r="AK18" s="1655"/>
      <c r="AL18" s="1656"/>
      <c r="AM18" s="1657"/>
      <c r="AN18" s="1579">
        <f t="shared" si="2"/>
        <v>0</v>
      </c>
      <c r="AO18" s="380">
        <v>0</v>
      </c>
      <c r="AP18" s="1645">
        <f t="shared" si="6"/>
        <v>0</v>
      </c>
      <c r="AQ18" s="521"/>
      <c r="AR18" s="1709">
        <f t="shared" si="3"/>
        <v>0</v>
      </c>
    </row>
    <row r="19" spans="1:44" s="324" customFormat="1" ht="24" thickBot="1">
      <c r="A19" s="2239" t="s">
        <v>741</v>
      </c>
      <c r="B19" s="1522">
        <v>3</v>
      </c>
      <c r="C19" s="1726" t="s">
        <v>186</v>
      </c>
      <c r="D19" s="2281"/>
      <c r="E19" s="2282"/>
      <c r="F19" s="2282"/>
      <c r="G19" s="2282"/>
      <c r="H19" s="2282"/>
      <c r="I19" s="2282"/>
      <c r="J19" s="2282"/>
      <c r="K19" s="2282"/>
      <c r="L19" s="2282"/>
      <c r="M19" s="2282"/>
      <c r="N19" s="2282"/>
      <c r="O19" s="2282"/>
      <c r="P19" s="2282"/>
      <c r="Q19" s="2282"/>
      <c r="R19" s="2282"/>
      <c r="S19" s="2282"/>
      <c r="T19" s="2282"/>
      <c r="U19" s="2282"/>
      <c r="V19" s="2282"/>
      <c r="W19" s="2283"/>
      <c r="X19" s="527"/>
      <c r="Y19" s="1563">
        <f>Y20+Y21</f>
        <v>0</v>
      </c>
      <c r="Z19" s="1564">
        <f>Z20+Z21</f>
        <v>0</v>
      </c>
      <c r="AA19" s="1564">
        <f>AA20+AA21</f>
        <v>0</v>
      </c>
      <c r="AB19" s="1565">
        <f t="shared" si="0"/>
        <v>0</v>
      </c>
      <c r="AC19" s="358">
        <v>0.5</v>
      </c>
      <c r="AD19" s="1646">
        <f t="shared" si="4"/>
        <v>0</v>
      </c>
      <c r="AE19" s="1563">
        <f>AE20+AE21</f>
        <v>0</v>
      </c>
      <c r="AF19" s="1564">
        <f>AF20+AF21</f>
        <v>0</v>
      </c>
      <c r="AG19" s="1564">
        <f>AG20+AG21</f>
        <v>0</v>
      </c>
      <c r="AH19" s="1565">
        <f t="shared" si="1"/>
        <v>0</v>
      </c>
      <c r="AI19" s="358">
        <v>0.2</v>
      </c>
      <c r="AJ19" s="1690">
        <f t="shared" si="5"/>
        <v>0</v>
      </c>
      <c r="AK19" s="1563">
        <f>AK20+AK21</f>
        <v>0</v>
      </c>
      <c r="AL19" s="1564">
        <f>AL20+AL21</f>
        <v>0</v>
      </c>
      <c r="AM19" s="1564">
        <f>AM20+AM21</f>
        <v>0</v>
      </c>
      <c r="AN19" s="1565">
        <f t="shared" si="2"/>
        <v>0</v>
      </c>
      <c r="AO19" s="358">
        <v>0</v>
      </c>
      <c r="AP19" s="1646">
        <f t="shared" si="6"/>
        <v>0</v>
      </c>
      <c r="AQ19" s="521"/>
      <c r="AR19" s="1710">
        <f t="shared" si="3"/>
        <v>0</v>
      </c>
    </row>
    <row r="20" spans="1:44" s="321" customFormat="1" ht="47.25" thickBot="1">
      <c r="A20" s="2239"/>
      <c r="B20" s="1523">
        <v>3.1</v>
      </c>
      <c r="C20" s="1407" t="s">
        <v>125</v>
      </c>
      <c r="D20" s="2281"/>
      <c r="E20" s="2282"/>
      <c r="F20" s="2282"/>
      <c r="G20" s="2282"/>
      <c r="H20" s="2282"/>
      <c r="I20" s="2282"/>
      <c r="J20" s="2282"/>
      <c r="K20" s="2282"/>
      <c r="L20" s="2282"/>
      <c r="M20" s="2282"/>
      <c r="N20" s="2282"/>
      <c r="O20" s="2282"/>
      <c r="P20" s="2282"/>
      <c r="Q20" s="2282"/>
      <c r="R20" s="2282"/>
      <c r="S20" s="2282"/>
      <c r="T20" s="2282"/>
      <c r="U20" s="2282"/>
      <c r="V20" s="2282"/>
      <c r="W20" s="2283"/>
      <c r="X20" s="527"/>
      <c r="Y20" s="1580"/>
      <c r="Z20" s="1581"/>
      <c r="AA20" s="1581"/>
      <c r="AB20" s="1582">
        <f t="shared" si="0"/>
        <v>0</v>
      </c>
      <c r="AC20" s="365">
        <v>0.5</v>
      </c>
      <c r="AD20" s="1643">
        <f t="shared" si="4"/>
        <v>0</v>
      </c>
      <c r="AE20" s="1580"/>
      <c r="AF20" s="1581"/>
      <c r="AG20" s="1581"/>
      <c r="AH20" s="1617">
        <f t="shared" si="1"/>
        <v>0</v>
      </c>
      <c r="AI20" s="365">
        <v>0.2</v>
      </c>
      <c r="AJ20" s="1687">
        <f t="shared" si="5"/>
        <v>0</v>
      </c>
      <c r="AK20" s="1580"/>
      <c r="AL20" s="1581"/>
      <c r="AM20" s="1581"/>
      <c r="AN20" s="1617">
        <f t="shared" si="2"/>
        <v>0</v>
      </c>
      <c r="AO20" s="365">
        <v>0</v>
      </c>
      <c r="AP20" s="1643">
        <f t="shared" si="6"/>
        <v>0</v>
      </c>
      <c r="AQ20" s="520"/>
      <c r="AR20" s="1707">
        <f t="shared" si="3"/>
        <v>0</v>
      </c>
    </row>
    <row r="21" spans="1:44" s="325" customFormat="1" ht="24" thickBot="1">
      <c r="A21" s="2239"/>
      <c r="B21" s="1523">
        <v>3.2</v>
      </c>
      <c r="C21" s="1408" t="s">
        <v>126</v>
      </c>
      <c r="D21" s="2281"/>
      <c r="E21" s="2282"/>
      <c r="F21" s="2282"/>
      <c r="G21" s="2282"/>
      <c r="H21" s="2282"/>
      <c r="I21" s="2282"/>
      <c r="J21" s="2282"/>
      <c r="K21" s="2282"/>
      <c r="L21" s="2282"/>
      <c r="M21" s="2282"/>
      <c r="N21" s="2282"/>
      <c r="O21" s="2282"/>
      <c r="P21" s="2282"/>
      <c r="Q21" s="2282"/>
      <c r="R21" s="2282"/>
      <c r="S21" s="2282"/>
      <c r="T21" s="2282"/>
      <c r="U21" s="2282"/>
      <c r="V21" s="2282"/>
      <c r="W21" s="2283"/>
      <c r="X21" s="527"/>
      <c r="Y21" s="1583">
        <f>SUM(Y22:Y25)</f>
        <v>0</v>
      </c>
      <c r="Z21" s="1584">
        <f>SUM(Z22:Z25)</f>
        <v>0</v>
      </c>
      <c r="AA21" s="1585">
        <f>SUM(AA22:AA25)</f>
        <v>0</v>
      </c>
      <c r="AB21" s="1586">
        <f t="shared" si="0"/>
        <v>0</v>
      </c>
      <c r="AC21" s="387">
        <v>0.5</v>
      </c>
      <c r="AD21" s="1647">
        <f t="shared" si="4"/>
        <v>0</v>
      </c>
      <c r="AE21" s="1600">
        <f>SUM(AE22:AE25)</f>
        <v>0</v>
      </c>
      <c r="AF21" s="1585">
        <f>SUM(AF22:AF25)</f>
        <v>0</v>
      </c>
      <c r="AG21" s="1585">
        <f>SUM(AG22:AG25)</f>
        <v>0</v>
      </c>
      <c r="AH21" s="1658">
        <f t="shared" si="1"/>
        <v>0</v>
      </c>
      <c r="AI21" s="387">
        <v>0.2</v>
      </c>
      <c r="AJ21" s="1691">
        <f t="shared" si="5"/>
        <v>0</v>
      </c>
      <c r="AK21" s="1600">
        <f>SUM(AK22:AK25)</f>
        <v>0</v>
      </c>
      <c r="AL21" s="1585">
        <f>SUM(AL22:AL25)</f>
        <v>0</v>
      </c>
      <c r="AM21" s="1585">
        <f>SUM(AM22:AM25)</f>
        <v>0</v>
      </c>
      <c r="AN21" s="1586">
        <f t="shared" si="2"/>
        <v>0</v>
      </c>
      <c r="AO21" s="387">
        <v>0</v>
      </c>
      <c r="AP21" s="1647">
        <f t="shared" si="6"/>
        <v>0</v>
      </c>
      <c r="AQ21" s="522"/>
      <c r="AR21" s="1711">
        <f t="shared" si="3"/>
        <v>0</v>
      </c>
    </row>
    <row r="22" spans="1:44" s="324" customFormat="1" ht="24" thickBot="1">
      <c r="A22" s="2239"/>
      <c r="B22" s="1527" t="s">
        <v>127</v>
      </c>
      <c r="C22" s="1420" t="s">
        <v>183</v>
      </c>
      <c r="D22" s="2281"/>
      <c r="E22" s="2282"/>
      <c r="F22" s="2282"/>
      <c r="G22" s="2282"/>
      <c r="H22" s="2282"/>
      <c r="I22" s="2282"/>
      <c r="J22" s="2282"/>
      <c r="K22" s="2282"/>
      <c r="L22" s="2282"/>
      <c r="M22" s="2282"/>
      <c r="N22" s="2282"/>
      <c r="O22" s="2282"/>
      <c r="P22" s="2282"/>
      <c r="Q22" s="2282"/>
      <c r="R22" s="2282"/>
      <c r="S22" s="2282"/>
      <c r="T22" s="2282"/>
      <c r="U22" s="2282"/>
      <c r="V22" s="2282"/>
      <c r="W22" s="2283"/>
      <c r="X22" s="527"/>
      <c r="Y22" s="1587"/>
      <c r="Z22" s="1588"/>
      <c r="AA22" s="1588"/>
      <c r="AB22" s="1589">
        <f t="shared" si="0"/>
        <v>0</v>
      </c>
      <c r="AC22" s="397">
        <v>0.5</v>
      </c>
      <c r="AD22" s="1648">
        <f t="shared" si="4"/>
        <v>0</v>
      </c>
      <c r="AE22" s="1659"/>
      <c r="AF22" s="1660"/>
      <c r="AG22" s="1660"/>
      <c r="AH22" s="1617">
        <f t="shared" si="1"/>
        <v>0</v>
      </c>
      <c r="AI22" s="397">
        <v>0.2</v>
      </c>
      <c r="AJ22" s="1692">
        <f t="shared" si="5"/>
        <v>0</v>
      </c>
      <c r="AK22" s="1659"/>
      <c r="AL22" s="1660"/>
      <c r="AM22" s="1660"/>
      <c r="AN22" s="1589">
        <f t="shared" si="2"/>
        <v>0</v>
      </c>
      <c r="AO22" s="397">
        <v>0</v>
      </c>
      <c r="AP22" s="1648">
        <f>AN22*AO22</f>
        <v>0</v>
      </c>
      <c r="AQ22" s="523"/>
      <c r="AR22" s="1712">
        <f t="shared" si="3"/>
        <v>0</v>
      </c>
    </row>
    <row r="23" spans="1:44" s="326" customFormat="1" ht="24" thickBot="1">
      <c r="A23" s="2239"/>
      <c r="B23" s="1527" t="s">
        <v>128</v>
      </c>
      <c r="C23" s="1420" t="s">
        <v>184</v>
      </c>
      <c r="D23" s="2281"/>
      <c r="E23" s="2282"/>
      <c r="F23" s="2282"/>
      <c r="G23" s="2282"/>
      <c r="H23" s="2282"/>
      <c r="I23" s="2282"/>
      <c r="J23" s="2282"/>
      <c r="K23" s="2282"/>
      <c r="L23" s="2282"/>
      <c r="M23" s="2282"/>
      <c r="N23" s="2282"/>
      <c r="O23" s="2282"/>
      <c r="P23" s="2282"/>
      <c r="Q23" s="2282"/>
      <c r="R23" s="2282"/>
      <c r="S23" s="2282"/>
      <c r="T23" s="2282"/>
      <c r="U23" s="2282"/>
      <c r="V23" s="2282"/>
      <c r="W23" s="2283"/>
      <c r="X23" s="527"/>
      <c r="Y23" s="1590"/>
      <c r="Z23" s="1591"/>
      <c r="AA23" s="1591"/>
      <c r="AB23" s="1589">
        <f t="shared" si="0"/>
        <v>0</v>
      </c>
      <c r="AC23" s="365">
        <v>0.5</v>
      </c>
      <c r="AD23" s="1643">
        <f t="shared" si="4"/>
        <v>0</v>
      </c>
      <c r="AE23" s="1590"/>
      <c r="AF23" s="1591"/>
      <c r="AG23" s="1591"/>
      <c r="AH23" s="1617">
        <f t="shared" si="1"/>
        <v>0</v>
      </c>
      <c r="AI23" s="365">
        <v>0.2</v>
      </c>
      <c r="AJ23" s="1687">
        <f t="shared" si="5"/>
        <v>0</v>
      </c>
      <c r="AK23" s="1590"/>
      <c r="AL23" s="1591"/>
      <c r="AM23" s="1591"/>
      <c r="AN23" s="1589">
        <f t="shared" si="2"/>
        <v>0</v>
      </c>
      <c r="AO23" s="365">
        <v>0</v>
      </c>
      <c r="AP23" s="1643">
        <f t="shared" si="6"/>
        <v>0</v>
      </c>
      <c r="AQ23" s="520"/>
      <c r="AR23" s="1707">
        <f>AD23+AJ23+AP23</f>
        <v>0</v>
      </c>
    </row>
    <row r="24" spans="1:44" s="326" customFormat="1" ht="24" thickBot="1">
      <c r="A24" s="2239"/>
      <c r="B24" s="1527" t="s">
        <v>129</v>
      </c>
      <c r="C24" s="1420" t="s">
        <v>147</v>
      </c>
      <c r="D24" s="2281"/>
      <c r="E24" s="2282"/>
      <c r="F24" s="2282"/>
      <c r="G24" s="2282"/>
      <c r="H24" s="2282"/>
      <c r="I24" s="2282"/>
      <c r="J24" s="2282"/>
      <c r="K24" s="2282"/>
      <c r="L24" s="2282"/>
      <c r="M24" s="2282"/>
      <c r="N24" s="2282"/>
      <c r="O24" s="2282"/>
      <c r="P24" s="2282"/>
      <c r="Q24" s="2282"/>
      <c r="R24" s="2282"/>
      <c r="S24" s="2282"/>
      <c r="T24" s="2282"/>
      <c r="U24" s="2282"/>
      <c r="V24" s="2282"/>
      <c r="W24" s="2283"/>
      <c r="X24" s="527"/>
      <c r="Y24" s="1592"/>
      <c r="Z24" s="1593"/>
      <c r="AA24" s="1593"/>
      <c r="AB24" s="1589">
        <f t="shared" si="0"/>
        <v>0</v>
      </c>
      <c r="AC24" s="365">
        <v>0.5</v>
      </c>
      <c r="AD24" s="1643">
        <f t="shared" si="4"/>
        <v>0</v>
      </c>
      <c r="AE24" s="1592"/>
      <c r="AF24" s="1593"/>
      <c r="AG24" s="1593"/>
      <c r="AH24" s="1617">
        <f t="shared" si="1"/>
        <v>0</v>
      </c>
      <c r="AI24" s="365">
        <v>0.2</v>
      </c>
      <c r="AJ24" s="1687">
        <f t="shared" si="5"/>
        <v>0</v>
      </c>
      <c r="AK24" s="1592"/>
      <c r="AL24" s="1593"/>
      <c r="AM24" s="1593"/>
      <c r="AN24" s="1589">
        <f t="shared" si="2"/>
        <v>0</v>
      </c>
      <c r="AO24" s="365">
        <v>0</v>
      </c>
      <c r="AP24" s="1643">
        <f t="shared" si="6"/>
        <v>0</v>
      </c>
      <c r="AQ24" s="520"/>
      <c r="AR24" s="1707">
        <f>AD24+AJ24+AP24</f>
        <v>0</v>
      </c>
    </row>
    <row r="25" spans="1:44" s="326" customFormat="1" ht="24" thickBot="1">
      <c r="A25" s="2239"/>
      <c r="B25" s="1528" t="s">
        <v>130</v>
      </c>
      <c r="C25" s="1422" t="s">
        <v>148</v>
      </c>
      <c r="D25" s="2281"/>
      <c r="E25" s="2282"/>
      <c r="F25" s="2282"/>
      <c r="G25" s="2282"/>
      <c r="H25" s="2282"/>
      <c r="I25" s="2282"/>
      <c r="J25" s="2282"/>
      <c r="K25" s="2282"/>
      <c r="L25" s="2282"/>
      <c r="M25" s="2282"/>
      <c r="N25" s="2282"/>
      <c r="O25" s="2282"/>
      <c r="P25" s="2282"/>
      <c r="Q25" s="2282"/>
      <c r="R25" s="2282"/>
      <c r="S25" s="2282"/>
      <c r="T25" s="2282"/>
      <c r="U25" s="2282"/>
      <c r="V25" s="2282"/>
      <c r="W25" s="2283"/>
      <c r="X25" s="527"/>
      <c r="Y25" s="1594"/>
      <c r="Z25" s="1595"/>
      <c r="AA25" s="1595"/>
      <c r="AB25" s="1596">
        <f t="shared" si="0"/>
        <v>0</v>
      </c>
      <c r="AC25" s="372">
        <v>0.5</v>
      </c>
      <c r="AD25" s="1644">
        <f t="shared" si="4"/>
        <v>0</v>
      </c>
      <c r="AE25" s="1594"/>
      <c r="AF25" s="1661"/>
      <c r="AG25" s="1661"/>
      <c r="AH25" s="1628">
        <f t="shared" si="1"/>
        <v>0</v>
      </c>
      <c r="AI25" s="372">
        <v>0.2</v>
      </c>
      <c r="AJ25" s="1688">
        <f t="shared" si="5"/>
        <v>0</v>
      </c>
      <c r="AK25" s="1594"/>
      <c r="AL25" s="1595"/>
      <c r="AM25" s="1595"/>
      <c r="AN25" s="1596">
        <f t="shared" si="2"/>
        <v>0</v>
      </c>
      <c r="AO25" s="372">
        <v>0</v>
      </c>
      <c r="AP25" s="1644">
        <f t="shared" si="6"/>
        <v>0</v>
      </c>
      <c r="AQ25" s="520"/>
      <c r="AR25" s="1708">
        <f t="shared" ref="AR25:AR50" si="7">AD25+AJ25+AP25</f>
        <v>0</v>
      </c>
    </row>
    <row r="26" spans="1:44" s="326" customFormat="1" ht="24" thickBot="1">
      <c r="A26" s="2239" t="s">
        <v>724</v>
      </c>
      <c r="B26" s="1529">
        <v>4</v>
      </c>
      <c r="C26" s="1446" t="s">
        <v>187</v>
      </c>
      <c r="D26" s="2281"/>
      <c r="E26" s="2282"/>
      <c r="F26" s="2282"/>
      <c r="G26" s="2282"/>
      <c r="H26" s="2282"/>
      <c r="I26" s="2282"/>
      <c r="J26" s="2282"/>
      <c r="K26" s="2282"/>
      <c r="L26" s="2282"/>
      <c r="M26" s="2282"/>
      <c r="N26" s="2282"/>
      <c r="O26" s="2282"/>
      <c r="P26" s="2282"/>
      <c r="Q26" s="2282"/>
      <c r="R26" s="2282"/>
      <c r="S26" s="2282"/>
      <c r="T26" s="2282"/>
      <c r="U26" s="2282"/>
      <c r="V26" s="2282"/>
      <c r="W26" s="2283"/>
      <c r="X26" s="527"/>
      <c r="Y26" s="1597">
        <f>Y27+Y28+Y33</f>
        <v>0</v>
      </c>
      <c r="Z26" s="1598">
        <f>Z27+Z28+Z33</f>
        <v>0</v>
      </c>
      <c r="AA26" s="1598">
        <f>AA27+AA28+AA33</f>
        <v>0</v>
      </c>
      <c r="AB26" s="1599">
        <f t="shared" si="0"/>
        <v>0</v>
      </c>
      <c r="AC26" s="354">
        <v>0.5</v>
      </c>
      <c r="AD26" s="1649">
        <f t="shared" si="4"/>
        <v>0</v>
      </c>
      <c r="AE26" s="1597">
        <f>AE27+AE28+AE33</f>
        <v>0</v>
      </c>
      <c r="AF26" s="1598">
        <f>AF27+AF28+AF33</f>
        <v>0</v>
      </c>
      <c r="AG26" s="1598">
        <f>AG27+AG28+AG33</f>
        <v>0</v>
      </c>
      <c r="AH26" s="1599">
        <f t="shared" si="1"/>
        <v>0</v>
      </c>
      <c r="AI26" s="354">
        <v>0.2</v>
      </c>
      <c r="AJ26" s="1693">
        <f t="shared" si="5"/>
        <v>0</v>
      </c>
      <c r="AK26" s="1597">
        <f>AK27+AK28+AK33</f>
        <v>0</v>
      </c>
      <c r="AL26" s="1598">
        <f>AL27+AL28+AL33</f>
        <v>0</v>
      </c>
      <c r="AM26" s="1598">
        <f>AM27+AM28+AM33</f>
        <v>0</v>
      </c>
      <c r="AN26" s="1599">
        <f t="shared" si="2"/>
        <v>0</v>
      </c>
      <c r="AO26" s="354">
        <v>0</v>
      </c>
      <c r="AP26" s="1649">
        <f t="shared" si="6"/>
        <v>0</v>
      </c>
      <c r="AQ26" s="521"/>
      <c r="AR26" s="1713">
        <f t="shared" si="7"/>
        <v>0</v>
      </c>
    </row>
    <row r="27" spans="1:44" s="326" customFormat="1" ht="24" thickBot="1">
      <c r="A27" s="2239"/>
      <c r="B27" s="1523">
        <v>4.0999999999999996</v>
      </c>
      <c r="C27" s="1408" t="s">
        <v>764</v>
      </c>
      <c r="D27" s="2281"/>
      <c r="E27" s="2282"/>
      <c r="F27" s="2282"/>
      <c r="G27" s="2282"/>
      <c r="H27" s="2282"/>
      <c r="I27" s="2282"/>
      <c r="J27" s="2282"/>
      <c r="K27" s="2282"/>
      <c r="L27" s="2282"/>
      <c r="M27" s="2282"/>
      <c r="N27" s="2282"/>
      <c r="O27" s="2282"/>
      <c r="P27" s="2282"/>
      <c r="Q27" s="2282"/>
      <c r="R27" s="2282"/>
      <c r="S27" s="2282"/>
      <c r="T27" s="2282"/>
      <c r="U27" s="2282"/>
      <c r="V27" s="2282"/>
      <c r="W27" s="2283"/>
      <c r="X27" s="527"/>
      <c r="Y27" s="1590"/>
      <c r="Z27" s="1591"/>
      <c r="AA27" s="1591"/>
      <c r="AB27" s="1582">
        <f t="shared" si="0"/>
        <v>0</v>
      </c>
      <c r="AC27" s="365">
        <v>0.5</v>
      </c>
      <c r="AD27" s="1643">
        <f t="shared" si="4"/>
        <v>0</v>
      </c>
      <c r="AE27" s="1590"/>
      <c r="AF27" s="1662"/>
      <c r="AG27" s="1662"/>
      <c r="AH27" s="1589">
        <f t="shared" si="1"/>
        <v>0</v>
      </c>
      <c r="AI27" s="365">
        <v>0.2</v>
      </c>
      <c r="AJ27" s="1687">
        <f t="shared" si="5"/>
        <v>0</v>
      </c>
      <c r="AK27" s="1590"/>
      <c r="AL27" s="1591"/>
      <c r="AM27" s="1591"/>
      <c r="AN27" s="1589">
        <f t="shared" si="2"/>
        <v>0</v>
      </c>
      <c r="AO27" s="365">
        <v>0</v>
      </c>
      <c r="AP27" s="1643">
        <f t="shared" si="6"/>
        <v>0</v>
      </c>
      <c r="AQ27" s="520"/>
      <c r="AR27" s="1714">
        <f t="shared" si="7"/>
        <v>0</v>
      </c>
    </row>
    <row r="28" spans="1:44" s="329" customFormat="1" ht="24" thickBot="1">
      <c r="A28" s="2239"/>
      <c r="B28" s="1523">
        <v>4.2</v>
      </c>
      <c r="C28" s="1408" t="s">
        <v>188</v>
      </c>
      <c r="D28" s="2281"/>
      <c r="E28" s="2282"/>
      <c r="F28" s="2282"/>
      <c r="G28" s="2282"/>
      <c r="H28" s="2282"/>
      <c r="I28" s="2282"/>
      <c r="J28" s="2282"/>
      <c r="K28" s="2282"/>
      <c r="L28" s="2282"/>
      <c r="M28" s="2282"/>
      <c r="N28" s="2282"/>
      <c r="O28" s="2282"/>
      <c r="P28" s="2282"/>
      <c r="Q28" s="2282"/>
      <c r="R28" s="2282"/>
      <c r="S28" s="2282"/>
      <c r="T28" s="2282"/>
      <c r="U28" s="2282"/>
      <c r="V28" s="2282"/>
      <c r="W28" s="2283"/>
      <c r="X28" s="527"/>
      <c r="Y28" s="1600">
        <f>SUM(Y29:Y32)</f>
        <v>0</v>
      </c>
      <c r="Z28" s="1585">
        <f>SUM(Z29:Z32)</f>
        <v>0</v>
      </c>
      <c r="AA28" s="1585">
        <f>SUM(AA29:AA32)</f>
        <v>0</v>
      </c>
      <c r="AB28" s="1586">
        <f t="shared" si="0"/>
        <v>0</v>
      </c>
      <c r="AC28" s="387">
        <v>0.5</v>
      </c>
      <c r="AD28" s="1647">
        <f t="shared" si="4"/>
        <v>0</v>
      </c>
      <c r="AE28" s="1600">
        <f>SUM(AE29:AE32)</f>
        <v>0</v>
      </c>
      <c r="AF28" s="1585">
        <f>SUM(AF29:AF32)</f>
        <v>0</v>
      </c>
      <c r="AG28" s="1585">
        <f>SUM(AG29:AG32)</f>
        <v>0</v>
      </c>
      <c r="AH28" s="1586">
        <f t="shared" si="1"/>
        <v>0</v>
      </c>
      <c r="AI28" s="387">
        <v>0.2</v>
      </c>
      <c r="AJ28" s="1691">
        <f t="shared" si="5"/>
        <v>0</v>
      </c>
      <c r="AK28" s="1600">
        <f>SUM(AK29:AK32)</f>
        <v>0</v>
      </c>
      <c r="AL28" s="1585">
        <f>SUM(AL29:AL32)</f>
        <v>0</v>
      </c>
      <c r="AM28" s="1585">
        <f>SUM(AM29:AM32)</f>
        <v>0</v>
      </c>
      <c r="AN28" s="1586">
        <f t="shared" si="2"/>
        <v>0</v>
      </c>
      <c r="AO28" s="387">
        <v>0</v>
      </c>
      <c r="AP28" s="1647">
        <f t="shared" si="6"/>
        <v>0</v>
      </c>
      <c r="AQ28" s="522"/>
      <c r="AR28" s="1715">
        <f t="shared" si="7"/>
        <v>0</v>
      </c>
    </row>
    <row r="29" spans="1:44" s="326" customFormat="1" ht="24" thickBot="1">
      <c r="A29" s="2239"/>
      <c r="B29" s="1527" t="s">
        <v>133</v>
      </c>
      <c r="C29" s="1420" t="s">
        <v>183</v>
      </c>
      <c r="D29" s="2281"/>
      <c r="E29" s="2282"/>
      <c r="F29" s="2282"/>
      <c r="G29" s="2282"/>
      <c r="H29" s="2282"/>
      <c r="I29" s="2282"/>
      <c r="J29" s="2282"/>
      <c r="K29" s="2282"/>
      <c r="L29" s="2282"/>
      <c r="M29" s="2282"/>
      <c r="N29" s="2282"/>
      <c r="O29" s="2282"/>
      <c r="P29" s="2282"/>
      <c r="Q29" s="2282"/>
      <c r="R29" s="2282"/>
      <c r="S29" s="2282"/>
      <c r="T29" s="2282"/>
      <c r="U29" s="2282"/>
      <c r="V29" s="2282"/>
      <c r="W29" s="2283"/>
      <c r="X29" s="527"/>
      <c r="Y29" s="1590"/>
      <c r="Z29" s="1591"/>
      <c r="AA29" s="1591"/>
      <c r="AB29" s="1589">
        <f t="shared" si="0"/>
        <v>0</v>
      </c>
      <c r="AC29" s="365">
        <v>0.5</v>
      </c>
      <c r="AD29" s="1643">
        <f t="shared" si="4"/>
        <v>0</v>
      </c>
      <c r="AE29" s="1590"/>
      <c r="AF29" s="1662"/>
      <c r="AG29" s="1662"/>
      <c r="AH29" s="1589">
        <f t="shared" si="1"/>
        <v>0</v>
      </c>
      <c r="AI29" s="365">
        <v>0.2</v>
      </c>
      <c r="AJ29" s="1687">
        <f t="shared" si="5"/>
        <v>0</v>
      </c>
      <c r="AK29" s="1590"/>
      <c r="AL29" s="1591"/>
      <c r="AM29" s="1591"/>
      <c r="AN29" s="1589">
        <f t="shared" si="2"/>
        <v>0</v>
      </c>
      <c r="AO29" s="365">
        <v>0</v>
      </c>
      <c r="AP29" s="1643">
        <f t="shared" si="6"/>
        <v>0</v>
      </c>
      <c r="AQ29" s="520"/>
      <c r="AR29" s="1714">
        <f t="shared" si="7"/>
        <v>0</v>
      </c>
    </row>
    <row r="30" spans="1:44" s="326" customFormat="1" ht="24" thickBot="1">
      <c r="A30" s="2239"/>
      <c r="B30" s="1527" t="s">
        <v>134</v>
      </c>
      <c r="C30" s="1420" t="s">
        <v>184</v>
      </c>
      <c r="D30" s="2281"/>
      <c r="E30" s="2282"/>
      <c r="F30" s="2282"/>
      <c r="G30" s="2282"/>
      <c r="H30" s="2282"/>
      <c r="I30" s="2282"/>
      <c r="J30" s="2282"/>
      <c r="K30" s="2282"/>
      <c r="L30" s="2282"/>
      <c r="M30" s="2282"/>
      <c r="N30" s="2282"/>
      <c r="O30" s="2282"/>
      <c r="P30" s="2282"/>
      <c r="Q30" s="2282"/>
      <c r="R30" s="2282"/>
      <c r="S30" s="2282"/>
      <c r="T30" s="2282"/>
      <c r="U30" s="2282"/>
      <c r="V30" s="2282"/>
      <c r="W30" s="2283"/>
      <c r="X30" s="527"/>
      <c r="Y30" s="1590"/>
      <c r="Z30" s="1591"/>
      <c r="AA30" s="1591"/>
      <c r="AB30" s="1589">
        <f t="shared" si="0"/>
        <v>0</v>
      </c>
      <c r="AC30" s="365">
        <v>0.5</v>
      </c>
      <c r="AD30" s="1643">
        <f t="shared" si="4"/>
        <v>0</v>
      </c>
      <c r="AE30" s="1590"/>
      <c r="AF30" s="1662"/>
      <c r="AG30" s="1662"/>
      <c r="AH30" s="1589">
        <f t="shared" si="1"/>
        <v>0</v>
      </c>
      <c r="AI30" s="365">
        <v>0.2</v>
      </c>
      <c r="AJ30" s="1687">
        <f t="shared" si="5"/>
        <v>0</v>
      </c>
      <c r="AK30" s="1590"/>
      <c r="AL30" s="1591"/>
      <c r="AM30" s="1591"/>
      <c r="AN30" s="1589">
        <f t="shared" si="2"/>
        <v>0</v>
      </c>
      <c r="AO30" s="365">
        <v>0</v>
      </c>
      <c r="AP30" s="1643">
        <f t="shared" si="6"/>
        <v>0</v>
      </c>
      <c r="AQ30" s="520"/>
      <c r="AR30" s="1714">
        <f t="shared" si="7"/>
        <v>0</v>
      </c>
    </row>
    <row r="31" spans="1:44" s="326" customFormat="1" ht="24" thickBot="1">
      <c r="A31" s="2239"/>
      <c r="B31" s="1527" t="s">
        <v>135</v>
      </c>
      <c r="C31" s="1420" t="s">
        <v>147</v>
      </c>
      <c r="D31" s="2281"/>
      <c r="E31" s="2282"/>
      <c r="F31" s="2282"/>
      <c r="G31" s="2282"/>
      <c r="H31" s="2282"/>
      <c r="I31" s="2282"/>
      <c r="J31" s="2282"/>
      <c r="K31" s="2282"/>
      <c r="L31" s="2282"/>
      <c r="M31" s="2282"/>
      <c r="N31" s="2282"/>
      <c r="O31" s="2282"/>
      <c r="P31" s="2282"/>
      <c r="Q31" s="2282"/>
      <c r="R31" s="2282"/>
      <c r="S31" s="2282"/>
      <c r="T31" s="2282"/>
      <c r="U31" s="2282"/>
      <c r="V31" s="2282"/>
      <c r="W31" s="2283"/>
      <c r="X31" s="527"/>
      <c r="Y31" s="1592"/>
      <c r="Z31" s="1593"/>
      <c r="AA31" s="1593"/>
      <c r="AB31" s="1589">
        <f t="shared" si="0"/>
        <v>0</v>
      </c>
      <c r="AC31" s="397">
        <v>0.5</v>
      </c>
      <c r="AD31" s="1648">
        <f t="shared" si="4"/>
        <v>0</v>
      </c>
      <c r="AE31" s="1659"/>
      <c r="AF31" s="1660"/>
      <c r="AG31" s="1660"/>
      <c r="AH31" s="1589">
        <f t="shared" si="1"/>
        <v>0</v>
      </c>
      <c r="AI31" s="397">
        <v>0.2</v>
      </c>
      <c r="AJ31" s="1692">
        <f t="shared" si="5"/>
        <v>0</v>
      </c>
      <c r="AK31" s="1659"/>
      <c r="AL31" s="1660"/>
      <c r="AM31" s="1660"/>
      <c r="AN31" s="1589">
        <f t="shared" si="2"/>
        <v>0</v>
      </c>
      <c r="AO31" s="397">
        <v>0</v>
      </c>
      <c r="AP31" s="1648">
        <f t="shared" si="6"/>
        <v>0</v>
      </c>
      <c r="AQ31" s="523"/>
      <c r="AR31" s="1714">
        <f t="shared" si="7"/>
        <v>0</v>
      </c>
    </row>
    <row r="32" spans="1:44" s="324" customFormat="1" ht="24" thickBot="1">
      <c r="A32" s="2239"/>
      <c r="B32" s="1527" t="s">
        <v>136</v>
      </c>
      <c r="C32" s="1420" t="s">
        <v>148</v>
      </c>
      <c r="D32" s="2281"/>
      <c r="E32" s="2282"/>
      <c r="F32" s="2282"/>
      <c r="G32" s="2282"/>
      <c r="H32" s="2282"/>
      <c r="I32" s="2282"/>
      <c r="J32" s="2282"/>
      <c r="K32" s="2282"/>
      <c r="L32" s="2282"/>
      <c r="M32" s="2282"/>
      <c r="N32" s="2282"/>
      <c r="O32" s="2282"/>
      <c r="P32" s="2282"/>
      <c r="Q32" s="2282"/>
      <c r="R32" s="2282"/>
      <c r="S32" s="2282"/>
      <c r="T32" s="2282"/>
      <c r="U32" s="2282"/>
      <c r="V32" s="2282"/>
      <c r="W32" s="2283"/>
      <c r="X32" s="527"/>
      <c r="Y32" s="1601"/>
      <c r="Z32" s="1602"/>
      <c r="AA32" s="1602"/>
      <c r="AB32" s="1589">
        <f t="shared" si="0"/>
        <v>0</v>
      </c>
      <c r="AC32" s="397">
        <v>0.5</v>
      </c>
      <c r="AD32" s="1643">
        <f t="shared" si="4"/>
        <v>0</v>
      </c>
      <c r="AE32" s="1601"/>
      <c r="AF32" s="1602"/>
      <c r="AG32" s="1602"/>
      <c r="AH32" s="1589">
        <f t="shared" si="1"/>
        <v>0</v>
      </c>
      <c r="AI32" s="397">
        <v>0.2</v>
      </c>
      <c r="AJ32" s="1643">
        <f t="shared" si="5"/>
        <v>0</v>
      </c>
      <c r="AK32" s="1601"/>
      <c r="AL32" s="1602"/>
      <c r="AM32" s="1602"/>
      <c r="AN32" s="1589">
        <f t="shared" si="2"/>
        <v>0</v>
      </c>
      <c r="AO32" s="397">
        <v>0</v>
      </c>
      <c r="AP32" s="1643">
        <f t="shared" si="6"/>
        <v>0</v>
      </c>
      <c r="AQ32" s="524"/>
      <c r="AR32" s="1714">
        <f t="shared" si="7"/>
        <v>0</v>
      </c>
    </row>
    <row r="33" spans="1:44" s="329" customFormat="1" ht="24" thickBot="1">
      <c r="A33" s="2239"/>
      <c r="B33" s="1523">
        <v>4.3</v>
      </c>
      <c r="C33" s="1408" t="s">
        <v>169</v>
      </c>
      <c r="D33" s="2281"/>
      <c r="E33" s="2282"/>
      <c r="F33" s="2282"/>
      <c r="G33" s="2282"/>
      <c r="H33" s="2282"/>
      <c r="I33" s="2282"/>
      <c r="J33" s="2282"/>
      <c r="K33" s="2282"/>
      <c r="L33" s="2282"/>
      <c r="M33" s="2282"/>
      <c r="N33" s="2282"/>
      <c r="O33" s="2282"/>
      <c r="P33" s="2282"/>
      <c r="Q33" s="2282"/>
      <c r="R33" s="2282"/>
      <c r="S33" s="2282"/>
      <c r="T33" s="2282"/>
      <c r="U33" s="2282"/>
      <c r="V33" s="2282"/>
      <c r="W33" s="2283"/>
      <c r="X33" s="527"/>
      <c r="Y33" s="1600">
        <f>SUM(Y34:Y37)</f>
        <v>0</v>
      </c>
      <c r="Z33" s="1585">
        <f>SUM(Z34:Z37)</f>
        <v>0</v>
      </c>
      <c r="AA33" s="1585">
        <f>SUM(AA34:AA37)</f>
        <v>0</v>
      </c>
      <c r="AB33" s="1586">
        <f t="shared" si="0"/>
        <v>0</v>
      </c>
      <c r="AC33" s="387">
        <v>0.5</v>
      </c>
      <c r="AD33" s="1647">
        <f t="shared" si="4"/>
        <v>0</v>
      </c>
      <c r="AE33" s="1600">
        <f>SUM(AE34:AE37)</f>
        <v>0</v>
      </c>
      <c r="AF33" s="1585">
        <f>SUM(AF34:AF37)</f>
        <v>0</v>
      </c>
      <c r="AG33" s="1585">
        <f>SUM(AG34:AG37)</f>
        <v>0</v>
      </c>
      <c r="AH33" s="1586">
        <f t="shared" si="1"/>
        <v>0</v>
      </c>
      <c r="AI33" s="387">
        <v>0.2</v>
      </c>
      <c r="AJ33" s="1647">
        <f t="shared" si="5"/>
        <v>0</v>
      </c>
      <c r="AK33" s="1600">
        <f>SUM(AK34:AK37)</f>
        <v>0</v>
      </c>
      <c r="AL33" s="1585">
        <f>SUM(AL34:AL37)</f>
        <v>0</v>
      </c>
      <c r="AM33" s="1585">
        <f>SUM(AM34:AM37)</f>
        <v>0</v>
      </c>
      <c r="AN33" s="1586">
        <f t="shared" si="2"/>
        <v>0</v>
      </c>
      <c r="AO33" s="387">
        <v>0</v>
      </c>
      <c r="AP33" s="1647">
        <f t="shared" si="6"/>
        <v>0</v>
      </c>
      <c r="AQ33" s="525"/>
      <c r="AR33" s="1715">
        <f t="shared" si="7"/>
        <v>0</v>
      </c>
    </row>
    <row r="34" spans="1:44" s="324" customFormat="1" ht="24" thickBot="1">
      <c r="A34" s="2239"/>
      <c r="B34" s="1527" t="s">
        <v>138</v>
      </c>
      <c r="C34" s="1420" t="s">
        <v>183</v>
      </c>
      <c r="D34" s="2281"/>
      <c r="E34" s="2282"/>
      <c r="F34" s="2282"/>
      <c r="G34" s="2282"/>
      <c r="H34" s="2282"/>
      <c r="I34" s="2282"/>
      <c r="J34" s="2282"/>
      <c r="K34" s="2282"/>
      <c r="L34" s="2282"/>
      <c r="M34" s="2282"/>
      <c r="N34" s="2282"/>
      <c r="O34" s="2282"/>
      <c r="P34" s="2282"/>
      <c r="Q34" s="2282"/>
      <c r="R34" s="2282"/>
      <c r="S34" s="2282"/>
      <c r="T34" s="2282"/>
      <c r="U34" s="2282"/>
      <c r="V34" s="2282"/>
      <c r="W34" s="2283"/>
      <c r="X34" s="527"/>
      <c r="Y34" s="1601"/>
      <c r="Z34" s="1602"/>
      <c r="AA34" s="1602"/>
      <c r="AB34" s="1589">
        <f t="shared" si="0"/>
        <v>0</v>
      </c>
      <c r="AC34" s="397">
        <v>0.5</v>
      </c>
      <c r="AD34" s="1643">
        <f t="shared" si="4"/>
        <v>0</v>
      </c>
      <c r="AE34" s="1601"/>
      <c r="AF34" s="1602"/>
      <c r="AG34" s="1602"/>
      <c r="AH34" s="1589">
        <f t="shared" si="1"/>
        <v>0</v>
      </c>
      <c r="AI34" s="397">
        <v>0.2</v>
      </c>
      <c r="AJ34" s="1643">
        <f t="shared" si="5"/>
        <v>0</v>
      </c>
      <c r="AK34" s="1601"/>
      <c r="AL34" s="1602"/>
      <c r="AM34" s="1602"/>
      <c r="AN34" s="1589">
        <f t="shared" si="2"/>
        <v>0</v>
      </c>
      <c r="AO34" s="397">
        <v>0</v>
      </c>
      <c r="AP34" s="1643">
        <f t="shared" si="6"/>
        <v>0</v>
      </c>
      <c r="AQ34" s="524"/>
      <c r="AR34" s="1714">
        <f t="shared" si="7"/>
        <v>0</v>
      </c>
    </row>
    <row r="35" spans="1:44" s="324" customFormat="1" ht="24" thickBot="1">
      <c r="A35" s="2239"/>
      <c r="B35" s="1527" t="s">
        <v>139</v>
      </c>
      <c r="C35" s="1420" t="s">
        <v>184</v>
      </c>
      <c r="D35" s="2281"/>
      <c r="E35" s="2282"/>
      <c r="F35" s="2282"/>
      <c r="G35" s="2282"/>
      <c r="H35" s="2282"/>
      <c r="I35" s="2282"/>
      <c r="J35" s="2282"/>
      <c r="K35" s="2282"/>
      <c r="L35" s="2282"/>
      <c r="M35" s="2282"/>
      <c r="N35" s="2282"/>
      <c r="O35" s="2282"/>
      <c r="P35" s="2282"/>
      <c r="Q35" s="2282"/>
      <c r="R35" s="2282"/>
      <c r="S35" s="2282"/>
      <c r="T35" s="2282"/>
      <c r="U35" s="2282"/>
      <c r="V35" s="2282"/>
      <c r="W35" s="2283"/>
      <c r="X35" s="527"/>
      <c r="Y35" s="1601"/>
      <c r="Z35" s="1602"/>
      <c r="AA35" s="1602"/>
      <c r="AB35" s="1589">
        <f t="shared" si="0"/>
        <v>0</v>
      </c>
      <c r="AC35" s="397">
        <v>0.5</v>
      </c>
      <c r="AD35" s="1643">
        <f t="shared" si="4"/>
        <v>0</v>
      </c>
      <c r="AE35" s="1601"/>
      <c r="AF35" s="1602"/>
      <c r="AG35" s="1602"/>
      <c r="AH35" s="1589">
        <f t="shared" si="1"/>
        <v>0</v>
      </c>
      <c r="AI35" s="397">
        <v>0.2</v>
      </c>
      <c r="AJ35" s="1643">
        <f t="shared" si="5"/>
        <v>0</v>
      </c>
      <c r="AK35" s="1601"/>
      <c r="AL35" s="1602"/>
      <c r="AM35" s="1602"/>
      <c r="AN35" s="1589">
        <f t="shared" si="2"/>
        <v>0</v>
      </c>
      <c r="AO35" s="397">
        <v>0</v>
      </c>
      <c r="AP35" s="1643">
        <f t="shared" si="6"/>
        <v>0</v>
      </c>
      <c r="AQ35" s="524"/>
      <c r="AR35" s="1714">
        <f t="shared" si="7"/>
        <v>0</v>
      </c>
    </row>
    <row r="36" spans="1:44" s="324" customFormat="1" ht="24" thickBot="1">
      <c r="A36" s="2239"/>
      <c r="B36" s="1527" t="s">
        <v>140</v>
      </c>
      <c r="C36" s="1420" t="s">
        <v>147</v>
      </c>
      <c r="D36" s="2281"/>
      <c r="E36" s="2282"/>
      <c r="F36" s="2282"/>
      <c r="G36" s="2282"/>
      <c r="H36" s="2282"/>
      <c r="I36" s="2282"/>
      <c r="J36" s="2282"/>
      <c r="K36" s="2282"/>
      <c r="L36" s="2282"/>
      <c r="M36" s="2282"/>
      <c r="N36" s="2282"/>
      <c r="O36" s="2282"/>
      <c r="P36" s="2282"/>
      <c r="Q36" s="2282"/>
      <c r="R36" s="2282"/>
      <c r="S36" s="2282"/>
      <c r="T36" s="2282"/>
      <c r="U36" s="2282"/>
      <c r="V36" s="2282"/>
      <c r="W36" s="2283"/>
      <c r="X36" s="527"/>
      <c r="Y36" s="1601"/>
      <c r="Z36" s="1602"/>
      <c r="AA36" s="1602"/>
      <c r="AB36" s="1589">
        <f t="shared" si="0"/>
        <v>0</v>
      </c>
      <c r="AC36" s="397">
        <v>0.5</v>
      </c>
      <c r="AD36" s="1643">
        <f t="shared" si="4"/>
        <v>0</v>
      </c>
      <c r="AE36" s="1601"/>
      <c r="AF36" s="1602"/>
      <c r="AG36" s="1602"/>
      <c r="AH36" s="1589">
        <f t="shared" si="1"/>
        <v>0</v>
      </c>
      <c r="AI36" s="397">
        <v>0.2</v>
      </c>
      <c r="AJ36" s="1643">
        <f t="shared" si="5"/>
        <v>0</v>
      </c>
      <c r="AK36" s="1601"/>
      <c r="AL36" s="1602"/>
      <c r="AM36" s="1602"/>
      <c r="AN36" s="1589">
        <f t="shared" si="2"/>
        <v>0</v>
      </c>
      <c r="AO36" s="397">
        <v>0</v>
      </c>
      <c r="AP36" s="1643">
        <f t="shared" si="6"/>
        <v>0</v>
      </c>
      <c r="AQ36" s="524"/>
      <c r="AR36" s="1714">
        <f t="shared" si="7"/>
        <v>0</v>
      </c>
    </row>
    <row r="37" spans="1:44" s="327" customFormat="1" ht="24" thickBot="1">
      <c r="A37" s="2239"/>
      <c r="B37" s="1530" t="s">
        <v>141</v>
      </c>
      <c r="C37" s="1428" t="s">
        <v>148</v>
      </c>
      <c r="D37" s="2281"/>
      <c r="E37" s="2282"/>
      <c r="F37" s="2282"/>
      <c r="G37" s="2282"/>
      <c r="H37" s="2282"/>
      <c r="I37" s="2282"/>
      <c r="J37" s="2282"/>
      <c r="K37" s="2282"/>
      <c r="L37" s="2282"/>
      <c r="M37" s="2282"/>
      <c r="N37" s="2282"/>
      <c r="O37" s="2282"/>
      <c r="P37" s="2282"/>
      <c r="Q37" s="2282"/>
      <c r="R37" s="2282"/>
      <c r="S37" s="2282"/>
      <c r="T37" s="2282"/>
      <c r="U37" s="2282"/>
      <c r="V37" s="2282"/>
      <c r="W37" s="2283"/>
      <c r="X37" s="527"/>
      <c r="Y37" s="1603"/>
      <c r="Z37" s="1604"/>
      <c r="AA37" s="1604"/>
      <c r="AB37" s="1605">
        <f t="shared" si="0"/>
        <v>0</v>
      </c>
      <c r="AC37" s="414">
        <v>0.5</v>
      </c>
      <c r="AD37" s="1650">
        <f t="shared" si="4"/>
        <v>0</v>
      </c>
      <c r="AE37" s="1663"/>
      <c r="AF37" s="1664"/>
      <c r="AG37" s="1664"/>
      <c r="AH37" s="1605">
        <f t="shared" si="1"/>
        <v>0</v>
      </c>
      <c r="AI37" s="414">
        <v>0.2</v>
      </c>
      <c r="AJ37" s="1694">
        <f t="shared" si="5"/>
        <v>0</v>
      </c>
      <c r="AK37" s="1663"/>
      <c r="AL37" s="1664"/>
      <c r="AM37" s="1664"/>
      <c r="AN37" s="1605">
        <f t="shared" si="2"/>
        <v>0</v>
      </c>
      <c r="AO37" s="414">
        <v>0</v>
      </c>
      <c r="AP37" s="1650">
        <f t="shared" si="6"/>
        <v>0</v>
      </c>
      <c r="AQ37" s="523"/>
      <c r="AR37" s="1716">
        <f t="shared" si="7"/>
        <v>0</v>
      </c>
    </row>
    <row r="38" spans="1:44" s="324" customFormat="1" ht="24" thickBot="1">
      <c r="A38" s="1480"/>
      <c r="B38" s="1531">
        <v>5</v>
      </c>
      <c r="C38" s="1519" t="s">
        <v>189</v>
      </c>
      <c r="D38" s="2281"/>
      <c r="E38" s="2282"/>
      <c r="F38" s="2282"/>
      <c r="G38" s="2282"/>
      <c r="H38" s="2282"/>
      <c r="I38" s="2282"/>
      <c r="J38" s="2282"/>
      <c r="K38" s="2282"/>
      <c r="L38" s="2282"/>
      <c r="M38" s="2282"/>
      <c r="N38" s="2282"/>
      <c r="O38" s="2282"/>
      <c r="P38" s="2282"/>
      <c r="Q38" s="2282"/>
      <c r="R38" s="2282"/>
      <c r="S38" s="2282"/>
      <c r="T38" s="2282"/>
      <c r="U38" s="2282"/>
      <c r="V38" s="2282"/>
      <c r="W38" s="2283"/>
      <c r="X38" s="527"/>
      <c r="Y38" s="1606">
        <f>Y39+Y40+Y45</f>
        <v>0</v>
      </c>
      <c r="Z38" s="1564">
        <f>Z39+Z40+Z45</f>
        <v>0</v>
      </c>
      <c r="AA38" s="1607">
        <f>AA39+AA40+AA45</f>
        <v>0</v>
      </c>
      <c r="AB38" s="1608">
        <f t="shared" si="0"/>
        <v>0</v>
      </c>
      <c r="AC38" s="358">
        <v>0.5</v>
      </c>
      <c r="AD38" s="1646">
        <f t="shared" si="4"/>
        <v>0</v>
      </c>
      <c r="AE38" s="1563">
        <f>AE39+AE40+AE45</f>
        <v>0</v>
      </c>
      <c r="AF38" s="1564">
        <f>AF39+AF40+AF45</f>
        <v>0</v>
      </c>
      <c r="AG38" s="1564">
        <f>AG39+AG40+AG45</f>
        <v>0</v>
      </c>
      <c r="AH38" s="1608">
        <f t="shared" si="1"/>
        <v>0</v>
      </c>
      <c r="AI38" s="358">
        <v>0.2</v>
      </c>
      <c r="AJ38" s="1690">
        <f t="shared" si="5"/>
        <v>0</v>
      </c>
      <c r="AK38" s="1563">
        <f>AK39+AK40+AK45</f>
        <v>0</v>
      </c>
      <c r="AL38" s="1564">
        <f>AL39+AL40+AL45</f>
        <v>0</v>
      </c>
      <c r="AM38" s="1564">
        <f>AM39+AM40+AM45</f>
        <v>0</v>
      </c>
      <c r="AN38" s="1608">
        <f t="shared" si="2"/>
        <v>0</v>
      </c>
      <c r="AO38" s="358">
        <v>0</v>
      </c>
      <c r="AP38" s="1646">
        <f t="shared" si="6"/>
        <v>0</v>
      </c>
      <c r="AQ38" s="521"/>
      <c r="AR38" s="1710">
        <f t="shared" si="7"/>
        <v>0</v>
      </c>
    </row>
    <row r="39" spans="1:44" s="321" customFormat="1" ht="47.25" thickBot="1">
      <c r="A39" s="1480" t="s">
        <v>725</v>
      </c>
      <c r="B39" s="1532">
        <v>5.0999999999999996</v>
      </c>
      <c r="C39" s="1407" t="s">
        <v>765</v>
      </c>
      <c r="D39" s="2281"/>
      <c r="E39" s="2282"/>
      <c r="F39" s="2282"/>
      <c r="G39" s="2282"/>
      <c r="H39" s="2282"/>
      <c r="I39" s="2282"/>
      <c r="J39" s="2282"/>
      <c r="K39" s="2282"/>
      <c r="L39" s="2282"/>
      <c r="M39" s="2282"/>
      <c r="N39" s="2282"/>
      <c r="O39" s="2282"/>
      <c r="P39" s="2282"/>
      <c r="Q39" s="2282"/>
      <c r="R39" s="2282"/>
      <c r="S39" s="2282"/>
      <c r="T39" s="2282"/>
      <c r="U39" s="2282"/>
      <c r="V39" s="2282"/>
      <c r="W39" s="2283"/>
      <c r="X39" s="527"/>
      <c r="Y39" s="1592"/>
      <c r="Z39" s="1593"/>
      <c r="AA39" s="1593"/>
      <c r="AB39" s="1589">
        <f t="shared" si="0"/>
        <v>0</v>
      </c>
      <c r="AC39" s="365">
        <v>0.5</v>
      </c>
      <c r="AD39" s="1643">
        <f t="shared" si="4"/>
        <v>0</v>
      </c>
      <c r="AE39" s="1592"/>
      <c r="AF39" s="1593"/>
      <c r="AG39" s="1593"/>
      <c r="AH39" s="1589">
        <f t="shared" si="1"/>
        <v>0</v>
      </c>
      <c r="AI39" s="365">
        <v>0.2</v>
      </c>
      <c r="AJ39" s="1687">
        <f t="shared" si="5"/>
        <v>0</v>
      </c>
      <c r="AK39" s="1592"/>
      <c r="AL39" s="1593"/>
      <c r="AM39" s="1593"/>
      <c r="AN39" s="1589">
        <f t="shared" si="2"/>
        <v>0</v>
      </c>
      <c r="AO39" s="365">
        <v>0</v>
      </c>
      <c r="AP39" s="1643">
        <f t="shared" si="6"/>
        <v>0</v>
      </c>
      <c r="AQ39" s="520"/>
      <c r="AR39" s="1717">
        <f t="shared" si="7"/>
        <v>0</v>
      </c>
    </row>
    <row r="40" spans="1:44" s="329" customFormat="1" ht="47.25" thickBot="1">
      <c r="A40" s="2239" t="s">
        <v>726</v>
      </c>
      <c r="B40" s="1532">
        <v>5.2</v>
      </c>
      <c r="C40" s="1407" t="s">
        <v>792</v>
      </c>
      <c r="D40" s="2281"/>
      <c r="E40" s="2282"/>
      <c r="F40" s="2282"/>
      <c r="G40" s="2282"/>
      <c r="H40" s="2282"/>
      <c r="I40" s="2282"/>
      <c r="J40" s="2282"/>
      <c r="K40" s="2282"/>
      <c r="L40" s="2282"/>
      <c r="M40" s="2282"/>
      <c r="N40" s="2282"/>
      <c r="O40" s="2282"/>
      <c r="P40" s="2282"/>
      <c r="Q40" s="2282"/>
      <c r="R40" s="2282"/>
      <c r="S40" s="2282"/>
      <c r="T40" s="2282"/>
      <c r="U40" s="2282"/>
      <c r="V40" s="2282"/>
      <c r="W40" s="2283"/>
      <c r="X40" s="527"/>
      <c r="Y40" s="1600">
        <f>SUM(Y41:Y44)</f>
        <v>0</v>
      </c>
      <c r="Z40" s="1585">
        <f>SUM(Z41:Z44)</f>
        <v>0</v>
      </c>
      <c r="AA40" s="1585">
        <f>SUM(AA41:AA44)</f>
        <v>0</v>
      </c>
      <c r="AB40" s="1586">
        <f t="shared" si="0"/>
        <v>0</v>
      </c>
      <c r="AC40" s="387">
        <v>0.5</v>
      </c>
      <c r="AD40" s="1647">
        <f t="shared" si="4"/>
        <v>0</v>
      </c>
      <c r="AE40" s="1600">
        <f>SUM(AE41:AE44)</f>
        <v>0</v>
      </c>
      <c r="AF40" s="1585">
        <f>SUM(AF41:AF44)</f>
        <v>0</v>
      </c>
      <c r="AG40" s="1585">
        <f>SUM(AG41:AG44)</f>
        <v>0</v>
      </c>
      <c r="AH40" s="1586">
        <f t="shared" si="1"/>
        <v>0</v>
      </c>
      <c r="AI40" s="387">
        <v>0.2</v>
      </c>
      <c r="AJ40" s="1691">
        <f t="shared" si="5"/>
        <v>0</v>
      </c>
      <c r="AK40" s="1600">
        <f>SUM(AK41:AK44)</f>
        <v>0</v>
      </c>
      <c r="AL40" s="1585">
        <f>SUM(AL41:AL44)</f>
        <v>0</v>
      </c>
      <c r="AM40" s="1585">
        <f>SUM(AM41:AM44)</f>
        <v>0</v>
      </c>
      <c r="AN40" s="1696">
        <f t="shared" si="2"/>
        <v>0</v>
      </c>
      <c r="AO40" s="387">
        <v>0</v>
      </c>
      <c r="AP40" s="1647">
        <f t="shared" si="6"/>
        <v>0</v>
      </c>
      <c r="AQ40" s="522"/>
      <c r="AR40" s="1711">
        <f t="shared" si="7"/>
        <v>0</v>
      </c>
    </row>
    <row r="41" spans="1:44" s="326" customFormat="1" ht="24" thickBot="1">
      <c r="A41" s="2239"/>
      <c r="B41" s="1533" t="s">
        <v>500</v>
      </c>
      <c r="C41" s="1420" t="s">
        <v>183</v>
      </c>
      <c r="D41" s="2281"/>
      <c r="E41" s="2282"/>
      <c r="F41" s="2282"/>
      <c r="G41" s="2282"/>
      <c r="H41" s="2282"/>
      <c r="I41" s="2282"/>
      <c r="J41" s="2282"/>
      <c r="K41" s="2282"/>
      <c r="L41" s="2282"/>
      <c r="M41" s="2282"/>
      <c r="N41" s="2282"/>
      <c r="O41" s="2282"/>
      <c r="P41" s="2282"/>
      <c r="Q41" s="2282"/>
      <c r="R41" s="2282"/>
      <c r="S41" s="2282"/>
      <c r="T41" s="2282"/>
      <c r="U41" s="2282"/>
      <c r="V41" s="2282"/>
      <c r="W41" s="2283"/>
      <c r="X41" s="527"/>
      <c r="Y41" s="1592"/>
      <c r="Z41" s="1593"/>
      <c r="AA41" s="1593"/>
      <c r="AB41" s="1589">
        <f t="shared" si="0"/>
        <v>0</v>
      </c>
      <c r="AC41" s="365">
        <v>0.5</v>
      </c>
      <c r="AD41" s="1643">
        <f t="shared" si="4"/>
        <v>0</v>
      </c>
      <c r="AE41" s="1592"/>
      <c r="AF41" s="1593"/>
      <c r="AG41" s="1593"/>
      <c r="AH41" s="1617">
        <f t="shared" si="1"/>
        <v>0</v>
      </c>
      <c r="AI41" s="365">
        <v>0.2</v>
      </c>
      <c r="AJ41" s="1687">
        <f t="shared" si="5"/>
        <v>0</v>
      </c>
      <c r="AK41" s="1592"/>
      <c r="AL41" s="1593"/>
      <c r="AM41" s="1593"/>
      <c r="AN41" s="1589">
        <f t="shared" si="2"/>
        <v>0</v>
      </c>
      <c r="AO41" s="365">
        <v>0</v>
      </c>
      <c r="AP41" s="1643">
        <f t="shared" si="6"/>
        <v>0</v>
      </c>
      <c r="AQ41" s="520"/>
      <c r="AR41" s="1707">
        <f t="shared" si="7"/>
        <v>0</v>
      </c>
    </row>
    <row r="42" spans="1:44" s="326" customFormat="1" ht="24" thickBot="1">
      <c r="A42" s="2239"/>
      <c r="B42" s="1533" t="s">
        <v>501</v>
      </c>
      <c r="C42" s="1420" t="s">
        <v>184</v>
      </c>
      <c r="D42" s="2281"/>
      <c r="E42" s="2282"/>
      <c r="F42" s="2282"/>
      <c r="G42" s="2282"/>
      <c r="H42" s="2282"/>
      <c r="I42" s="2282"/>
      <c r="J42" s="2282"/>
      <c r="K42" s="2282"/>
      <c r="L42" s="2282"/>
      <c r="M42" s="2282"/>
      <c r="N42" s="2282"/>
      <c r="O42" s="2282"/>
      <c r="P42" s="2282"/>
      <c r="Q42" s="2282"/>
      <c r="R42" s="2282"/>
      <c r="S42" s="2282"/>
      <c r="T42" s="2282"/>
      <c r="U42" s="2282"/>
      <c r="V42" s="2282"/>
      <c r="W42" s="2283"/>
      <c r="X42" s="527"/>
      <c r="Y42" s="1592"/>
      <c r="Z42" s="1593"/>
      <c r="AA42" s="1593"/>
      <c r="AB42" s="1589">
        <f t="shared" si="0"/>
        <v>0</v>
      </c>
      <c r="AC42" s="365">
        <v>0.5</v>
      </c>
      <c r="AD42" s="1643">
        <f t="shared" si="4"/>
        <v>0</v>
      </c>
      <c r="AE42" s="1592"/>
      <c r="AF42" s="1593"/>
      <c r="AG42" s="1593"/>
      <c r="AH42" s="1617">
        <f t="shared" si="1"/>
        <v>0</v>
      </c>
      <c r="AI42" s="365">
        <v>0.2</v>
      </c>
      <c r="AJ42" s="1687">
        <f t="shared" si="5"/>
        <v>0</v>
      </c>
      <c r="AK42" s="1592"/>
      <c r="AL42" s="1593"/>
      <c r="AM42" s="1593"/>
      <c r="AN42" s="1589">
        <f t="shared" si="2"/>
        <v>0</v>
      </c>
      <c r="AO42" s="365">
        <v>0</v>
      </c>
      <c r="AP42" s="1643">
        <f t="shared" si="6"/>
        <v>0</v>
      </c>
      <c r="AQ42" s="520"/>
      <c r="AR42" s="1707">
        <f t="shared" si="7"/>
        <v>0</v>
      </c>
    </row>
    <row r="43" spans="1:44" s="326" customFormat="1" ht="24" thickBot="1">
      <c r="A43" s="2239"/>
      <c r="B43" s="1533" t="s">
        <v>502</v>
      </c>
      <c r="C43" s="1420" t="s">
        <v>147</v>
      </c>
      <c r="D43" s="2281"/>
      <c r="E43" s="2282"/>
      <c r="F43" s="2282"/>
      <c r="G43" s="2282"/>
      <c r="H43" s="2282"/>
      <c r="I43" s="2282"/>
      <c r="J43" s="2282"/>
      <c r="K43" s="2282"/>
      <c r="L43" s="2282"/>
      <c r="M43" s="2282"/>
      <c r="N43" s="2282"/>
      <c r="O43" s="2282"/>
      <c r="P43" s="2282"/>
      <c r="Q43" s="2282"/>
      <c r="R43" s="2282"/>
      <c r="S43" s="2282"/>
      <c r="T43" s="2282"/>
      <c r="U43" s="2282"/>
      <c r="V43" s="2282"/>
      <c r="W43" s="2283"/>
      <c r="X43" s="527"/>
      <c r="Y43" s="1592"/>
      <c r="Z43" s="1593"/>
      <c r="AA43" s="1593"/>
      <c r="AB43" s="1589">
        <f t="shared" si="0"/>
        <v>0</v>
      </c>
      <c r="AC43" s="365">
        <v>0.5</v>
      </c>
      <c r="AD43" s="1643">
        <f t="shared" si="4"/>
        <v>0</v>
      </c>
      <c r="AE43" s="1592"/>
      <c r="AF43" s="1593"/>
      <c r="AG43" s="1593"/>
      <c r="AH43" s="1617">
        <f t="shared" si="1"/>
        <v>0</v>
      </c>
      <c r="AI43" s="365">
        <v>0.2</v>
      </c>
      <c r="AJ43" s="1687">
        <f t="shared" si="5"/>
        <v>0</v>
      </c>
      <c r="AK43" s="1592"/>
      <c r="AL43" s="1593"/>
      <c r="AM43" s="1593"/>
      <c r="AN43" s="1589">
        <f t="shared" si="2"/>
        <v>0</v>
      </c>
      <c r="AO43" s="365">
        <v>0</v>
      </c>
      <c r="AP43" s="1643">
        <f t="shared" si="6"/>
        <v>0</v>
      </c>
      <c r="AQ43" s="520"/>
      <c r="AR43" s="1707">
        <f t="shared" si="7"/>
        <v>0</v>
      </c>
    </row>
    <row r="44" spans="1:44" s="326" customFormat="1" ht="24" thickBot="1">
      <c r="A44" s="2239"/>
      <c r="B44" s="1533" t="s">
        <v>503</v>
      </c>
      <c r="C44" s="1420" t="s">
        <v>148</v>
      </c>
      <c r="D44" s="2281"/>
      <c r="E44" s="2282"/>
      <c r="F44" s="2282"/>
      <c r="G44" s="2282"/>
      <c r="H44" s="2282"/>
      <c r="I44" s="2282"/>
      <c r="J44" s="2282"/>
      <c r="K44" s="2282"/>
      <c r="L44" s="2282"/>
      <c r="M44" s="2282"/>
      <c r="N44" s="2282"/>
      <c r="O44" s="2282"/>
      <c r="P44" s="2282"/>
      <c r="Q44" s="2282"/>
      <c r="R44" s="2282"/>
      <c r="S44" s="2282"/>
      <c r="T44" s="2282"/>
      <c r="U44" s="2282"/>
      <c r="V44" s="2282"/>
      <c r="W44" s="2283"/>
      <c r="X44" s="527"/>
      <c r="Y44" s="1592"/>
      <c r="Z44" s="1593"/>
      <c r="AA44" s="1593"/>
      <c r="AB44" s="1589">
        <f t="shared" si="0"/>
        <v>0</v>
      </c>
      <c r="AC44" s="365">
        <v>0.5</v>
      </c>
      <c r="AD44" s="1643">
        <f t="shared" si="4"/>
        <v>0</v>
      </c>
      <c r="AE44" s="1592"/>
      <c r="AF44" s="1593"/>
      <c r="AG44" s="1593"/>
      <c r="AH44" s="1617">
        <f t="shared" si="1"/>
        <v>0</v>
      </c>
      <c r="AI44" s="365">
        <v>0.2</v>
      </c>
      <c r="AJ44" s="1687">
        <f t="shared" si="5"/>
        <v>0</v>
      </c>
      <c r="AK44" s="1592"/>
      <c r="AL44" s="1593"/>
      <c r="AM44" s="1593"/>
      <c r="AN44" s="1589">
        <f t="shared" si="2"/>
        <v>0</v>
      </c>
      <c r="AO44" s="365">
        <v>0</v>
      </c>
      <c r="AP44" s="1643">
        <f t="shared" si="6"/>
        <v>0</v>
      </c>
      <c r="AQ44" s="520"/>
      <c r="AR44" s="1707">
        <f t="shared" si="7"/>
        <v>0</v>
      </c>
    </row>
    <row r="45" spans="1:44" s="329" customFormat="1" ht="47.25" thickBot="1">
      <c r="A45" s="2239" t="s">
        <v>724</v>
      </c>
      <c r="B45" s="1532">
        <v>5.3</v>
      </c>
      <c r="C45" s="1407" t="s">
        <v>533</v>
      </c>
      <c r="D45" s="2281"/>
      <c r="E45" s="2282"/>
      <c r="F45" s="2282"/>
      <c r="G45" s="2282"/>
      <c r="H45" s="2282"/>
      <c r="I45" s="2282"/>
      <c r="J45" s="2282"/>
      <c r="K45" s="2282"/>
      <c r="L45" s="2282"/>
      <c r="M45" s="2282"/>
      <c r="N45" s="2282"/>
      <c r="O45" s="2282"/>
      <c r="P45" s="2282"/>
      <c r="Q45" s="2282"/>
      <c r="R45" s="2282"/>
      <c r="S45" s="2282"/>
      <c r="T45" s="2282"/>
      <c r="U45" s="2282"/>
      <c r="V45" s="2282"/>
      <c r="W45" s="2283"/>
      <c r="X45" s="527"/>
      <c r="Y45" s="1600">
        <f>SUM(Y46:Y49)</f>
        <v>0</v>
      </c>
      <c r="Z45" s="1585">
        <f>SUM(Z46:Z49)</f>
        <v>0</v>
      </c>
      <c r="AA45" s="1585">
        <f>SUM(AA46:AA49)</f>
        <v>0</v>
      </c>
      <c r="AB45" s="1586">
        <f t="shared" si="0"/>
        <v>0</v>
      </c>
      <c r="AC45" s="387">
        <v>0.5</v>
      </c>
      <c r="AD45" s="1647">
        <f t="shared" si="4"/>
        <v>0</v>
      </c>
      <c r="AE45" s="1600">
        <f>SUM(AE46:AE49)</f>
        <v>0</v>
      </c>
      <c r="AF45" s="1585">
        <f>SUM(AF46:AF49)</f>
        <v>0</v>
      </c>
      <c r="AG45" s="1585">
        <f>SUM(AG46:AG49)</f>
        <v>0</v>
      </c>
      <c r="AH45" s="1586">
        <f>AE45+AF45+AG45</f>
        <v>0</v>
      </c>
      <c r="AI45" s="387">
        <v>0.2</v>
      </c>
      <c r="AJ45" s="1691">
        <f t="shared" si="5"/>
        <v>0</v>
      </c>
      <c r="AK45" s="1600">
        <f>SUM(AK46:AK49)</f>
        <v>0</v>
      </c>
      <c r="AL45" s="1585">
        <f>SUM(AL46:AL49)</f>
        <v>0</v>
      </c>
      <c r="AM45" s="1585">
        <f>SUM(AM46:AM49)</f>
        <v>0</v>
      </c>
      <c r="AN45" s="1586">
        <f>AK45+AL45+AM45</f>
        <v>0</v>
      </c>
      <c r="AO45" s="387">
        <v>0</v>
      </c>
      <c r="AP45" s="1647">
        <f t="shared" si="6"/>
        <v>0</v>
      </c>
      <c r="AQ45" s="522"/>
      <c r="AR45" s="1711">
        <f t="shared" si="7"/>
        <v>0</v>
      </c>
    </row>
    <row r="46" spans="1:44" s="326" customFormat="1" ht="24" thickBot="1">
      <c r="A46" s="2239"/>
      <c r="B46" s="1533" t="s">
        <v>504</v>
      </c>
      <c r="C46" s="1420" t="s">
        <v>183</v>
      </c>
      <c r="D46" s="2281"/>
      <c r="E46" s="2282"/>
      <c r="F46" s="2282"/>
      <c r="G46" s="2282"/>
      <c r="H46" s="2282"/>
      <c r="I46" s="2282"/>
      <c r="J46" s="2282"/>
      <c r="K46" s="2282"/>
      <c r="L46" s="2282"/>
      <c r="M46" s="2282"/>
      <c r="N46" s="2282"/>
      <c r="O46" s="2282"/>
      <c r="P46" s="2282"/>
      <c r="Q46" s="2282"/>
      <c r="R46" s="2282"/>
      <c r="S46" s="2282"/>
      <c r="T46" s="2282"/>
      <c r="U46" s="2282"/>
      <c r="V46" s="2282"/>
      <c r="W46" s="2283"/>
      <c r="X46" s="527"/>
      <c r="Y46" s="1592"/>
      <c r="Z46" s="1593"/>
      <c r="AA46" s="1609"/>
      <c r="AB46" s="1589">
        <f t="shared" si="0"/>
        <v>0</v>
      </c>
      <c r="AC46" s="397">
        <v>0.5</v>
      </c>
      <c r="AD46" s="1648">
        <f t="shared" si="4"/>
        <v>0</v>
      </c>
      <c r="AE46" s="1659"/>
      <c r="AF46" s="1660"/>
      <c r="AG46" s="1665"/>
      <c r="AH46" s="1589">
        <f>AE46+AF46+AG46</f>
        <v>0</v>
      </c>
      <c r="AI46" s="397">
        <v>0.2</v>
      </c>
      <c r="AJ46" s="1692">
        <f t="shared" si="5"/>
        <v>0</v>
      </c>
      <c r="AK46" s="1659"/>
      <c r="AL46" s="1660"/>
      <c r="AM46" s="1665"/>
      <c r="AN46" s="1589">
        <f>AK46+AL46+AM46</f>
        <v>0</v>
      </c>
      <c r="AO46" s="397">
        <v>0</v>
      </c>
      <c r="AP46" s="1648">
        <f t="shared" si="6"/>
        <v>0</v>
      </c>
      <c r="AQ46" s="523"/>
      <c r="AR46" s="1712">
        <f>AD46+AJ46+AP46</f>
        <v>0</v>
      </c>
    </row>
    <row r="47" spans="1:44" s="324" customFormat="1" ht="24" thickBot="1">
      <c r="A47" s="2239"/>
      <c r="B47" s="1533" t="s">
        <v>505</v>
      </c>
      <c r="C47" s="1420" t="s">
        <v>184</v>
      </c>
      <c r="D47" s="2281"/>
      <c r="E47" s="2282"/>
      <c r="F47" s="2282"/>
      <c r="G47" s="2282"/>
      <c r="H47" s="2282"/>
      <c r="I47" s="2282"/>
      <c r="J47" s="2282"/>
      <c r="K47" s="2282"/>
      <c r="L47" s="2282"/>
      <c r="M47" s="2282"/>
      <c r="N47" s="2282"/>
      <c r="O47" s="2282"/>
      <c r="P47" s="2282"/>
      <c r="Q47" s="2282"/>
      <c r="R47" s="2282"/>
      <c r="S47" s="2282"/>
      <c r="T47" s="2282"/>
      <c r="U47" s="2282"/>
      <c r="V47" s="2282"/>
      <c r="W47" s="2283"/>
      <c r="X47" s="527"/>
      <c r="Y47" s="1592"/>
      <c r="Z47" s="1593"/>
      <c r="AA47" s="1593"/>
      <c r="AB47" s="1589">
        <f t="shared" si="0"/>
        <v>0</v>
      </c>
      <c r="AC47" s="365">
        <v>0.5</v>
      </c>
      <c r="AD47" s="1643">
        <f t="shared" si="4"/>
        <v>0</v>
      </c>
      <c r="AE47" s="1592"/>
      <c r="AF47" s="1593"/>
      <c r="AG47" s="1593"/>
      <c r="AH47" s="1589">
        <f>AE47+AF47+AG47</f>
        <v>0</v>
      </c>
      <c r="AI47" s="365">
        <v>0.2</v>
      </c>
      <c r="AJ47" s="1643">
        <f t="shared" si="5"/>
        <v>0</v>
      </c>
      <c r="AK47" s="1592"/>
      <c r="AL47" s="1593"/>
      <c r="AM47" s="1593"/>
      <c r="AN47" s="1589">
        <f>AK47+AL47+AM47</f>
        <v>0</v>
      </c>
      <c r="AO47" s="365">
        <v>0</v>
      </c>
      <c r="AP47" s="1643">
        <f t="shared" si="6"/>
        <v>0</v>
      </c>
      <c r="AQ47" s="520"/>
      <c r="AR47" s="1707">
        <f t="shared" si="7"/>
        <v>0</v>
      </c>
    </row>
    <row r="48" spans="1:44" s="324" customFormat="1" ht="24" thickBot="1">
      <c r="A48" s="2239"/>
      <c r="B48" s="1533" t="s">
        <v>506</v>
      </c>
      <c r="C48" s="1420" t="s">
        <v>147</v>
      </c>
      <c r="D48" s="2281"/>
      <c r="E48" s="2282"/>
      <c r="F48" s="2282"/>
      <c r="G48" s="2282"/>
      <c r="H48" s="2282"/>
      <c r="I48" s="2282"/>
      <c r="J48" s="2282"/>
      <c r="K48" s="2282"/>
      <c r="L48" s="2282"/>
      <c r="M48" s="2282"/>
      <c r="N48" s="2282"/>
      <c r="O48" s="2282"/>
      <c r="P48" s="2282"/>
      <c r="Q48" s="2282"/>
      <c r="R48" s="2282"/>
      <c r="S48" s="2282"/>
      <c r="T48" s="2282"/>
      <c r="U48" s="2282"/>
      <c r="V48" s="2282"/>
      <c r="W48" s="2283"/>
      <c r="X48" s="527"/>
      <c r="Y48" s="1610"/>
      <c r="Z48" s="1611"/>
      <c r="AA48" s="1611"/>
      <c r="AB48" s="1611"/>
      <c r="AC48" s="684"/>
      <c r="AD48" s="1651"/>
      <c r="AE48" s="1610"/>
      <c r="AF48" s="1611"/>
      <c r="AG48" s="1611"/>
      <c r="AH48" s="1666"/>
      <c r="AI48" s="684"/>
      <c r="AJ48" s="1651"/>
      <c r="AK48" s="1610"/>
      <c r="AL48" s="1611"/>
      <c r="AM48" s="1611"/>
      <c r="AN48" s="1666"/>
      <c r="AO48" s="684"/>
      <c r="AP48" s="1651"/>
      <c r="AQ48" s="520"/>
      <c r="AR48" s="1718"/>
    </row>
    <row r="49" spans="1:44" s="324" customFormat="1" ht="24" thickBot="1">
      <c r="A49" s="2239"/>
      <c r="B49" s="1534" t="s">
        <v>507</v>
      </c>
      <c r="C49" s="1422" t="s">
        <v>148</v>
      </c>
      <c r="D49" s="2281"/>
      <c r="E49" s="2282"/>
      <c r="F49" s="2282"/>
      <c r="G49" s="2282"/>
      <c r="H49" s="2282"/>
      <c r="I49" s="2282"/>
      <c r="J49" s="2282"/>
      <c r="K49" s="2282"/>
      <c r="L49" s="2282"/>
      <c r="M49" s="2282"/>
      <c r="N49" s="2282"/>
      <c r="O49" s="2282"/>
      <c r="P49" s="2282"/>
      <c r="Q49" s="2282"/>
      <c r="R49" s="2282"/>
      <c r="S49" s="2282"/>
      <c r="T49" s="2282"/>
      <c r="U49" s="2282"/>
      <c r="V49" s="2282"/>
      <c r="W49" s="2283"/>
      <c r="X49" s="527"/>
      <c r="Y49" s="1612"/>
      <c r="Z49" s="1613"/>
      <c r="AA49" s="1614"/>
      <c r="AB49" s="1596">
        <f t="shared" si="0"/>
        <v>0</v>
      </c>
      <c r="AC49" s="443">
        <v>0.5</v>
      </c>
      <c r="AD49" s="1652">
        <f t="shared" si="4"/>
        <v>0</v>
      </c>
      <c r="AE49" s="1667"/>
      <c r="AF49" s="1668"/>
      <c r="AG49" s="1669"/>
      <c r="AH49" s="1628">
        <f t="shared" ref="AH49:AH65" si="8">AE49+AF49+AG49</f>
        <v>0</v>
      </c>
      <c r="AI49" s="443">
        <v>0.2</v>
      </c>
      <c r="AJ49" s="1695">
        <f t="shared" si="5"/>
        <v>0</v>
      </c>
      <c r="AK49" s="1667"/>
      <c r="AL49" s="1668"/>
      <c r="AM49" s="1669"/>
      <c r="AN49" s="1628">
        <f t="shared" ref="AN49:AN65" si="9">AK49+AL49+AM49</f>
        <v>0</v>
      </c>
      <c r="AO49" s="443">
        <v>0</v>
      </c>
      <c r="AP49" s="1652">
        <f t="shared" si="6"/>
        <v>0</v>
      </c>
      <c r="AQ49" s="523"/>
      <c r="AR49" s="1719">
        <f t="shared" si="7"/>
        <v>0</v>
      </c>
    </row>
    <row r="50" spans="1:44" s="324" customFormat="1" ht="24" thickBot="1">
      <c r="A50" s="2239" t="s">
        <v>724</v>
      </c>
      <c r="B50" s="1535">
        <v>6</v>
      </c>
      <c r="C50" s="1448" t="s">
        <v>190</v>
      </c>
      <c r="D50" s="2281"/>
      <c r="E50" s="2282"/>
      <c r="F50" s="2282"/>
      <c r="G50" s="2282"/>
      <c r="H50" s="2282"/>
      <c r="I50" s="2282"/>
      <c r="J50" s="2282"/>
      <c r="K50" s="2282"/>
      <c r="L50" s="2282"/>
      <c r="M50" s="2282"/>
      <c r="N50" s="2282"/>
      <c r="O50" s="2282"/>
      <c r="P50" s="2282"/>
      <c r="Q50" s="2282"/>
      <c r="R50" s="2282"/>
      <c r="S50" s="2282"/>
      <c r="T50" s="2282"/>
      <c r="U50" s="2282"/>
      <c r="V50" s="2282"/>
      <c r="W50" s="2283"/>
      <c r="X50" s="527"/>
      <c r="Y50" s="1597">
        <f>SUM(Y51:Y54)</f>
        <v>0</v>
      </c>
      <c r="Z50" s="1598">
        <f>SUM(Z51:Z54)</f>
        <v>0</v>
      </c>
      <c r="AA50" s="1598">
        <f>SUM(AA51:AA54)</f>
        <v>0</v>
      </c>
      <c r="AB50" s="1615">
        <f t="shared" si="0"/>
        <v>0</v>
      </c>
      <c r="AC50" s="354">
        <v>0.5</v>
      </c>
      <c r="AD50" s="1649">
        <f t="shared" si="4"/>
        <v>0</v>
      </c>
      <c r="AE50" s="1563">
        <f>SUM(AE51:AE54)</f>
        <v>0</v>
      </c>
      <c r="AF50" s="1564">
        <f>SUM(AF51:AF54)</f>
        <v>0</v>
      </c>
      <c r="AG50" s="1564">
        <f>SUM(AG51:AG54)</f>
        <v>0</v>
      </c>
      <c r="AH50" s="1565">
        <f t="shared" si="8"/>
        <v>0</v>
      </c>
      <c r="AI50" s="358">
        <v>0.2</v>
      </c>
      <c r="AJ50" s="1646">
        <f t="shared" si="5"/>
        <v>0</v>
      </c>
      <c r="AK50" s="1697">
        <f>SUM(AK51:AK54)</f>
        <v>0</v>
      </c>
      <c r="AL50" s="1598">
        <f>SUM(AL51:AL54)</f>
        <v>0</v>
      </c>
      <c r="AM50" s="1598">
        <f>SUM(AM51:AM54)</f>
        <v>0</v>
      </c>
      <c r="AN50" s="1615">
        <f t="shared" si="9"/>
        <v>0</v>
      </c>
      <c r="AO50" s="354">
        <v>0</v>
      </c>
      <c r="AP50" s="1649">
        <f t="shared" si="6"/>
        <v>0</v>
      </c>
      <c r="AQ50" s="521"/>
      <c r="AR50" s="1713">
        <f t="shared" si="7"/>
        <v>0</v>
      </c>
    </row>
    <row r="51" spans="1:44" s="324" customFormat="1" ht="24" thickBot="1">
      <c r="A51" s="2239"/>
      <c r="B51" s="1536">
        <v>6.1</v>
      </c>
      <c r="C51" s="1420" t="s">
        <v>183</v>
      </c>
      <c r="D51" s="2281"/>
      <c r="E51" s="2282"/>
      <c r="F51" s="2282"/>
      <c r="G51" s="2282"/>
      <c r="H51" s="2282"/>
      <c r="I51" s="2282"/>
      <c r="J51" s="2282"/>
      <c r="K51" s="2282"/>
      <c r="L51" s="2282"/>
      <c r="M51" s="2282"/>
      <c r="N51" s="2282"/>
      <c r="O51" s="2282"/>
      <c r="P51" s="2282"/>
      <c r="Q51" s="2282"/>
      <c r="R51" s="2282"/>
      <c r="S51" s="2282"/>
      <c r="T51" s="2282"/>
      <c r="U51" s="2282"/>
      <c r="V51" s="2282"/>
      <c r="W51" s="2283"/>
      <c r="X51" s="527"/>
      <c r="Y51" s="1587"/>
      <c r="Z51" s="1588"/>
      <c r="AA51" s="1616"/>
      <c r="AB51" s="1617">
        <f t="shared" si="0"/>
        <v>0</v>
      </c>
      <c r="AC51" s="397">
        <v>0.5</v>
      </c>
      <c r="AD51" s="1648">
        <f t="shared" si="4"/>
        <v>0</v>
      </c>
      <c r="AE51" s="1659"/>
      <c r="AF51" s="1660"/>
      <c r="AG51" s="1665"/>
      <c r="AH51" s="1617">
        <f t="shared" si="8"/>
        <v>0</v>
      </c>
      <c r="AI51" s="397">
        <v>0.2</v>
      </c>
      <c r="AJ51" s="1648">
        <f t="shared" si="5"/>
        <v>0</v>
      </c>
      <c r="AK51" s="1698"/>
      <c r="AL51" s="1660"/>
      <c r="AM51" s="1665"/>
      <c r="AN51" s="1617">
        <f t="shared" si="9"/>
        <v>0</v>
      </c>
      <c r="AO51" s="397">
        <v>0</v>
      </c>
      <c r="AP51" s="1648">
        <f t="shared" si="6"/>
        <v>0</v>
      </c>
      <c r="AQ51" s="523"/>
      <c r="AR51" s="1720">
        <f>AD51+AJ51+AP51</f>
        <v>0</v>
      </c>
    </row>
    <row r="52" spans="1:44" s="321" customFormat="1" ht="24" thickBot="1">
      <c r="A52" s="2239"/>
      <c r="B52" s="1536">
        <v>6.2</v>
      </c>
      <c r="C52" s="1420" t="s">
        <v>184</v>
      </c>
      <c r="D52" s="2281"/>
      <c r="E52" s="2282"/>
      <c r="F52" s="2282"/>
      <c r="G52" s="2282"/>
      <c r="H52" s="2282"/>
      <c r="I52" s="2282"/>
      <c r="J52" s="2282"/>
      <c r="K52" s="2282"/>
      <c r="L52" s="2282"/>
      <c r="M52" s="2282"/>
      <c r="N52" s="2282"/>
      <c r="O52" s="2282"/>
      <c r="P52" s="2282"/>
      <c r="Q52" s="2282"/>
      <c r="R52" s="2282"/>
      <c r="S52" s="2282"/>
      <c r="T52" s="2282"/>
      <c r="U52" s="2282"/>
      <c r="V52" s="2282"/>
      <c r="W52" s="2283"/>
      <c r="X52" s="527"/>
      <c r="Y52" s="1580"/>
      <c r="Z52" s="1581"/>
      <c r="AA52" s="1581"/>
      <c r="AB52" s="1617">
        <f t="shared" si="0"/>
        <v>0</v>
      </c>
      <c r="AC52" s="365">
        <v>0.5</v>
      </c>
      <c r="AD52" s="1643">
        <f t="shared" si="4"/>
        <v>0</v>
      </c>
      <c r="AE52" s="1580"/>
      <c r="AF52" s="1581"/>
      <c r="AG52" s="1581"/>
      <c r="AH52" s="1617">
        <f t="shared" si="8"/>
        <v>0</v>
      </c>
      <c r="AI52" s="365">
        <v>0.2</v>
      </c>
      <c r="AJ52" s="1643">
        <f t="shared" si="5"/>
        <v>0</v>
      </c>
      <c r="AK52" s="1699"/>
      <c r="AL52" s="1581"/>
      <c r="AM52" s="1581"/>
      <c r="AN52" s="1617">
        <f t="shared" si="9"/>
        <v>0</v>
      </c>
      <c r="AO52" s="365">
        <v>0</v>
      </c>
      <c r="AP52" s="1643">
        <f t="shared" si="6"/>
        <v>0</v>
      </c>
      <c r="AQ52" s="520"/>
      <c r="AR52" s="1714">
        <f>AD52+AJ52+AP52</f>
        <v>0</v>
      </c>
    </row>
    <row r="53" spans="1:44" s="321" customFormat="1" ht="24" thickBot="1">
      <c r="A53" s="2239"/>
      <c r="B53" s="1536">
        <v>6.3</v>
      </c>
      <c r="C53" s="1420" t="s">
        <v>147</v>
      </c>
      <c r="D53" s="2281"/>
      <c r="E53" s="2282"/>
      <c r="F53" s="2282"/>
      <c r="G53" s="2282"/>
      <c r="H53" s="2282"/>
      <c r="I53" s="2282"/>
      <c r="J53" s="2282"/>
      <c r="K53" s="2282"/>
      <c r="L53" s="2282"/>
      <c r="M53" s="2282"/>
      <c r="N53" s="2282"/>
      <c r="O53" s="2282"/>
      <c r="P53" s="2282"/>
      <c r="Q53" s="2282"/>
      <c r="R53" s="2282"/>
      <c r="S53" s="2282"/>
      <c r="T53" s="2282"/>
      <c r="U53" s="2282"/>
      <c r="V53" s="2282"/>
      <c r="W53" s="2283"/>
      <c r="X53" s="527"/>
      <c r="Y53" s="1580"/>
      <c r="Z53" s="1581"/>
      <c r="AA53" s="1581"/>
      <c r="AB53" s="1617">
        <f t="shared" si="0"/>
        <v>0</v>
      </c>
      <c r="AC53" s="365">
        <v>0.5</v>
      </c>
      <c r="AD53" s="1643">
        <f t="shared" si="4"/>
        <v>0</v>
      </c>
      <c r="AE53" s="1580"/>
      <c r="AF53" s="1581"/>
      <c r="AG53" s="1581"/>
      <c r="AH53" s="1617">
        <f t="shared" si="8"/>
        <v>0</v>
      </c>
      <c r="AI53" s="365">
        <v>0.2</v>
      </c>
      <c r="AJ53" s="1643">
        <f t="shared" si="5"/>
        <v>0</v>
      </c>
      <c r="AK53" s="1673"/>
      <c r="AL53" s="1581"/>
      <c r="AM53" s="1581"/>
      <c r="AN53" s="1617">
        <f t="shared" si="9"/>
        <v>0</v>
      </c>
      <c r="AO53" s="365">
        <v>0</v>
      </c>
      <c r="AP53" s="1643">
        <f t="shared" si="6"/>
        <v>0</v>
      </c>
      <c r="AQ53" s="520"/>
      <c r="AR53" s="1714">
        <f>AD53+AJ53+AP53</f>
        <v>0</v>
      </c>
    </row>
    <row r="54" spans="1:44" s="321" customFormat="1" ht="24" thickBot="1">
      <c r="A54" s="2239"/>
      <c r="B54" s="1537">
        <v>6.4</v>
      </c>
      <c r="C54" s="1428" t="s">
        <v>148</v>
      </c>
      <c r="D54" s="2281"/>
      <c r="E54" s="2282"/>
      <c r="F54" s="2282"/>
      <c r="G54" s="2282"/>
      <c r="H54" s="2282"/>
      <c r="I54" s="2282"/>
      <c r="J54" s="2282"/>
      <c r="K54" s="2282"/>
      <c r="L54" s="2282"/>
      <c r="M54" s="2282"/>
      <c r="N54" s="2282"/>
      <c r="O54" s="2282"/>
      <c r="P54" s="2282"/>
      <c r="Q54" s="2282"/>
      <c r="R54" s="2282"/>
      <c r="S54" s="2282"/>
      <c r="T54" s="2282"/>
      <c r="U54" s="2282"/>
      <c r="V54" s="2282"/>
      <c r="W54" s="2283"/>
      <c r="X54" s="527"/>
      <c r="Y54" s="1618"/>
      <c r="Z54" s="1619"/>
      <c r="AA54" s="1620"/>
      <c r="AB54" s="1621">
        <f t="shared" si="0"/>
        <v>0</v>
      </c>
      <c r="AC54" s="448">
        <v>0.5</v>
      </c>
      <c r="AD54" s="1653">
        <f t="shared" si="4"/>
        <v>0</v>
      </c>
      <c r="AE54" s="1670"/>
      <c r="AF54" s="1671"/>
      <c r="AG54" s="1672"/>
      <c r="AH54" s="1628">
        <f t="shared" si="8"/>
        <v>0</v>
      </c>
      <c r="AI54" s="372">
        <v>0.2</v>
      </c>
      <c r="AJ54" s="1644">
        <f t="shared" si="5"/>
        <v>0</v>
      </c>
      <c r="AK54" s="1700"/>
      <c r="AL54" s="1619"/>
      <c r="AM54" s="1620"/>
      <c r="AN54" s="1621">
        <f t="shared" si="9"/>
        <v>0</v>
      </c>
      <c r="AO54" s="448">
        <v>0</v>
      </c>
      <c r="AP54" s="1653">
        <f t="shared" si="6"/>
        <v>0</v>
      </c>
      <c r="AQ54" s="520"/>
      <c r="AR54" s="1721">
        <f>AD54+AJ54+AP54</f>
        <v>0</v>
      </c>
    </row>
    <row r="55" spans="1:44" s="324" customFormat="1" ht="27" thickBot="1">
      <c r="A55" s="2239" t="s">
        <v>742</v>
      </c>
      <c r="B55" s="1531">
        <v>7</v>
      </c>
      <c r="C55" s="1728" t="s">
        <v>638</v>
      </c>
      <c r="D55" s="2281"/>
      <c r="E55" s="2282"/>
      <c r="F55" s="2282"/>
      <c r="G55" s="2282"/>
      <c r="H55" s="2282"/>
      <c r="I55" s="2282"/>
      <c r="J55" s="2282"/>
      <c r="K55" s="2282"/>
      <c r="L55" s="2282"/>
      <c r="M55" s="2282"/>
      <c r="N55" s="2282"/>
      <c r="O55" s="2282"/>
      <c r="P55" s="2282"/>
      <c r="Q55" s="2282"/>
      <c r="R55" s="2282"/>
      <c r="S55" s="2282"/>
      <c r="T55" s="2282"/>
      <c r="U55" s="2282"/>
      <c r="V55" s="2282"/>
      <c r="W55" s="2283"/>
      <c r="X55" s="527"/>
      <c r="Y55" s="1563">
        <f>SUM(Y56:Y57)</f>
        <v>0</v>
      </c>
      <c r="Z55" s="1564">
        <f>SUM(Z56:Z57)</f>
        <v>0</v>
      </c>
      <c r="AA55" s="1564">
        <f>SUM(AA56:AA57)</f>
        <v>0</v>
      </c>
      <c r="AB55" s="1565">
        <f t="shared" si="0"/>
        <v>0</v>
      </c>
      <c r="AC55" s="358">
        <v>0.5</v>
      </c>
      <c r="AD55" s="1646">
        <f t="shared" si="4"/>
        <v>0</v>
      </c>
      <c r="AE55" s="1563">
        <f>SUM(AE56:AE57)</f>
        <v>0</v>
      </c>
      <c r="AF55" s="1564">
        <f>SUM(AF56:AF57)</f>
        <v>0</v>
      </c>
      <c r="AG55" s="1564">
        <f>SUM(AG56:AG57)</f>
        <v>0</v>
      </c>
      <c r="AH55" s="1565">
        <f t="shared" si="8"/>
        <v>0</v>
      </c>
      <c r="AI55" s="358">
        <v>0.2</v>
      </c>
      <c r="AJ55" s="1690">
        <f t="shared" si="5"/>
        <v>0</v>
      </c>
      <c r="AK55" s="1563">
        <f>SUM(AK56:AK57)</f>
        <v>0</v>
      </c>
      <c r="AL55" s="1564">
        <f>SUM(AL56:AL57)</f>
        <v>0</v>
      </c>
      <c r="AM55" s="1564">
        <f>SUM(AM56:AM57)</f>
        <v>0</v>
      </c>
      <c r="AN55" s="1565">
        <f t="shared" si="9"/>
        <v>0</v>
      </c>
      <c r="AO55" s="358">
        <v>0</v>
      </c>
      <c r="AP55" s="1646">
        <f t="shared" si="6"/>
        <v>0</v>
      </c>
      <c r="AQ55" s="521"/>
      <c r="AR55" s="1710">
        <f>AD55+AJ55+AP55</f>
        <v>0</v>
      </c>
    </row>
    <row r="56" spans="1:44" s="321" customFormat="1" ht="24" thickBot="1">
      <c r="A56" s="2239"/>
      <c r="B56" s="1536">
        <v>7.1</v>
      </c>
      <c r="C56" s="1420" t="s">
        <v>191</v>
      </c>
      <c r="D56" s="2281"/>
      <c r="E56" s="2282"/>
      <c r="F56" s="2282"/>
      <c r="G56" s="2282"/>
      <c r="H56" s="2282"/>
      <c r="I56" s="2282"/>
      <c r="J56" s="2282"/>
      <c r="K56" s="2282"/>
      <c r="L56" s="2282"/>
      <c r="M56" s="2282"/>
      <c r="N56" s="2282"/>
      <c r="O56" s="2282"/>
      <c r="P56" s="2282"/>
      <c r="Q56" s="2282"/>
      <c r="R56" s="2282"/>
      <c r="S56" s="2282"/>
      <c r="T56" s="2282"/>
      <c r="U56" s="2282"/>
      <c r="V56" s="2282"/>
      <c r="W56" s="2283"/>
      <c r="X56" s="336"/>
      <c r="Y56" s="1622"/>
      <c r="Z56" s="1623"/>
      <c r="AA56" s="1624"/>
      <c r="AB56" s="1617">
        <f t="shared" si="0"/>
        <v>0</v>
      </c>
      <c r="AC56" s="397">
        <v>0.5</v>
      </c>
      <c r="AD56" s="1648">
        <f t="shared" si="4"/>
        <v>0</v>
      </c>
      <c r="AE56" s="1673"/>
      <c r="AF56" s="1674"/>
      <c r="AG56" s="1673"/>
      <c r="AH56" s="1617">
        <f t="shared" si="8"/>
        <v>0</v>
      </c>
      <c r="AI56" s="397">
        <v>0.2</v>
      </c>
      <c r="AJ56" s="1648">
        <f t="shared" si="5"/>
        <v>0</v>
      </c>
      <c r="AK56" s="1673"/>
      <c r="AL56" s="1674"/>
      <c r="AM56" s="1673"/>
      <c r="AN56" s="1617">
        <f t="shared" si="9"/>
        <v>0</v>
      </c>
      <c r="AO56" s="397">
        <v>0</v>
      </c>
      <c r="AP56" s="1648">
        <f t="shared" si="6"/>
        <v>0</v>
      </c>
      <c r="AQ56" s="523"/>
      <c r="AR56" s="1717">
        <f t="shared" ref="AR56:AR65" si="10">AD56+AJ56+AP56</f>
        <v>0</v>
      </c>
    </row>
    <row r="57" spans="1:44" ht="24" thickBot="1">
      <c r="A57" s="2239"/>
      <c r="B57" s="1538">
        <v>7.2</v>
      </c>
      <c r="C57" s="1422" t="s">
        <v>192</v>
      </c>
      <c r="D57" s="2281"/>
      <c r="E57" s="2282"/>
      <c r="F57" s="2282"/>
      <c r="G57" s="2282"/>
      <c r="H57" s="2282"/>
      <c r="I57" s="2282"/>
      <c r="J57" s="2282"/>
      <c r="K57" s="2282"/>
      <c r="L57" s="2282"/>
      <c r="M57" s="2282"/>
      <c r="N57" s="2282"/>
      <c r="O57" s="2282"/>
      <c r="P57" s="2282"/>
      <c r="Q57" s="2282"/>
      <c r="R57" s="2282"/>
      <c r="S57" s="2282"/>
      <c r="T57" s="2282"/>
      <c r="U57" s="2282"/>
      <c r="V57" s="2282"/>
      <c r="W57" s="2283"/>
      <c r="Y57" s="1625"/>
      <c r="Z57" s="1626"/>
      <c r="AA57" s="1627"/>
      <c r="AB57" s="1628">
        <f t="shared" si="0"/>
        <v>0</v>
      </c>
      <c r="AC57" s="443">
        <v>0.5</v>
      </c>
      <c r="AD57" s="1652">
        <f t="shared" si="4"/>
        <v>0</v>
      </c>
      <c r="AE57" s="1675"/>
      <c r="AF57" s="1676"/>
      <c r="AG57" s="1675"/>
      <c r="AH57" s="1628">
        <f t="shared" si="8"/>
        <v>0</v>
      </c>
      <c r="AI57" s="443">
        <v>0.2</v>
      </c>
      <c r="AJ57" s="1652">
        <f t="shared" si="5"/>
        <v>0</v>
      </c>
      <c r="AK57" s="1675"/>
      <c r="AL57" s="1676"/>
      <c r="AM57" s="1675"/>
      <c r="AN57" s="1628">
        <f t="shared" si="9"/>
        <v>0</v>
      </c>
      <c r="AO57" s="443">
        <v>0</v>
      </c>
      <c r="AP57" s="1652">
        <f t="shared" si="6"/>
        <v>0</v>
      </c>
      <c r="AQ57" s="523"/>
      <c r="AR57" s="1722">
        <f t="shared" si="10"/>
        <v>0</v>
      </c>
    </row>
    <row r="58" spans="1:44" ht="24" thickBot="1">
      <c r="A58" s="2239" t="s">
        <v>743</v>
      </c>
      <c r="B58" s="1535">
        <v>8</v>
      </c>
      <c r="C58" s="1448" t="s">
        <v>193</v>
      </c>
      <c r="D58" s="2281"/>
      <c r="E58" s="2282"/>
      <c r="F58" s="2282"/>
      <c r="G58" s="2282"/>
      <c r="H58" s="2282"/>
      <c r="I58" s="2282"/>
      <c r="J58" s="2282"/>
      <c r="K58" s="2282"/>
      <c r="L58" s="2282"/>
      <c r="M58" s="2282"/>
      <c r="N58" s="2282"/>
      <c r="O58" s="2282"/>
      <c r="P58" s="2282"/>
      <c r="Q58" s="2282"/>
      <c r="R58" s="2282"/>
      <c r="S58" s="2282"/>
      <c r="T58" s="2282"/>
      <c r="U58" s="2282"/>
      <c r="V58" s="2282"/>
      <c r="W58" s="2283"/>
      <c r="Y58" s="1629">
        <f>SUM(Y59:Y60)</f>
        <v>0</v>
      </c>
      <c r="Z58" s="1630">
        <f>SUM(Z59:Z60)</f>
        <v>0</v>
      </c>
      <c r="AA58" s="1630">
        <f>SUM(AA59:AA60)</f>
        <v>0</v>
      </c>
      <c r="AB58" s="1615">
        <f t="shared" si="0"/>
        <v>0</v>
      </c>
      <c r="AC58" s="354">
        <v>0.5</v>
      </c>
      <c r="AD58" s="1649">
        <f t="shared" si="4"/>
        <v>0</v>
      </c>
      <c r="AE58" s="1677">
        <f>SUM(AE59:AE60)</f>
        <v>0</v>
      </c>
      <c r="AF58" s="1630">
        <f>SUM(AF59:AF60)</f>
        <v>0</v>
      </c>
      <c r="AG58" s="1630">
        <f>SUM(AG59:AG60)</f>
        <v>0</v>
      </c>
      <c r="AH58" s="1615">
        <f t="shared" si="8"/>
        <v>0</v>
      </c>
      <c r="AI58" s="354">
        <v>0.2</v>
      </c>
      <c r="AJ58" s="1649">
        <f t="shared" si="5"/>
        <v>0</v>
      </c>
      <c r="AK58" s="1677">
        <f>SUM(AK59:AK60)</f>
        <v>0</v>
      </c>
      <c r="AL58" s="1630">
        <f>SUM(AL59:AL60)</f>
        <v>0</v>
      </c>
      <c r="AM58" s="1630">
        <f>SUM(AM59:AM60)</f>
        <v>0</v>
      </c>
      <c r="AN58" s="1701">
        <f t="shared" si="9"/>
        <v>0</v>
      </c>
      <c r="AO58" s="514">
        <v>0</v>
      </c>
      <c r="AP58" s="1703">
        <f t="shared" si="6"/>
        <v>0</v>
      </c>
      <c r="AQ58" s="508"/>
      <c r="AR58" s="1723">
        <f t="shared" si="10"/>
        <v>0</v>
      </c>
    </row>
    <row r="59" spans="1:44" ht="24" thickBot="1">
      <c r="A59" s="2239"/>
      <c r="B59" s="1536">
        <v>8.1</v>
      </c>
      <c r="C59" s="1407" t="s">
        <v>194</v>
      </c>
      <c r="D59" s="2281"/>
      <c r="E59" s="2282"/>
      <c r="F59" s="2282"/>
      <c r="G59" s="2282"/>
      <c r="H59" s="2282"/>
      <c r="I59" s="2282"/>
      <c r="J59" s="2282"/>
      <c r="K59" s="2282"/>
      <c r="L59" s="2282"/>
      <c r="M59" s="2282"/>
      <c r="N59" s="2282"/>
      <c r="O59" s="2282"/>
      <c r="P59" s="2282"/>
      <c r="Q59" s="2282"/>
      <c r="R59" s="2282"/>
      <c r="S59" s="2282"/>
      <c r="T59" s="2282"/>
      <c r="U59" s="2282"/>
      <c r="V59" s="2282"/>
      <c r="W59" s="2283"/>
      <c r="Y59" s="1622"/>
      <c r="Z59" s="1623"/>
      <c r="AA59" s="1624"/>
      <c r="AB59" s="1617">
        <f t="shared" si="0"/>
        <v>0</v>
      </c>
      <c r="AC59" s="397">
        <v>0.5</v>
      </c>
      <c r="AD59" s="1648">
        <f t="shared" si="4"/>
        <v>0</v>
      </c>
      <c r="AE59" s="1673"/>
      <c r="AF59" s="1674"/>
      <c r="AG59" s="1673"/>
      <c r="AH59" s="1617">
        <f t="shared" si="8"/>
        <v>0</v>
      </c>
      <c r="AI59" s="397">
        <v>0.2</v>
      </c>
      <c r="AJ59" s="1648">
        <f t="shared" si="5"/>
        <v>0</v>
      </c>
      <c r="AK59" s="1673"/>
      <c r="AL59" s="1674"/>
      <c r="AM59" s="1673"/>
      <c r="AN59" s="1617">
        <f t="shared" si="9"/>
        <v>0</v>
      </c>
      <c r="AO59" s="397">
        <v>0</v>
      </c>
      <c r="AP59" s="1648">
        <f t="shared" si="6"/>
        <v>0</v>
      </c>
      <c r="AQ59" s="523"/>
      <c r="AR59" s="1724">
        <f t="shared" si="10"/>
        <v>0</v>
      </c>
    </row>
    <row r="60" spans="1:44" ht="24" thickBot="1">
      <c r="A60" s="2239"/>
      <c r="B60" s="1537">
        <v>8.1999999999999993</v>
      </c>
      <c r="C60" s="1438" t="s">
        <v>195</v>
      </c>
      <c r="D60" s="2281"/>
      <c r="E60" s="2282"/>
      <c r="F60" s="2282"/>
      <c r="G60" s="2282"/>
      <c r="H60" s="2282"/>
      <c r="I60" s="2282"/>
      <c r="J60" s="2282"/>
      <c r="K60" s="2282"/>
      <c r="L60" s="2282"/>
      <c r="M60" s="2282"/>
      <c r="N60" s="2282"/>
      <c r="O60" s="2282"/>
      <c r="P60" s="2282"/>
      <c r="Q60" s="2282"/>
      <c r="R60" s="2282"/>
      <c r="S60" s="2282"/>
      <c r="T60" s="2282"/>
      <c r="U60" s="2282"/>
      <c r="V60" s="2282"/>
      <c r="W60" s="2283"/>
      <c r="Y60" s="1631"/>
      <c r="Z60" s="1632"/>
      <c r="AA60" s="1633"/>
      <c r="AB60" s="1621">
        <f t="shared" si="0"/>
        <v>0</v>
      </c>
      <c r="AC60" s="414">
        <v>0.5</v>
      </c>
      <c r="AD60" s="1650">
        <f t="shared" si="4"/>
        <v>0</v>
      </c>
      <c r="AE60" s="1678"/>
      <c r="AF60" s="1679"/>
      <c r="AG60" s="1678"/>
      <c r="AH60" s="1621">
        <f t="shared" si="8"/>
        <v>0</v>
      </c>
      <c r="AI60" s="414">
        <v>0.2</v>
      </c>
      <c r="AJ60" s="1650">
        <f t="shared" si="5"/>
        <v>0</v>
      </c>
      <c r="AK60" s="1678"/>
      <c r="AL60" s="1679"/>
      <c r="AM60" s="1678"/>
      <c r="AN60" s="1621">
        <f t="shared" si="9"/>
        <v>0</v>
      </c>
      <c r="AO60" s="414">
        <v>0</v>
      </c>
      <c r="AP60" s="1650">
        <f t="shared" si="6"/>
        <v>0</v>
      </c>
      <c r="AQ60" s="523"/>
      <c r="AR60" s="1716">
        <f t="shared" si="10"/>
        <v>0</v>
      </c>
    </row>
    <row r="61" spans="1:44" ht="24" thickBot="1">
      <c r="A61" s="2239" t="s">
        <v>729</v>
      </c>
      <c r="B61" s="1539">
        <v>9</v>
      </c>
      <c r="C61" s="1447" t="s">
        <v>196</v>
      </c>
      <c r="D61" s="2281"/>
      <c r="E61" s="2282"/>
      <c r="F61" s="2282"/>
      <c r="G61" s="2282"/>
      <c r="H61" s="2282"/>
      <c r="I61" s="2282"/>
      <c r="J61" s="2282"/>
      <c r="K61" s="2282"/>
      <c r="L61" s="2282"/>
      <c r="M61" s="2282"/>
      <c r="N61" s="2282"/>
      <c r="O61" s="2282"/>
      <c r="P61" s="2282"/>
      <c r="Q61" s="2282"/>
      <c r="R61" s="2282"/>
      <c r="S61" s="2282"/>
      <c r="T61" s="2282"/>
      <c r="U61" s="2282"/>
      <c r="V61" s="2282"/>
      <c r="W61" s="2283"/>
      <c r="Y61" s="1629">
        <f>SUM(Y62:Y63)</f>
        <v>0</v>
      </c>
      <c r="Z61" s="1630">
        <f>SUM(Z62:Z63)</f>
        <v>0</v>
      </c>
      <c r="AA61" s="1630">
        <f>SUM(AA62:AA63)</f>
        <v>0</v>
      </c>
      <c r="AB61" s="1615">
        <f t="shared" ref="AB61:AB63" si="11">Y61+Z61+AA61</f>
        <v>0</v>
      </c>
      <c r="AC61" s="354">
        <v>0.5</v>
      </c>
      <c r="AD61" s="1649">
        <f t="shared" ref="AD61:AD63" si="12">AB61*AC61</f>
        <v>0</v>
      </c>
      <c r="AE61" s="1677">
        <f>SUM(AE62:AE63)</f>
        <v>0</v>
      </c>
      <c r="AF61" s="1630">
        <f>SUM(AF62:AF63)</f>
        <v>0</v>
      </c>
      <c r="AG61" s="1630">
        <f>SUM(AG62:AG63)</f>
        <v>0</v>
      </c>
      <c r="AH61" s="1615">
        <f t="shared" ref="AH61:AH63" si="13">AE61+AF61+AG61</f>
        <v>0</v>
      </c>
      <c r="AI61" s="354">
        <v>0.2</v>
      </c>
      <c r="AJ61" s="1649">
        <f t="shared" ref="AJ61:AJ63" si="14">AH61*AI61</f>
        <v>0</v>
      </c>
      <c r="AK61" s="1677">
        <f>SUM(AK62:AK63)</f>
        <v>0</v>
      </c>
      <c r="AL61" s="1630">
        <f>SUM(AL62:AL63)</f>
        <v>0</v>
      </c>
      <c r="AM61" s="1630">
        <f>SUM(AM62:AM63)</f>
        <v>0</v>
      </c>
      <c r="AN61" s="1701">
        <f t="shared" ref="AN61:AN63" si="15">AK61+AL61+AM61</f>
        <v>0</v>
      </c>
      <c r="AO61" s="514">
        <v>0</v>
      </c>
      <c r="AP61" s="1703">
        <f t="shared" ref="AP61:AP63" si="16">AN61*AO61</f>
        <v>0</v>
      </c>
      <c r="AQ61" s="508"/>
      <c r="AR61" s="1723">
        <f t="shared" ref="AR61:AR63" si="17">AD61+AJ61+AP61</f>
        <v>0</v>
      </c>
    </row>
    <row r="62" spans="1:44" ht="24" thickBot="1">
      <c r="A62" s="2239"/>
      <c r="B62" s="1536">
        <v>9.1</v>
      </c>
      <c r="C62" s="1407" t="s">
        <v>514</v>
      </c>
      <c r="D62" s="2281"/>
      <c r="E62" s="2282"/>
      <c r="F62" s="2282"/>
      <c r="G62" s="2282"/>
      <c r="H62" s="2282"/>
      <c r="I62" s="2282"/>
      <c r="J62" s="2282"/>
      <c r="K62" s="2282"/>
      <c r="L62" s="2282"/>
      <c r="M62" s="2282"/>
      <c r="N62" s="2282"/>
      <c r="O62" s="2282"/>
      <c r="P62" s="2282"/>
      <c r="Q62" s="2282"/>
      <c r="R62" s="2282"/>
      <c r="S62" s="2282"/>
      <c r="T62" s="2282"/>
      <c r="U62" s="2282"/>
      <c r="V62" s="2282"/>
      <c r="W62" s="2283"/>
      <c r="Y62" s="1622"/>
      <c r="Z62" s="1623"/>
      <c r="AA62" s="1624"/>
      <c r="AB62" s="1617">
        <f t="shared" si="11"/>
        <v>0</v>
      </c>
      <c r="AC62" s="397">
        <v>0.5</v>
      </c>
      <c r="AD62" s="1648">
        <f t="shared" si="12"/>
        <v>0</v>
      </c>
      <c r="AE62" s="1673"/>
      <c r="AF62" s="1674"/>
      <c r="AG62" s="1673"/>
      <c r="AH62" s="1617">
        <f t="shared" si="13"/>
        <v>0</v>
      </c>
      <c r="AI62" s="397">
        <v>0.2</v>
      </c>
      <c r="AJ62" s="1648">
        <f t="shared" si="14"/>
        <v>0</v>
      </c>
      <c r="AK62" s="1673"/>
      <c r="AL62" s="1674"/>
      <c r="AM62" s="1673"/>
      <c r="AN62" s="1617">
        <f t="shared" si="15"/>
        <v>0</v>
      </c>
      <c r="AO62" s="397">
        <v>0</v>
      </c>
      <c r="AP62" s="1648">
        <f t="shared" si="16"/>
        <v>0</v>
      </c>
      <c r="AQ62" s="523"/>
      <c r="AR62" s="1724">
        <f t="shared" si="17"/>
        <v>0</v>
      </c>
    </row>
    <row r="63" spans="1:44" ht="24" thickBot="1">
      <c r="A63" s="2239"/>
      <c r="B63" s="1538">
        <v>9.1999999999999993</v>
      </c>
      <c r="C63" s="1436" t="s">
        <v>195</v>
      </c>
      <c r="D63" s="2281"/>
      <c r="E63" s="2282"/>
      <c r="F63" s="2282"/>
      <c r="G63" s="2282"/>
      <c r="H63" s="2282"/>
      <c r="I63" s="2282"/>
      <c r="J63" s="2282"/>
      <c r="K63" s="2282"/>
      <c r="L63" s="2282"/>
      <c r="M63" s="2282"/>
      <c r="N63" s="2282"/>
      <c r="O63" s="2282"/>
      <c r="P63" s="2282"/>
      <c r="Q63" s="2282"/>
      <c r="R63" s="2282"/>
      <c r="S63" s="2282"/>
      <c r="T63" s="2282"/>
      <c r="U63" s="2282"/>
      <c r="V63" s="2282"/>
      <c r="W63" s="2283"/>
      <c r="Y63" s="1631"/>
      <c r="Z63" s="1632"/>
      <c r="AA63" s="1633"/>
      <c r="AB63" s="1621">
        <f t="shared" si="11"/>
        <v>0</v>
      </c>
      <c r="AC63" s="414">
        <v>0.5</v>
      </c>
      <c r="AD63" s="1650">
        <f t="shared" si="12"/>
        <v>0</v>
      </c>
      <c r="AE63" s="1678"/>
      <c r="AF63" s="1679"/>
      <c r="AG63" s="1678"/>
      <c r="AH63" s="1621">
        <f t="shared" si="13"/>
        <v>0</v>
      </c>
      <c r="AI63" s="414">
        <v>0.2</v>
      </c>
      <c r="AJ63" s="1650">
        <f t="shared" si="14"/>
        <v>0</v>
      </c>
      <c r="AK63" s="1678"/>
      <c r="AL63" s="1679"/>
      <c r="AM63" s="1678"/>
      <c r="AN63" s="1621">
        <f t="shared" si="15"/>
        <v>0</v>
      </c>
      <c r="AO63" s="414">
        <v>0</v>
      </c>
      <c r="AP63" s="1650">
        <f t="shared" si="16"/>
        <v>0</v>
      </c>
      <c r="AQ63" s="523"/>
      <c r="AR63" s="1716">
        <f t="shared" si="17"/>
        <v>0</v>
      </c>
    </row>
    <row r="64" spans="1:44" ht="41.25" thickBot="1">
      <c r="A64" s="1480" t="s">
        <v>730</v>
      </c>
      <c r="B64" s="1540">
        <v>10</v>
      </c>
      <c r="C64" s="1447" t="s">
        <v>197</v>
      </c>
      <c r="D64" s="2281"/>
      <c r="E64" s="2282"/>
      <c r="F64" s="2282"/>
      <c r="G64" s="2282"/>
      <c r="H64" s="2282"/>
      <c r="I64" s="2282"/>
      <c r="J64" s="2282"/>
      <c r="K64" s="2282"/>
      <c r="L64" s="2282"/>
      <c r="M64" s="2282"/>
      <c r="N64" s="2282"/>
      <c r="O64" s="2282"/>
      <c r="P64" s="2282"/>
      <c r="Q64" s="2282"/>
      <c r="R64" s="2282"/>
      <c r="S64" s="2282"/>
      <c r="T64" s="2282"/>
      <c r="U64" s="2282"/>
      <c r="V64" s="2282"/>
      <c r="W64" s="2283"/>
      <c r="Y64" s="1634"/>
      <c r="Z64" s="1635"/>
      <c r="AA64" s="1636"/>
      <c r="AB64" s="1637">
        <f t="shared" si="0"/>
        <v>0</v>
      </c>
      <c r="AC64" s="481">
        <v>0.5</v>
      </c>
      <c r="AD64" s="1654">
        <f t="shared" si="4"/>
        <v>0</v>
      </c>
      <c r="AE64" s="1680"/>
      <c r="AF64" s="1681"/>
      <c r="AG64" s="1680"/>
      <c r="AH64" s="1637">
        <f t="shared" si="8"/>
        <v>0</v>
      </c>
      <c r="AI64" s="481">
        <v>0.2</v>
      </c>
      <c r="AJ64" s="1654">
        <f t="shared" si="5"/>
        <v>0</v>
      </c>
      <c r="AK64" s="1680"/>
      <c r="AL64" s="1681"/>
      <c r="AM64" s="1680"/>
      <c r="AN64" s="1637">
        <f t="shared" si="9"/>
        <v>0</v>
      </c>
      <c r="AO64" s="481">
        <v>0</v>
      </c>
      <c r="AP64" s="1654">
        <f t="shared" si="6"/>
        <v>0</v>
      </c>
      <c r="AQ64" s="521"/>
      <c r="AR64" s="1725">
        <f t="shared" si="10"/>
        <v>0</v>
      </c>
    </row>
    <row r="65" spans="1:44" ht="41.25" thickBot="1">
      <c r="A65" s="1480" t="s">
        <v>740</v>
      </c>
      <c r="B65" s="1540">
        <v>11</v>
      </c>
      <c r="C65" s="1729" t="s">
        <v>171</v>
      </c>
      <c r="D65" s="2284"/>
      <c r="E65" s="2285"/>
      <c r="F65" s="2285"/>
      <c r="G65" s="2285"/>
      <c r="H65" s="2285"/>
      <c r="I65" s="2285"/>
      <c r="J65" s="2285"/>
      <c r="K65" s="2285"/>
      <c r="L65" s="2285"/>
      <c r="M65" s="2285"/>
      <c r="N65" s="2285"/>
      <c r="O65" s="2285"/>
      <c r="P65" s="2285"/>
      <c r="Q65" s="2285"/>
      <c r="R65" s="2285"/>
      <c r="S65" s="2285"/>
      <c r="T65" s="2285"/>
      <c r="U65" s="2285"/>
      <c r="V65" s="2285"/>
      <c r="W65" s="2286"/>
      <c r="Y65" s="1638"/>
      <c r="Z65" s="1639"/>
      <c r="AA65" s="1640"/>
      <c r="AB65" s="1637">
        <f t="shared" si="0"/>
        <v>0</v>
      </c>
      <c r="AC65" s="481">
        <v>0.5</v>
      </c>
      <c r="AD65" s="1654">
        <f t="shared" si="4"/>
        <v>0</v>
      </c>
      <c r="AE65" s="1680"/>
      <c r="AF65" s="1681"/>
      <c r="AG65" s="1680"/>
      <c r="AH65" s="1682">
        <f t="shared" si="8"/>
        <v>0</v>
      </c>
      <c r="AI65" s="481">
        <v>0.2</v>
      </c>
      <c r="AJ65" s="1654">
        <f t="shared" si="5"/>
        <v>0</v>
      </c>
      <c r="AK65" s="1680"/>
      <c r="AL65" s="1681"/>
      <c r="AM65" s="1680"/>
      <c r="AN65" s="1682">
        <f t="shared" si="9"/>
        <v>0</v>
      </c>
      <c r="AO65" s="481">
        <v>0</v>
      </c>
      <c r="AP65" s="1654">
        <f t="shared" si="6"/>
        <v>0</v>
      </c>
      <c r="AQ65" s="521"/>
      <c r="AR65" s="1725">
        <f t="shared" si="10"/>
        <v>0</v>
      </c>
    </row>
    <row r="66" spans="1:44" ht="22.5" customHeight="1">
      <c r="B66" s="320"/>
      <c r="E66" s="336"/>
      <c r="F66" s="336"/>
      <c r="G66" s="336"/>
      <c r="H66" s="336"/>
      <c r="I66" s="336"/>
      <c r="K66" s="336"/>
      <c r="L66" s="336"/>
      <c r="M66" s="336"/>
      <c r="N66" s="336"/>
      <c r="O66" s="336"/>
      <c r="P66" s="336"/>
      <c r="R66" s="336"/>
      <c r="S66" s="336"/>
      <c r="T66" s="336"/>
      <c r="U66" s="336"/>
      <c r="V66" s="336"/>
      <c r="W66" s="336"/>
      <c r="AB66" s="506"/>
      <c r="AC66" s="507"/>
      <c r="AD66" s="508"/>
      <c r="AE66" s="509"/>
      <c r="AF66" s="509"/>
      <c r="AG66" s="509"/>
      <c r="AH66" s="506"/>
      <c r="AI66" s="507"/>
      <c r="AJ66" s="508"/>
      <c r="AK66" s="509"/>
      <c r="AL66" s="509"/>
      <c r="AM66" s="509"/>
      <c r="AN66" s="506"/>
      <c r="AO66" s="507"/>
      <c r="AP66" s="508"/>
      <c r="AQ66" s="508"/>
      <c r="AR66" s="508"/>
    </row>
    <row r="67" spans="1:44" ht="16.5">
      <c r="B67" s="320"/>
      <c r="E67" s="336"/>
      <c r="F67" s="336"/>
      <c r="G67" s="336"/>
      <c r="H67" s="336"/>
      <c r="I67" s="336"/>
      <c r="K67" s="336"/>
      <c r="L67" s="336"/>
      <c r="M67" s="336"/>
      <c r="N67" s="336"/>
      <c r="O67" s="336"/>
      <c r="P67" s="336"/>
      <c r="R67" s="336"/>
      <c r="S67" s="336"/>
      <c r="T67" s="336"/>
      <c r="U67" s="336"/>
      <c r="V67" s="336"/>
      <c r="W67" s="336"/>
      <c r="AB67" s="506"/>
      <c r="AC67" s="507"/>
      <c r="AD67" s="508"/>
      <c r="AE67" s="509"/>
      <c r="AF67" s="509"/>
      <c r="AG67" s="509"/>
      <c r="AH67" s="506"/>
      <c r="AI67" s="507"/>
      <c r="AJ67" s="508"/>
      <c r="AK67" s="509"/>
      <c r="AL67" s="509"/>
      <c r="AM67" s="509"/>
      <c r="AN67" s="506"/>
      <c r="AO67" s="507"/>
      <c r="AP67" s="508"/>
      <c r="AQ67" s="508"/>
      <c r="AR67" s="508"/>
    </row>
    <row r="68" spans="1:44" ht="17.25" thickBot="1">
      <c r="B68" s="320"/>
      <c r="E68" s="336"/>
      <c r="F68" s="336"/>
      <c r="G68" s="336"/>
      <c r="H68" s="336"/>
      <c r="I68" s="336"/>
      <c r="K68" s="336"/>
      <c r="L68" s="336"/>
      <c r="M68" s="336"/>
      <c r="N68" s="336"/>
      <c r="O68" s="336"/>
      <c r="P68" s="336"/>
      <c r="R68" s="336"/>
      <c r="S68" s="336"/>
      <c r="T68" s="336"/>
      <c r="U68" s="336"/>
      <c r="V68" s="336"/>
      <c r="W68" s="336"/>
      <c r="AB68" s="506"/>
      <c r="AC68" s="507"/>
      <c r="AD68" s="508"/>
      <c r="AE68" s="509"/>
      <c r="AF68" s="509"/>
      <c r="AG68" s="509"/>
      <c r="AH68" s="506"/>
      <c r="AI68" s="507"/>
      <c r="AJ68" s="508"/>
      <c r="AK68" s="509"/>
      <c r="AL68" s="509"/>
      <c r="AM68" s="509"/>
      <c r="AN68" s="506"/>
      <c r="AO68" s="507"/>
      <c r="AP68" s="508"/>
      <c r="AQ68" s="508"/>
      <c r="AR68" s="508"/>
    </row>
    <row r="69" spans="1:44" ht="30.75" thickTop="1">
      <c r="B69" s="320"/>
      <c r="C69" s="2063" t="s">
        <v>639</v>
      </c>
      <c r="D69" s="2064"/>
      <c r="E69" s="2064"/>
      <c r="F69" s="2065"/>
      <c r="G69" s="336"/>
      <c r="H69" s="336"/>
      <c r="I69" s="336"/>
      <c r="K69" s="336"/>
      <c r="L69" s="336"/>
      <c r="M69" s="336"/>
      <c r="N69" s="336"/>
      <c r="O69" s="336"/>
      <c r="P69" s="336"/>
      <c r="R69" s="336"/>
      <c r="S69" s="336"/>
      <c r="T69" s="336"/>
      <c r="U69" s="336"/>
      <c r="V69" s="336"/>
      <c r="W69" s="336"/>
      <c r="AB69" s="506"/>
      <c r="AC69" s="507"/>
      <c r="AD69" s="508"/>
      <c r="AE69" s="509"/>
      <c r="AF69" s="509"/>
      <c r="AG69" s="509"/>
      <c r="AH69" s="506"/>
      <c r="AI69" s="507"/>
      <c r="AJ69" s="508"/>
      <c r="AK69" s="509"/>
      <c r="AL69" s="509"/>
      <c r="AM69" s="509"/>
      <c r="AN69" s="506"/>
      <c r="AO69" s="507"/>
      <c r="AP69" s="508"/>
      <c r="AQ69" s="508"/>
      <c r="AR69" s="508"/>
    </row>
    <row r="70" spans="1:44" ht="31.5" customHeight="1">
      <c r="C70" s="2076" t="s">
        <v>640</v>
      </c>
      <c r="D70" s="2077"/>
      <c r="E70" s="2077"/>
      <c r="F70" s="2078"/>
    </row>
    <row r="71" spans="1:44" ht="31.5" customHeight="1" thickBot="1">
      <c r="C71" s="2079"/>
      <c r="D71" s="2080"/>
      <c r="E71" s="2080"/>
      <c r="F71" s="2081"/>
    </row>
    <row r="72" spans="1:44" ht="15.75" thickTop="1"/>
  </sheetData>
  <sheetProtection algorithmName="SHA-512" hashValue="Qw5PK7yyWD24e/BizvGBhKZPYS0jxOHWQOJ2PQkAARG6Y3vxmIYCpj4abjrKlsAl8fl2WG7Oz4hUZchYVnNkUQ==" saltValue="yPIiDmbhnq5LW9KYTp8BRg==" spinCount="100000" sheet="1" objects="1" scenarios="1"/>
  <mergeCells count="29">
    <mergeCell ref="A58:A60"/>
    <mergeCell ref="A61:A63"/>
    <mergeCell ref="A40:A44"/>
    <mergeCell ref="A45:A49"/>
    <mergeCell ref="C69:F69"/>
    <mergeCell ref="A55:A57"/>
    <mergeCell ref="AN1:AQ1"/>
    <mergeCell ref="B5:B7"/>
    <mergeCell ref="C5:C7"/>
    <mergeCell ref="D5:I6"/>
    <mergeCell ref="K5:P6"/>
    <mergeCell ref="R5:W6"/>
    <mergeCell ref="Y5:AP5"/>
    <mergeCell ref="C70:F71"/>
    <mergeCell ref="AR5:AR7"/>
    <mergeCell ref="Y6:AD6"/>
    <mergeCell ref="D10:W65"/>
    <mergeCell ref="A1:B1"/>
    <mergeCell ref="A3:AR3"/>
    <mergeCell ref="AO4:AR4"/>
    <mergeCell ref="A5:A7"/>
    <mergeCell ref="A2:B2"/>
    <mergeCell ref="AE6:AJ6"/>
    <mergeCell ref="AK6:AP6"/>
    <mergeCell ref="A8:A9"/>
    <mergeCell ref="A12:A17"/>
    <mergeCell ref="A19:A25"/>
    <mergeCell ref="A26:A37"/>
    <mergeCell ref="A50:A54"/>
  </mergeCells>
  <hyperlinks>
    <hyperlink ref="D10:W65" location="'CR الارتباطات'!A71" display="يرجى الاطلاع على الملاحظة اسفل الجدول"/>
  </hyperlinks>
  <pageMargins left="0.7" right="0.7" top="0.75" bottom="0.75" header="0.3" footer="0.3"/>
  <pageSetup paperSize="9" scale="19" orientation="portrait" horizontalDpi="90" verticalDpi="90" r:id="rId1"/>
  <colBreaks count="2" manualBreakCount="2">
    <brk id="9" max="1048575" man="1"/>
    <brk id="2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2"/>
  <sheetViews>
    <sheetView showGridLines="0" rightToLeft="1" view="pageBreakPreview" zoomScale="110" zoomScaleSheetLayoutView="110" workbookViewId="0">
      <selection activeCell="B10" sqref="B10:G10"/>
    </sheetView>
  </sheetViews>
  <sheetFormatPr defaultRowHeight="15"/>
  <cols>
    <col min="1" max="1" width="20.42578125" customWidth="1"/>
    <col min="7" max="7" width="35.85546875" customWidth="1"/>
    <col min="8" max="8" width="26.5703125" customWidth="1"/>
    <col min="257" max="257" width="20.42578125" customWidth="1"/>
    <col min="263" max="263" width="35.85546875" customWidth="1"/>
    <col min="264" max="264" width="26.5703125" customWidth="1"/>
    <col min="513" max="513" width="20.42578125" customWidth="1"/>
    <col min="519" max="519" width="35.85546875" customWidth="1"/>
    <col min="520" max="520" width="26.5703125" customWidth="1"/>
    <col min="769" max="769" width="20.42578125" customWidth="1"/>
    <col min="775" max="775" width="35.85546875" customWidth="1"/>
    <col min="776" max="776" width="26.5703125" customWidth="1"/>
    <col min="1025" max="1025" width="20.42578125" customWidth="1"/>
    <col min="1031" max="1031" width="35.85546875" customWidth="1"/>
    <col min="1032" max="1032" width="26.5703125" customWidth="1"/>
    <col min="1281" max="1281" width="20.42578125" customWidth="1"/>
    <col min="1287" max="1287" width="35.85546875" customWidth="1"/>
    <col min="1288" max="1288" width="26.5703125" customWidth="1"/>
    <col min="1537" max="1537" width="20.42578125" customWidth="1"/>
    <col min="1543" max="1543" width="35.85546875" customWidth="1"/>
    <col min="1544" max="1544" width="26.5703125" customWidth="1"/>
    <col min="1793" max="1793" width="20.42578125" customWidth="1"/>
    <col min="1799" max="1799" width="35.85546875" customWidth="1"/>
    <col min="1800" max="1800" width="26.5703125" customWidth="1"/>
    <col min="2049" max="2049" width="20.42578125" customWidth="1"/>
    <col min="2055" max="2055" width="35.85546875" customWidth="1"/>
    <col min="2056" max="2056" width="26.5703125" customWidth="1"/>
    <col min="2305" max="2305" width="20.42578125" customWidth="1"/>
    <col min="2311" max="2311" width="35.85546875" customWidth="1"/>
    <col min="2312" max="2312" width="26.5703125" customWidth="1"/>
    <col min="2561" max="2561" width="20.42578125" customWidth="1"/>
    <col min="2567" max="2567" width="35.85546875" customWidth="1"/>
    <col min="2568" max="2568" width="26.5703125" customWidth="1"/>
    <col min="2817" max="2817" width="20.42578125" customWidth="1"/>
    <col min="2823" max="2823" width="35.85546875" customWidth="1"/>
    <col min="2824" max="2824" width="26.5703125" customWidth="1"/>
    <col min="3073" max="3073" width="20.42578125" customWidth="1"/>
    <col min="3079" max="3079" width="35.85546875" customWidth="1"/>
    <col min="3080" max="3080" width="26.5703125" customWidth="1"/>
    <col min="3329" max="3329" width="20.42578125" customWidth="1"/>
    <col min="3335" max="3335" width="35.85546875" customWidth="1"/>
    <col min="3336" max="3336" width="26.5703125" customWidth="1"/>
    <col min="3585" max="3585" width="20.42578125" customWidth="1"/>
    <col min="3591" max="3591" width="35.85546875" customWidth="1"/>
    <col min="3592" max="3592" width="26.5703125" customWidth="1"/>
    <col min="3841" max="3841" width="20.42578125" customWidth="1"/>
    <col min="3847" max="3847" width="35.85546875" customWidth="1"/>
    <col min="3848" max="3848" width="26.5703125" customWidth="1"/>
    <col min="4097" max="4097" width="20.42578125" customWidth="1"/>
    <col min="4103" max="4103" width="35.85546875" customWidth="1"/>
    <col min="4104" max="4104" width="26.5703125" customWidth="1"/>
    <col min="4353" max="4353" width="20.42578125" customWidth="1"/>
    <col min="4359" max="4359" width="35.85546875" customWidth="1"/>
    <col min="4360" max="4360" width="26.5703125" customWidth="1"/>
    <col min="4609" max="4609" width="20.42578125" customWidth="1"/>
    <col min="4615" max="4615" width="35.85546875" customWidth="1"/>
    <col min="4616" max="4616" width="26.5703125" customWidth="1"/>
    <col min="4865" max="4865" width="20.42578125" customWidth="1"/>
    <col min="4871" max="4871" width="35.85546875" customWidth="1"/>
    <col min="4872" max="4872" width="26.5703125" customWidth="1"/>
    <col min="5121" max="5121" width="20.42578125" customWidth="1"/>
    <col min="5127" max="5127" width="35.85546875" customWidth="1"/>
    <col min="5128" max="5128" width="26.5703125" customWidth="1"/>
    <col min="5377" max="5377" width="20.42578125" customWidth="1"/>
    <col min="5383" max="5383" width="35.85546875" customWidth="1"/>
    <col min="5384" max="5384" width="26.5703125" customWidth="1"/>
    <col min="5633" max="5633" width="20.42578125" customWidth="1"/>
    <col min="5639" max="5639" width="35.85546875" customWidth="1"/>
    <col min="5640" max="5640" width="26.5703125" customWidth="1"/>
    <col min="5889" max="5889" width="20.42578125" customWidth="1"/>
    <col min="5895" max="5895" width="35.85546875" customWidth="1"/>
    <col min="5896" max="5896" width="26.5703125" customWidth="1"/>
    <col min="6145" max="6145" width="20.42578125" customWidth="1"/>
    <col min="6151" max="6151" width="35.85546875" customWidth="1"/>
    <col min="6152" max="6152" width="26.5703125" customWidth="1"/>
    <col min="6401" max="6401" width="20.42578125" customWidth="1"/>
    <col min="6407" max="6407" width="35.85546875" customWidth="1"/>
    <col min="6408" max="6408" width="26.5703125" customWidth="1"/>
    <col min="6657" max="6657" width="20.42578125" customWidth="1"/>
    <col min="6663" max="6663" width="35.85546875" customWidth="1"/>
    <col min="6664" max="6664" width="26.5703125" customWidth="1"/>
    <col min="6913" max="6913" width="20.42578125" customWidth="1"/>
    <col min="6919" max="6919" width="35.85546875" customWidth="1"/>
    <col min="6920" max="6920" width="26.5703125" customWidth="1"/>
    <col min="7169" max="7169" width="20.42578125" customWidth="1"/>
    <col min="7175" max="7175" width="35.85546875" customWidth="1"/>
    <col min="7176" max="7176" width="26.5703125" customWidth="1"/>
    <col min="7425" max="7425" width="20.42578125" customWidth="1"/>
    <col min="7431" max="7431" width="35.85546875" customWidth="1"/>
    <col min="7432" max="7432" width="26.5703125" customWidth="1"/>
    <col min="7681" max="7681" width="20.42578125" customWidth="1"/>
    <col min="7687" max="7687" width="35.85546875" customWidth="1"/>
    <col min="7688" max="7688" width="26.5703125" customWidth="1"/>
    <col min="7937" max="7937" width="20.42578125" customWidth="1"/>
    <col min="7943" max="7943" width="35.85546875" customWidth="1"/>
    <col min="7944" max="7944" width="26.5703125" customWidth="1"/>
    <col min="8193" max="8193" width="20.42578125" customWidth="1"/>
    <col min="8199" max="8199" width="35.85546875" customWidth="1"/>
    <col min="8200" max="8200" width="26.5703125" customWidth="1"/>
    <col min="8449" max="8449" width="20.42578125" customWidth="1"/>
    <col min="8455" max="8455" width="35.85546875" customWidth="1"/>
    <col min="8456" max="8456" width="26.5703125" customWidth="1"/>
    <col min="8705" max="8705" width="20.42578125" customWidth="1"/>
    <col min="8711" max="8711" width="35.85546875" customWidth="1"/>
    <col min="8712" max="8712" width="26.5703125" customWidth="1"/>
    <col min="8961" max="8961" width="20.42578125" customWidth="1"/>
    <col min="8967" max="8967" width="35.85546875" customWidth="1"/>
    <col min="8968" max="8968" width="26.5703125" customWidth="1"/>
    <col min="9217" max="9217" width="20.42578125" customWidth="1"/>
    <col min="9223" max="9223" width="35.85546875" customWidth="1"/>
    <col min="9224" max="9224" width="26.5703125" customWidth="1"/>
    <col min="9473" max="9473" width="20.42578125" customWidth="1"/>
    <col min="9479" max="9479" width="35.85546875" customWidth="1"/>
    <col min="9480" max="9480" width="26.5703125" customWidth="1"/>
    <col min="9729" max="9729" width="20.42578125" customWidth="1"/>
    <col min="9735" max="9735" width="35.85546875" customWidth="1"/>
    <col min="9736" max="9736" width="26.5703125" customWidth="1"/>
    <col min="9985" max="9985" width="20.42578125" customWidth="1"/>
    <col min="9991" max="9991" width="35.85546875" customWidth="1"/>
    <col min="9992" max="9992" width="26.5703125" customWidth="1"/>
    <col min="10241" max="10241" width="20.42578125" customWidth="1"/>
    <col min="10247" max="10247" width="35.85546875" customWidth="1"/>
    <col min="10248" max="10248" width="26.5703125" customWidth="1"/>
    <col min="10497" max="10497" width="20.42578125" customWidth="1"/>
    <col min="10503" max="10503" width="35.85546875" customWidth="1"/>
    <col min="10504" max="10504" width="26.5703125" customWidth="1"/>
    <col min="10753" max="10753" width="20.42578125" customWidth="1"/>
    <col min="10759" max="10759" width="35.85546875" customWidth="1"/>
    <col min="10760" max="10760" width="26.5703125" customWidth="1"/>
    <col min="11009" max="11009" width="20.42578125" customWidth="1"/>
    <col min="11015" max="11015" width="35.85546875" customWidth="1"/>
    <col min="11016" max="11016" width="26.5703125" customWidth="1"/>
    <col min="11265" max="11265" width="20.42578125" customWidth="1"/>
    <col min="11271" max="11271" width="35.85546875" customWidth="1"/>
    <col min="11272" max="11272" width="26.5703125" customWidth="1"/>
    <col min="11521" max="11521" width="20.42578125" customWidth="1"/>
    <col min="11527" max="11527" width="35.85546875" customWidth="1"/>
    <col min="11528" max="11528" width="26.5703125" customWidth="1"/>
    <col min="11777" max="11777" width="20.42578125" customWidth="1"/>
    <col min="11783" max="11783" width="35.85546875" customWidth="1"/>
    <col min="11784" max="11784" width="26.5703125" customWidth="1"/>
    <col min="12033" max="12033" width="20.42578125" customWidth="1"/>
    <col min="12039" max="12039" width="35.85546875" customWidth="1"/>
    <col min="12040" max="12040" width="26.5703125" customWidth="1"/>
    <col min="12289" max="12289" width="20.42578125" customWidth="1"/>
    <col min="12295" max="12295" width="35.85546875" customWidth="1"/>
    <col min="12296" max="12296" width="26.5703125" customWidth="1"/>
    <col min="12545" max="12545" width="20.42578125" customWidth="1"/>
    <col min="12551" max="12551" width="35.85546875" customWidth="1"/>
    <col min="12552" max="12552" width="26.5703125" customWidth="1"/>
    <col min="12801" max="12801" width="20.42578125" customWidth="1"/>
    <col min="12807" max="12807" width="35.85546875" customWidth="1"/>
    <col min="12808" max="12808" width="26.5703125" customWidth="1"/>
    <col min="13057" max="13057" width="20.42578125" customWidth="1"/>
    <col min="13063" max="13063" width="35.85546875" customWidth="1"/>
    <col min="13064" max="13064" width="26.5703125" customWidth="1"/>
    <col min="13313" max="13313" width="20.42578125" customWidth="1"/>
    <col min="13319" max="13319" width="35.85546875" customWidth="1"/>
    <col min="13320" max="13320" width="26.5703125" customWidth="1"/>
    <col min="13569" max="13569" width="20.42578125" customWidth="1"/>
    <col min="13575" max="13575" width="35.85546875" customWidth="1"/>
    <col min="13576" max="13576" width="26.5703125" customWidth="1"/>
    <col min="13825" max="13825" width="20.42578125" customWidth="1"/>
    <col min="13831" max="13831" width="35.85546875" customWidth="1"/>
    <col min="13832" max="13832" width="26.5703125" customWidth="1"/>
    <col min="14081" max="14081" width="20.42578125" customWidth="1"/>
    <col min="14087" max="14087" width="35.85546875" customWidth="1"/>
    <col min="14088" max="14088" width="26.5703125" customWidth="1"/>
    <col min="14337" max="14337" width="20.42578125" customWidth="1"/>
    <col min="14343" max="14343" width="35.85546875" customWidth="1"/>
    <col min="14344" max="14344" width="26.5703125" customWidth="1"/>
    <col min="14593" max="14593" width="20.42578125" customWidth="1"/>
    <col min="14599" max="14599" width="35.85546875" customWidth="1"/>
    <col min="14600" max="14600" width="26.5703125" customWidth="1"/>
    <col min="14849" max="14849" width="20.42578125" customWidth="1"/>
    <col min="14855" max="14855" width="35.85546875" customWidth="1"/>
    <col min="14856" max="14856" width="26.5703125" customWidth="1"/>
    <col min="15105" max="15105" width="20.42578125" customWidth="1"/>
    <col min="15111" max="15111" width="35.85546875" customWidth="1"/>
    <col min="15112" max="15112" width="26.5703125" customWidth="1"/>
    <col min="15361" max="15361" width="20.42578125" customWidth="1"/>
    <col min="15367" max="15367" width="35.85546875" customWidth="1"/>
    <col min="15368" max="15368" width="26.5703125" customWidth="1"/>
    <col min="15617" max="15617" width="20.42578125" customWidth="1"/>
    <col min="15623" max="15623" width="35.85546875" customWidth="1"/>
    <col min="15624" max="15624" width="26.5703125" customWidth="1"/>
    <col min="15873" max="15873" width="20.42578125" customWidth="1"/>
    <col min="15879" max="15879" width="35.85546875" customWidth="1"/>
    <col min="15880" max="15880" width="26.5703125" customWidth="1"/>
    <col min="16129" max="16129" width="20.42578125" customWidth="1"/>
    <col min="16135" max="16135" width="35.85546875" customWidth="1"/>
    <col min="16136" max="16136" width="26.5703125" customWidth="1"/>
  </cols>
  <sheetData>
    <row r="1" spans="1:9" ht="21.75" thickTop="1" thickBot="1">
      <c r="A1" s="2299" t="s">
        <v>1</v>
      </c>
      <c r="B1" s="2300"/>
      <c r="C1" s="2318">
        <f>'بيانات عامة'!D5</f>
        <v>0</v>
      </c>
      <c r="D1" s="2319"/>
      <c r="E1" s="2319"/>
      <c r="F1" s="2053"/>
    </row>
    <row r="2" spans="1:9" ht="21.75" thickTop="1" thickBot="1">
      <c r="A2" s="2316" t="s">
        <v>529</v>
      </c>
      <c r="B2" s="2317"/>
      <c r="C2" s="2320">
        <f>'بيانات عامة'!D15</f>
        <v>0</v>
      </c>
      <c r="D2" s="2321"/>
      <c r="E2" s="2321"/>
      <c r="F2" s="2322"/>
    </row>
    <row r="3" spans="1:9" ht="24" thickBot="1">
      <c r="B3" s="2307" t="s">
        <v>517</v>
      </c>
      <c r="C3" s="2308"/>
      <c r="D3" s="2308"/>
      <c r="E3" s="2308"/>
      <c r="F3" s="2308"/>
      <c r="G3" s="2308"/>
      <c r="H3" s="2308"/>
      <c r="I3" s="2309"/>
    </row>
    <row r="4" spans="1:9" ht="15.75" thickBot="1">
      <c r="B4" s="94"/>
      <c r="C4" s="94"/>
      <c r="D4" s="94"/>
      <c r="E4" s="94"/>
      <c r="F4" s="94"/>
      <c r="G4" s="94"/>
      <c r="H4" s="94"/>
    </row>
    <row r="5" spans="1:9" ht="16.5" thickBot="1">
      <c r="B5" s="530"/>
      <c r="C5" s="531"/>
      <c r="D5" s="532"/>
      <c r="E5" s="532"/>
      <c r="F5" s="533"/>
      <c r="G5" s="532"/>
      <c r="H5" s="533"/>
      <c r="I5" s="534"/>
    </row>
    <row r="6" spans="1:9" ht="24" thickBot="1">
      <c r="B6" s="2301" t="s">
        <v>516</v>
      </c>
      <c r="C6" s="2302"/>
      <c r="D6" s="2302"/>
      <c r="E6" s="2302"/>
      <c r="F6" s="2302"/>
      <c r="G6" s="2303"/>
      <c r="H6" s="1462">
        <f>'مخاطر الطرف المقابل -REPO '!I31</f>
        <v>0</v>
      </c>
      <c r="I6" s="535"/>
    </row>
    <row r="7" spans="1:9" ht="24" thickBot="1">
      <c r="B7" s="1478"/>
      <c r="C7" s="1479"/>
      <c r="D7" s="1479"/>
      <c r="E7" s="1479"/>
      <c r="F7" s="1479"/>
      <c r="G7" s="1479"/>
      <c r="H7" s="1475"/>
      <c r="I7" s="535"/>
    </row>
    <row r="8" spans="1:9" ht="24" thickBot="1">
      <c r="B8" s="2310" t="s">
        <v>515</v>
      </c>
      <c r="C8" s="2311"/>
      <c r="D8" s="2311"/>
      <c r="E8" s="2311"/>
      <c r="F8" s="2311"/>
      <c r="G8" s="2312"/>
      <c r="H8" s="1462">
        <f>' مخاطر الطرف المقابل- OTC'!I66</f>
        <v>0</v>
      </c>
      <c r="I8" s="535"/>
    </row>
    <row r="9" spans="1:9" ht="24" thickBot="1">
      <c r="B9" s="1478"/>
      <c r="C9" s="1479"/>
      <c r="D9" s="1479"/>
      <c r="E9" s="1479"/>
      <c r="F9" s="1479"/>
      <c r="G9" s="1479"/>
      <c r="H9" s="1475"/>
      <c r="I9" s="535"/>
    </row>
    <row r="10" spans="1:9" ht="24" thickBot="1">
      <c r="B10" s="2313" t="s">
        <v>198</v>
      </c>
      <c r="C10" s="2314"/>
      <c r="D10" s="2314"/>
      <c r="E10" s="2314"/>
      <c r="F10" s="2314"/>
      <c r="G10" s="2315"/>
      <c r="H10" s="1462">
        <f>H6+H8</f>
        <v>0</v>
      </c>
      <c r="I10" s="535"/>
    </row>
    <row r="11" spans="1:9" ht="24" thickBot="1">
      <c r="B11" s="1061"/>
      <c r="C11" s="1062"/>
      <c r="D11" s="1062"/>
      <c r="E11" s="1062"/>
      <c r="F11" s="1062"/>
      <c r="G11" s="1062"/>
      <c r="H11" s="1476"/>
      <c r="I11" s="535"/>
    </row>
    <row r="12" spans="1:9" ht="24" thickBot="1">
      <c r="B12" s="2304" t="s">
        <v>199</v>
      </c>
      <c r="C12" s="2305"/>
      <c r="D12" s="2305"/>
      <c r="E12" s="2305"/>
      <c r="F12" s="2305"/>
      <c r="G12" s="2306"/>
      <c r="H12" s="1477">
        <f>H10*12.5</f>
        <v>0</v>
      </c>
      <c r="I12" s="1063"/>
    </row>
  </sheetData>
  <sheetProtection algorithmName="SHA-512" hashValue="6otjYF87ZtFbmK5W4T/0/xqodWDn51WmIbdCCVOvt8P/+SiFxjzZJ+JKHSWi5mlX7BzmYBXqoi++Z0n53Lzclg==" saltValue="3r/0avXc1N/RKKxhacQj1w==" spinCount="100000" sheet="1" objects="1" scenarios="1"/>
  <mergeCells count="9">
    <mergeCell ref="A1:B1"/>
    <mergeCell ref="B6:G6"/>
    <mergeCell ref="B12:G12"/>
    <mergeCell ref="B3:I3"/>
    <mergeCell ref="B8:G8"/>
    <mergeCell ref="B10:G10"/>
    <mergeCell ref="A2:B2"/>
    <mergeCell ref="C1:F1"/>
    <mergeCell ref="C2:F2"/>
  </mergeCells>
  <pageMargins left="0.7" right="0.7" top="0.75" bottom="0.75" header="0.3" footer="0.3"/>
  <pageSetup paperSize="9" scale="53"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75"/>
  <sheetViews>
    <sheetView showGridLines="0" rightToLeft="1" view="pageBreakPreview" zoomScale="110" zoomScaleNormal="100" zoomScaleSheetLayoutView="110" workbookViewId="0">
      <selection activeCell="D4" sqref="D4:E4"/>
    </sheetView>
  </sheetViews>
  <sheetFormatPr defaultColWidth="17.85546875" defaultRowHeight="15"/>
  <cols>
    <col min="1" max="1" width="7.28515625" style="95" customWidth="1"/>
    <col min="2" max="2" width="22.28515625" style="95" customWidth="1"/>
    <col min="3" max="3" width="19.5703125" style="95" customWidth="1"/>
    <col min="4" max="4" width="18.42578125" style="95" customWidth="1"/>
    <col min="5" max="7" width="17.85546875" style="95" customWidth="1"/>
    <col min="8" max="8" width="16.42578125" style="95" customWidth="1"/>
    <col min="9" max="256" width="17.85546875" style="95"/>
    <col min="257" max="257" width="5" style="95" customWidth="1"/>
    <col min="258" max="258" width="22.28515625" style="95" customWidth="1"/>
    <col min="259" max="259" width="19.5703125" style="95" customWidth="1"/>
    <col min="260" max="260" width="18.42578125" style="95" customWidth="1"/>
    <col min="261" max="263" width="17.85546875" style="95" customWidth="1"/>
    <col min="264" max="264" width="16.42578125" style="95" customWidth="1"/>
    <col min="265" max="512" width="17.85546875" style="95"/>
    <col min="513" max="513" width="5" style="95" customWidth="1"/>
    <col min="514" max="514" width="22.28515625" style="95" customWidth="1"/>
    <col min="515" max="515" width="19.5703125" style="95" customWidth="1"/>
    <col min="516" max="516" width="18.42578125" style="95" customWidth="1"/>
    <col min="517" max="519" width="17.85546875" style="95" customWidth="1"/>
    <col min="520" max="520" width="16.42578125" style="95" customWidth="1"/>
    <col min="521" max="768" width="17.85546875" style="95"/>
    <col min="769" max="769" width="5" style="95" customWidth="1"/>
    <col min="770" max="770" width="22.28515625" style="95" customWidth="1"/>
    <col min="771" max="771" width="19.5703125" style="95" customWidth="1"/>
    <col min="772" max="772" width="18.42578125" style="95" customWidth="1"/>
    <col min="773" max="775" width="17.85546875" style="95" customWidth="1"/>
    <col min="776" max="776" width="16.42578125" style="95" customWidth="1"/>
    <col min="777" max="1024" width="17.85546875" style="95"/>
    <col min="1025" max="1025" width="5" style="95" customWidth="1"/>
    <col min="1026" max="1026" width="22.28515625" style="95" customWidth="1"/>
    <col min="1027" max="1027" width="19.5703125" style="95" customWidth="1"/>
    <col min="1028" max="1028" width="18.42578125" style="95" customWidth="1"/>
    <col min="1029" max="1031" width="17.85546875" style="95" customWidth="1"/>
    <col min="1032" max="1032" width="16.42578125" style="95" customWidth="1"/>
    <col min="1033" max="1280" width="17.85546875" style="95"/>
    <col min="1281" max="1281" width="5" style="95" customWidth="1"/>
    <col min="1282" max="1282" width="22.28515625" style="95" customWidth="1"/>
    <col min="1283" max="1283" width="19.5703125" style="95" customWidth="1"/>
    <col min="1284" max="1284" width="18.42578125" style="95" customWidth="1"/>
    <col min="1285" max="1287" width="17.85546875" style="95" customWidth="1"/>
    <col min="1288" max="1288" width="16.42578125" style="95" customWidth="1"/>
    <col min="1289" max="1536" width="17.85546875" style="95"/>
    <col min="1537" max="1537" width="5" style="95" customWidth="1"/>
    <col min="1538" max="1538" width="22.28515625" style="95" customWidth="1"/>
    <col min="1539" max="1539" width="19.5703125" style="95" customWidth="1"/>
    <col min="1540" max="1540" width="18.42578125" style="95" customWidth="1"/>
    <col min="1541" max="1543" width="17.85546875" style="95" customWidth="1"/>
    <col min="1544" max="1544" width="16.42578125" style="95" customWidth="1"/>
    <col min="1545" max="1792" width="17.85546875" style="95"/>
    <col min="1793" max="1793" width="5" style="95" customWidth="1"/>
    <col min="1794" max="1794" width="22.28515625" style="95" customWidth="1"/>
    <col min="1795" max="1795" width="19.5703125" style="95" customWidth="1"/>
    <col min="1796" max="1796" width="18.42578125" style="95" customWidth="1"/>
    <col min="1797" max="1799" width="17.85546875" style="95" customWidth="1"/>
    <col min="1800" max="1800" width="16.42578125" style="95" customWidth="1"/>
    <col min="1801" max="2048" width="17.85546875" style="95"/>
    <col min="2049" max="2049" width="5" style="95" customWidth="1"/>
    <col min="2050" max="2050" width="22.28515625" style="95" customWidth="1"/>
    <col min="2051" max="2051" width="19.5703125" style="95" customWidth="1"/>
    <col min="2052" max="2052" width="18.42578125" style="95" customWidth="1"/>
    <col min="2053" max="2055" width="17.85546875" style="95" customWidth="1"/>
    <col min="2056" max="2056" width="16.42578125" style="95" customWidth="1"/>
    <col min="2057" max="2304" width="17.85546875" style="95"/>
    <col min="2305" max="2305" width="5" style="95" customWidth="1"/>
    <col min="2306" max="2306" width="22.28515625" style="95" customWidth="1"/>
    <col min="2307" max="2307" width="19.5703125" style="95" customWidth="1"/>
    <col min="2308" max="2308" width="18.42578125" style="95" customWidth="1"/>
    <col min="2309" max="2311" width="17.85546875" style="95" customWidth="1"/>
    <col min="2312" max="2312" width="16.42578125" style="95" customWidth="1"/>
    <col min="2313" max="2560" width="17.85546875" style="95"/>
    <col min="2561" max="2561" width="5" style="95" customWidth="1"/>
    <col min="2562" max="2562" width="22.28515625" style="95" customWidth="1"/>
    <col min="2563" max="2563" width="19.5703125" style="95" customWidth="1"/>
    <col min="2564" max="2564" width="18.42578125" style="95" customWidth="1"/>
    <col min="2565" max="2567" width="17.85546875" style="95" customWidth="1"/>
    <col min="2568" max="2568" width="16.42578125" style="95" customWidth="1"/>
    <col min="2569" max="2816" width="17.85546875" style="95"/>
    <col min="2817" max="2817" width="5" style="95" customWidth="1"/>
    <col min="2818" max="2818" width="22.28515625" style="95" customWidth="1"/>
    <col min="2819" max="2819" width="19.5703125" style="95" customWidth="1"/>
    <col min="2820" max="2820" width="18.42578125" style="95" customWidth="1"/>
    <col min="2821" max="2823" width="17.85546875" style="95" customWidth="1"/>
    <col min="2824" max="2824" width="16.42578125" style="95" customWidth="1"/>
    <col min="2825" max="3072" width="17.85546875" style="95"/>
    <col min="3073" max="3073" width="5" style="95" customWidth="1"/>
    <col min="3074" max="3074" width="22.28515625" style="95" customWidth="1"/>
    <col min="3075" max="3075" width="19.5703125" style="95" customWidth="1"/>
    <col min="3076" max="3076" width="18.42578125" style="95" customWidth="1"/>
    <col min="3077" max="3079" width="17.85546875" style="95" customWidth="1"/>
    <col min="3080" max="3080" width="16.42578125" style="95" customWidth="1"/>
    <col min="3081" max="3328" width="17.85546875" style="95"/>
    <col min="3329" max="3329" width="5" style="95" customWidth="1"/>
    <col min="3330" max="3330" width="22.28515625" style="95" customWidth="1"/>
    <col min="3331" max="3331" width="19.5703125" style="95" customWidth="1"/>
    <col min="3332" max="3332" width="18.42578125" style="95" customWidth="1"/>
    <col min="3333" max="3335" width="17.85546875" style="95" customWidth="1"/>
    <col min="3336" max="3336" width="16.42578125" style="95" customWidth="1"/>
    <col min="3337" max="3584" width="17.85546875" style="95"/>
    <col min="3585" max="3585" width="5" style="95" customWidth="1"/>
    <col min="3586" max="3586" width="22.28515625" style="95" customWidth="1"/>
    <col min="3587" max="3587" width="19.5703125" style="95" customWidth="1"/>
    <col min="3588" max="3588" width="18.42578125" style="95" customWidth="1"/>
    <col min="3589" max="3591" width="17.85546875" style="95" customWidth="1"/>
    <col min="3592" max="3592" width="16.42578125" style="95" customWidth="1"/>
    <col min="3593" max="3840" width="17.85546875" style="95"/>
    <col min="3841" max="3841" width="5" style="95" customWidth="1"/>
    <col min="3842" max="3842" width="22.28515625" style="95" customWidth="1"/>
    <col min="3843" max="3843" width="19.5703125" style="95" customWidth="1"/>
    <col min="3844" max="3844" width="18.42578125" style="95" customWidth="1"/>
    <col min="3845" max="3847" width="17.85546875" style="95" customWidth="1"/>
    <col min="3848" max="3848" width="16.42578125" style="95" customWidth="1"/>
    <col min="3849" max="4096" width="17.85546875" style="95"/>
    <col min="4097" max="4097" width="5" style="95" customWidth="1"/>
    <col min="4098" max="4098" width="22.28515625" style="95" customWidth="1"/>
    <col min="4099" max="4099" width="19.5703125" style="95" customWidth="1"/>
    <col min="4100" max="4100" width="18.42578125" style="95" customWidth="1"/>
    <col min="4101" max="4103" width="17.85546875" style="95" customWidth="1"/>
    <col min="4104" max="4104" width="16.42578125" style="95" customWidth="1"/>
    <col min="4105" max="4352" width="17.85546875" style="95"/>
    <col min="4353" max="4353" width="5" style="95" customWidth="1"/>
    <col min="4354" max="4354" width="22.28515625" style="95" customWidth="1"/>
    <col min="4355" max="4355" width="19.5703125" style="95" customWidth="1"/>
    <col min="4356" max="4356" width="18.42578125" style="95" customWidth="1"/>
    <col min="4357" max="4359" width="17.85546875" style="95" customWidth="1"/>
    <col min="4360" max="4360" width="16.42578125" style="95" customWidth="1"/>
    <col min="4361" max="4608" width="17.85546875" style="95"/>
    <col min="4609" max="4609" width="5" style="95" customWidth="1"/>
    <col min="4610" max="4610" width="22.28515625" style="95" customWidth="1"/>
    <col min="4611" max="4611" width="19.5703125" style="95" customWidth="1"/>
    <col min="4612" max="4612" width="18.42578125" style="95" customWidth="1"/>
    <col min="4613" max="4615" width="17.85546875" style="95" customWidth="1"/>
    <col min="4616" max="4616" width="16.42578125" style="95" customWidth="1"/>
    <col min="4617" max="4864" width="17.85546875" style="95"/>
    <col min="4865" max="4865" width="5" style="95" customWidth="1"/>
    <col min="4866" max="4866" width="22.28515625" style="95" customWidth="1"/>
    <col min="4867" max="4867" width="19.5703125" style="95" customWidth="1"/>
    <col min="4868" max="4868" width="18.42578125" style="95" customWidth="1"/>
    <col min="4869" max="4871" width="17.85546875" style="95" customWidth="1"/>
    <col min="4872" max="4872" width="16.42578125" style="95" customWidth="1"/>
    <col min="4873" max="5120" width="17.85546875" style="95"/>
    <col min="5121" max="5121" width="5" style="95" customWidth="1"/>
    <col min="5122" max="5122" width="22.28515625" style="95" customWidth="1"/>
    <col min="5123" max="5123" width="19.5703125" style="95" customWidth="1"/>
    <col min="5124" max="5124" width="18.42578125" style="95" customWidth="1"/>
    <col min="5125" max="5127" width="17.85546875" style="95" customWidth="1"/>
    <col min="5128" max="5128" width="16.42578125" style="95" customWidth="1"/>
    <col min="5129" max="5376" width="17.85546875" style="95"/>
    <col min="5377" max="5377" width="5" style="95" customWidth="1"/>
    <col min="5378" max="5378" width="22.28515625" style="95" customWidth="1"/>
    <col min="5379" max="5379" width="19.5703125" style="95" customWidth="1"/>
    <col min="5380" max="5380" width="18.42578125" style="95" customWidth="1"/>
    <col min="5381" max="5383" width="17.85546875" style="95" customWidth="1"/>
    <col min="5384" max="5384" width="16.42578125" style="95" customWidth="1"/>
    <col min="5385" max="5632" width="17.85546875" style="95"/>
    <col min="5633" max="5633" width="5" style="95" customWidth="1"/>
    <col min="5634" max="5634" width="22.28515625" style="95" customWidth="1"/>
    <col min="5635" max="5635" width="19.5703125" style="95" customWidth="1"/>
    <col min="5636" max="5636" width="18.42578125" style="95" customWidth="1"/>
    <col min="5637" max="5639" width="17.85546875" style="95" customWidth="1"/>
    <col min="5640" max="5640" width="16.42578125" style="95" customWidth="1"/>
    <col min="5641" max="5888" width="17.85546875" style="95"/>
    <col min="5889" max="5889" width="5" style="95" customWidth="1"/>
    <col min="5890" max="5890" width="22.28515625" style="95" customWidth="1"/>
    <col min="5891" max="5891" width="19.5703125" style="95" customWidth="1"/>
    <col min="5892" max="5892" width="18.42578125" style="95" customWidth="1"/>
    <col min="5893" max="5895" width="17.85546875" style="95" customWidth="1"/>
    <col min="5896" max="5896" width="16.42578125" style="95" customWidth="1"/>
    <col min="5897" max="6144" width="17.85546875" style="95"/>
    <col min="6145" max="6145" width="5" style="95" customWidth="1"/>
    <col min="6146" max="6146" width="22.28515625" style="95" customWidth="1"/>
    <col min="6147" max="6147" width="19.5703125" style="95" customWidth="1"/>
    <col min="6148" max="6148" width="18.42578125" style="95" customWidth="1"/>
    <col min="6149" max="6151" width="17.85546875" style="95" customWidth="1"/>
    <col min="6152" max="6152" width="16.42578125" style="95" customWidth="1"/>
    <col min="6153" max="6400" width="17.85546875" style="95"/>
    <col min="6401" max="6401" width="5" style="95" customWidth="1"/>
    <col min="6402" max="6402" width="22.28515625" style="95" customWidth="1"/>
    <col min="6403" max="6403" width="19.5703125" style="95" customWidth="1"/>
    <col min="6404" max="6404" width="18.42578125" style="95" customWidth="1"/>
    <col min="6405" max="6407" width="17.85546875" style="95" customWidth="1"/>
    <col min="6408" max="6408" width="16.42578125" style="95" customWidth="1"/>
    <col min="6409" max="6656" width="17.85546875" style="95"/>
    <col min="6657" max="6657" width="5" style="95" customWidth="1"/>
    <col min="6658" max="6658" width="22.28515625" style="95" customWidth="1"/>
    <col min="6659" max="6659" width="19.5703125" style="95" customWidth="1"/>
    <col min="6660" max="6660" width="18.42578125" style="95" customWidth="1"/>
    <col min="6661" max="6663" width="17.85546875" style="95" customWidth="1"/>
    <col min="6664" max="6664" width="16.42578125" style="95" customWidth="1"/>
    <col min="6665" max="6912" width="17.85546875" style="95"/>
    <col min="6913" max="6913" width="5" style="95" customWidth="1"/>
    <col min="6914" max="6914" width="22.28515625" style="95" customWidth="1"/>
    <col min="6915" max="6915" width="19.5703125" style="95" customWidth="1"/>
    <col min="6916" max="6916" width="18.42578125" style="95" customWidth="1"/>
    <col min="6917" max="6919" width="17.85546875" style="95" customWidth="1"/>
    <col min="6920" max="6920" width="16.42578125" style="95" customWidth="1"/>
    <col min="6921" max="7168" width="17.85546875" style="95"/>
    <col min="7169" max="7169" width="5" style="95" customWidth="1"/>
    <col min="7170" max="7170" width="22.28515625" style="95" customWidth="1"/>
    <col min="7171" max="7171" width="19.5703125" style="95" customWidth="1"/>
    <col min="7172" max="7172" width="18.42578125" style="95" customWidth="1"/>
    <col min="7173" max="7175" width="17.85546875" style="95" customWidth="1"/>
    <col min="7176" max="7176" width="16.42578125" style="95" customWidth="1"/>
    <col min="7177" max="7424" width="17.85546875" style="95"/>
    <col min="7425" max="7425" width="5" style="95" customWidth="1"/>
    <col min="7426" max="7426" width="22.28515625" style="95" customWidth="1"/>
    <col min="7427" max="7427" width="19.5703125" style="95" customWidth="1"/>
    <col min="7428" max="7428" width="18.42578125" style="95" customWidth="1"/>
    <col min="7429" max="7431" width="17.85546875" style="95" customWidth="1"/>
    <col min="7432" max="7432" width="16.42578125" style="95" customWidth="1"/>
    <col min="7433" max="7680" width="17.85546875" style="95"/>
    <col min="7681" max="7681" width="5" style="95" customWidth="1"/>
    <col min="7682" max="7682" width="22.28515625" style="95" customWidth="1"/>
    <col min="7683" max="7683" width="19.5703125" style="95" customWidth="1"/>
    <col min="7684" max="7684" width="18.42578125" style="95" customWidth="1"/>
    <col min="7685" max="7687" width="17.85546875" style="95" customWidth="1"/>
    <col min="7688" max="7688" width="16.42578125" style="95" customWidth="1"/>
    <col min="7689" max="7936" width="17.85546875" style="95"/>
    <col min="7937" max="7937" width="5" style="95" customWidth="1"/>
    <col min="7938" max="7938" width="22.28515625" style="95" customWidth="1"/>
    <col min="7939" max="7939" width="19.5703125" style="95" customWidth="1"/>
    <col min="7940" max="7940" width="18.42578125" style="95" customWidth="1"/>
    <col min="7941" max="7943" width="17.85546875" style="95" customWidth="1"/>
    <col min="7944" max="7944" width="16.42578125" style="95" customWidth="1"/>
    <col min="7945" max="8192" width="17.85546875" style="95"/>
    <col min="8193" max="8193" width="5" style="95" customWidth="1"/>
    <col min="8194" max="8194" width="22.28515625" style="95" customWidth="1"/>
    <col min="8195" max="8195" width="19.5703125" style="95" customWidth="1"/>
    <col min="8196" max="8196" width="18.42578125" style="95" customWidth="1"/>
    <col min="8197" max="8199" width="17.85546875" style="95" customWidth="1"/>
    <col min="8200" max="8200" width="16.42578125" style="95" customWidth="1"/>
    <col min="8201" max="8448" width="17.85546875" style="95"/>
    <col min="8449" max="8449" width="5" style="95" customWidth="1"/>
    <col min="8450" max="8450" width="22.28515625" style="95" customWidth="1"/>
    <col min="8451" max="8451" width="19.5703125" style="95" customWidth="1"/>
    <col min="8452" max="8452" width="18.42578125" style="95" customWidth="1"/>
    <col min="8453" max="8455" width="17.85546875" style="95" customWidth="1"/>
    <col min="8456" max="8456" width="16.42578125" style="95" customWidth="1"/>
    <col min="8457" max="8704" width="17.85546875" style="95"/>
    <col min="8705" max="8705" width="5" style="95" customWidth="1"/>
    <col min="8706" max="8706" width="22.28515625" style="95" customWidth="1"/>
    <col min="8707" max="8707" width="19.5703125" style="95" customWidth="1"/>
    <col min="8708" max="8708" width="18.42578125" style="95" customWidth="1"/>
    <col min="8709" max="8711" width="17.85546875" style="95" customWidth="1"/>
    <col min="8712" max="8712" width="16.42578125" style="95" customWidth="1"/>
    <col min="8713" max="8960" width="17.85546875" style="95"/>
    <col min="8961" max="8961" width="5" style="95" customWidth="1"/>
    <col min="8962" max="8962" width="22.28515625" style="95" customWidth="1"/>
    <col min="8963" max="8963" width="19.5703125" style="95" customWidth="1"/>
    <col min="8964" max="8964" width="18.42578125" style="95" customWidth="1"/>
    <col min="8965" max="8967" width="17.85546875" style="95" customWidth="1"/>
    <col min="8968" max="8968" width="16.42578125" style="95" customWidth="1"/>
    <col min="8969" max="9216" width="17.85546875" style="95"/>
    <col min="9217" max="9217" width="5" style="95" customWidth="1"/>
    <col min="9218" max="9218" width="22.28515625" style="95" customWidth="1"/>
    <col min="9219" max="9219" width="19.5703125" style="95" customWidth="1"/>
    <col min="9220" max="9220" width="18.42578125" style="95" customWidth="1"/>
    <col min="9221" max="9223" width="17.85546875" style="95" customWidth="1"/>
    <col min="9224" max="9224" width="16.42578125" style="95" customWidth="1"/>
    <col min="9225" max="9472" width="17.85546875" style="95"/>
    <col min="9473" max="9473" width="5" style="95" customWidth="1"/>
    <col min="9474" max="9474" width="22.28515625" style="95" customWidth="1"/>
    <col min="9475" max="9475" width="19.5703125" style="95" customWidth="1"/>
    <col min="9476" max="9476" width="18.42578125" style="95" customWidth="1"/>
    <col min="9477" max="9479" width="17.85546875" style="95" customWidth="1"/>
    <col min="9480" max="9480" width="16.42578125" style="95" customWidth="1"/>
    <col min="9481" max="9728" width="17.85546875" style="95"/>
    <col min="9729" max="9729" width="5" style="95" customWidth="1"/>
    <col min="9730" max="9730" width="22.28515625" style="95" customWidth="1"/>
    <col min="9731" max="9731" width="19.5703125" style="95" customWidth="1"/>
    <col min="9732" max="9732" width="18.42578125" style="95" customWidth="1"/>
    <col min="9733" max="9735" width="17.85546875" style="95" customWidth="1"/>
    <col min="9736" max="9736" width="16.42578125" style="95" customWidth="1"/>
    <col min="9737" max="9984" width="17.85546875" style="95"/>
    <col min="9985" max="9985" width="5" style="95" customWidth="1"/>
    <col min="9986" max="9986" width="22.28515625" style="95" customWidth="1"/>
    <col min="9987" max="9987" width="19.5703125" style="95" customWidth="1"/>
    <col min="9988" max="9988" width="18.42578125" style="95" customWidth="1"/>
    <col min="9989" max="9991" width="17.85546875" style="95" customWidth="1"/>
    <col min="9992" max="9992" width="16.42578125" style="95" customWidth="1"/>
    <col min="9993" max="10240" width="17.85546875" style="95"/>
    <col min="10241" max="10241" width="5" style="95" customWidth="1"/>
    <col min="10242" max="10242" width="22.28515625" style="95" customWidth="1"/>
    <col min="10243" max="10243" width="19.5703125" style="95" customWidth="1"/>
    <col min="10244" max="10244" width="18.42578125" style="95" customWidth="1"/>
    <col min="10245" max="10247" width="17.85546875" style="95" customWidth="1"/>
    <col min="10248" max="10248" width="16.42578125" style="95" customWidth="1"/>
    <col min="10249" max="10496" width="17.85546875" style="95"/>
    <col min="10497" max="10497" width="5" style="95" customWidth="1"/>
    <col min="10498" max="10498" width="22.28515625" style="95" customWidth="1"/>
    <col min="10499" max="10499" width="19.5703125" style="95" customWidth="1"/>
    <col min="10500" max="10500" width="18.42578125" style="95" customWidth="1"/>
    <col min="10501" max="10503" width="17.85546875" style="95" customWidth="1"/>
    <col min="10504" max="10504" width="16.42578125" style="95" customWidth="1"/>
    <col min="10505" max="10752" width="17.85546875" style="95"/>
    <col min="10753" max="10753" width="5" style="95" customWidth="1"/>
    <col min="10754" max="10754" width="22.28515625" style="95" customWidth="1"/>
    <col min="10755" max="10755" width="19.5703125" style="95" customWidth="1"/>
    <col min="10756" max="10756" width="18.42578125" style="95" customWidth="1"/>
    <col min="10757" max="10759" width="17.85546875" style="95" customWidth="1"/>
    <col min="10760" max="10760" width="16.42578125" style="95" customWidth="1"/>
    <col min="10761" max="11008" width="17.85546875" style="95"/>
    <col min="11009" max="11009" width="5" style="95" customWidth="1"/>
    <col min="11010" max="11010" width="22.28515625" style="95" customWidth="1"/>
    <col min="11011" max="11011" width="19.5703125" style="95" customWidth="1"/>
    <col min="11012" max="11012" width="18.42578125" style="95" customWidth="1"/>
    <col min="11013" max="11015" width="17.85546875" style="95" customWidth="1"/>
    <col min="11016" max="11016" width="16.42578125" style="95" customWidth="1"/>
    <col min="11017" max="11264" width="17.85546875" style="95"/>
    <col min="11265" max="11265" width="5" style="95" customWidth="1"/>
    <col min="11266" max="11266" width="22.28515625" style="95" customWidth="1"/>
    <col min="11267" max="11267" width="19.5703125" style="95" customWidth="1"/>
    <col min="11268" max="11268" width="18.42578125" style="95" customWidth="1"/>
    <col min="11269" max="11271" width="17.85546875" style="95" customWidth="1"/>
    <col min="11272" max="11272" width="16.42578125" style="95" customWidth="1"/>
    <col min="11273" max="11520" width="17.85546875" style="95"/>
    <col min="11521" max="11521" width="5" style="95" customWidth="1"/>
    <col min="11522" max="11522" width="22.28515625" style="95" customWidth="1"/>
    <col min="11523" max="11523" width="19.5703125" style="95" customWidth="1"/>
    <col min="11524" max="11524" width="18.42578125" style="95" customWidth="1"/>
    <col min="11525" max="11527" width="17.85546875" style="95" customWidth="1"/>
    <col min="11528" max="11528" width="16.42578125" style="95" customWidth="1"/>
    <col min="11529" max="11776" width="17.85546875" style="95"/>
    <col min="11777" max="11777" width="5" style="95" customWidth="1"/>
    <col min="11778" max="11778" width="22.28515625" style="95" customWidth="1"/>
    <col min="11779" max="11779" width="19.5703125" style="95" customWidth="1"/>
    <col min="11780" max="11780" width="18.42578125" style="95" customWidth="1"/>
    <col min="11781" max="11783" width="17.85546875" style="95" customWidth="1"/>
    <col min="11784" max="11784" width="16.42578125" style="95" customWidth="1"/>
    <col min="11785" max="12032" width="17.85546875" style="95"/>
    <col min="12033" max="12033" width="5" style="95" customWidth="1"/>
    <col min="12034" max="12034" width="22.28515625" style="95" customWidth="1"/>
    <col min="12035" max="12035" width="19.5703125" style="95" customWidth="1"/>
    <col min="12036" max="12036" width="18.42578125" style="95" customWidth="1"/>
    <col min="12037" max="12039" width="17.85546875" style="95" customWidth="1"/>
    <col min="12040" max="12040" width="16.42578125" style="95" customWidth="1"/>
    <col min="12041" max="12288" width="17.85546875" style="95"/>
    <col min="12289" max="12289" width="5" style="95" customWidth="1"/>
    <col min="12290" max="12290" width="22.28515625" style="95" customWidth="1"/>
    <col min="12291" max="12291" width="19.5703125" style="95" customWidth="1"/>
    <col min="12292" max="12292" width="18.42578125" style="95" customWidth="1"/>
    <col min="12293" max="12295" width="17.85546875" style="95" customWidth="1"/>
    <col min="12296" max="12296" width="16.42578125" style="95" customWidth="1"/>
    <col min="12297" max="12544" width="17.85546875" style="95"/>
    <col min="12545" max="12545" width="5" style="95" customWidth="1"/>
    <col min="12546" max="12546" width="22.28515625" style="95" customWidth="1"/>
    <col min="12547" max="12547" width="19.5703125" style="95" customWidth="1"/>
    <col min="12548" max="12548" width="18.42578125" style="95" customWidth="1"/>
    <col min="12549" max="12551" width="17.85546875" style="95" customWidth="1"/>
    <col min="12552" max="12552" width="16.42578125" style="95" customWidth="1"/>
    <col min="12553" max="12800" width="17.85546875" style="95"/>
    <col min="12801" max="12801" width="5" style="95" customWidth="1"/>
    <col min="12802" max="12802" width="22.28515625" style="95" customWidth="1"/>
    <col min="12803" max="12803" width="19.5703125" style="95" customWidth="1"/>
    <col min="12804" max="12804" width="18.42578125" style="95" customWidth="1"/>
    <col min="12805" max="12807" width="17.85546875" style="95" customWidth="1"/>
    <col min="12808" max="12808" width="16.42578125" style="95" customWidth="1"/>
    <col min="12809" max="13056" width="17.85546875" style="95"/>
    <col min="13057" max="13057" width="5" style="95" customWidth="1"/>
    <col min="13058" max="13058" width="22.28515625" style="95" customWidth="1"/>
    <col min="13059" max="13059" width="19.5703125" style="95" customWidth="1"/>
    <col min="13060" max="13060" width="18.42578125" style="95" customWidth="1"/>
    <col min="13061" max="13063" width="17.85546875" style="95" customWidth="1"/>
    <col min="13064" max="13064" width="16.42578125" style="95" customWidth="1"/>
    <col min="13065" max="13312" width="17.85546875" style="95"/>
    <col min="13313" max="13313" width="5" style="95" customWidth="1"/>
    <col min="13314" max="13314" width="22.28515625" style="95" customWidth="1"/>
    <col min="13315" max="13315" width="19.5703125" style="95" customWidth="1"/>
    <col min="13316" max="13316" width="18.42578125" style="95" customWidth="1"/>
    <col min="13317" max="13319" width="17.85546875" style="95" customWidth="1"/>
    <col min="13320" max="13320" width="16.42578125" style="95" customWidth="1"/>
    <col min="13321" max="13568" width="17.85546875" style="95"/>
    <col min="13569" max="13569" width="5" style="95" customWidth="1"/>
    <col min="13570" max="13570" width="22.28515625" style="95" customWidth="1"/>
    <col min="13571" max="13571" width="19.5703125" style="95" customWidth="1"/>
    <col min="13572" max="13572" width="18.42578125" style="95" customWidth="1"/>
    <col min="13573" max="13575" width="17.85546875" style="95" customWidth="1"/>
    <col min="13576" max="13576" width="16.42578125" style="95" customWidth="1"/>
    <col min="13577" max="13824" width="17.85546875" style="95"/>
    <col min="13825" max="13825" width="5" style="95" customWidth="1"/>
    <col min="13826" max="13826" width="22.28515625" style="95" customWidth="1"/>
    <col min="13827" max="13827" width="19.5703125" style="95" customWidth="1"/>
    <col min="13828" max="13828" width="18.42578125" style="95" customWidth="1"/>
    <col min="13829" max="13831" width="17.85546875" style="95" customWidth="1"/>
    <col min="13832" max="13832" width="16.42578125" style="95" customWidth="1"/>
    <col min="13833" max="14080" width="17.85546875" style="95"/>
    <col min="14081" max="14081" width="5" style="95" customWidth="1"/>
    <col min="14082" max="14082" width="22.28515625" style="95" customWidth="1"/>
    <col min="14083" max="14083" width="19.5703125" style="95" customWidth="1"/>
    <col min="14084" max="14084" width="18.42578125" style="95" customWidth="1"/>
    <col min="14085" max="14087" width="17.85546875" style="95" customWidth="1"/>
    <col min="14088" max="14088" width="16.42578125" style="95" customWidth="1"/>
    <col min="14089" max="14336" width="17.85546875" style="95"/>
    <col min="14337" max="14337" width="5" style="95" customWidth="1"/>
    <col min="14338" max="14338" width="22.28515625" style="95" customWidth="1"/>
    <col min="14339" max="14339" width="19.5703125" style="95" customWidth="1"/>
    <col min="14340" max="14340" width="18.42578125" style="95" customWidth="1"/>
    <col min="14341" max="14343" width="17.85546875" style="95" customWidth="1"/>
    <col min="14344" max="14344" width="16.42578125" style="95" customWidth="1"/>
    <col min="14345" max="14592" width="17.85546875" style="95"/>
    <col min="14593" max="14593" width="5" style="95" customWidth="1"/>
    <col min="14594" max="14594" width="22.28515625" style="95" customWidth="1"/>
    <col min="14595" max="14595" width="19.5703125" style="95" customWidth="1"/>
    <col min="14596" max="14596" width="18.42578125" style="95" customWidth="1"/>
    <col min="14597" max="14599" width="17.85546875" style="95" customWidth="1"/>
    <col min="14600" max="14600" width="16.42578125" style="95" customWidth="1"/>
    <col min="14601" max="14848" width="17.85546875" style="95"/>
    <col min="14849" max="14849" width="5" style="95" customWidth="1"/>
    <col min="14850" max="14850" width="22.28515625" style="95" customWidth="1"/>
    <col min="14851" max="14851" width="19.5703125" style="95" customWidth="1"/>
    <col min="14852" max="14852" width="18.42578125" style="95" customWidth="1"/>
    <col min="14853" max="14855" width="17.85546875" style="95" customWidth="1"/>
    <col min="14856" max="14856" width="16.42578125" style="95" customWidth="1"/>
    <col min="14857" max="15104" width="17.85546875" style="95"/>
    <col min="15105" max="15105" width="5" style="95" customWidth="1"/>
    <col min="15106" max="15106" width="22.28515625" style="95" customWidth="1"/>
    <col min="15107" max="15107" width="19.5703125" style="95" customWidth="1"/>
    <col min="15108" max="15108" width="18.42578125" style="95" customWidth="1"/>
    <col min="15109" max="15111" width="17.85546875" style="95" customWidth="1"/>
    <col min="15112" max="15112" width="16.42578125" style="95" customWidth="1"/>
    <col min="15113" max="15360" width="17.85546875" style="95"/>
    <col min="15361" max="15361" width="5" style="95" customWidth="1"/>
    <col min="15362" max="15362" width="22.28515625" style="95" customWidth="1"/>
    <col min="15363" max="15363" width="19.5703125" style="95" customWidth="1"/>
    <col min="15364" max="15364" width="18.42578125" style="95" customWidth="1"/>
    <col min="15365" max="15367" width="17.85546875" style="95" customWidth="1"/>
    <col min="15368" max="15368" width="16.42578125" style="95" customWidth="1"/>
    <col min="15369" max="15616" width="17.85546875" style="95"/>
    <col min="15617" max="15617" width="5" style="95" customWidth="1"/>
    <col min="15618" max="15618" width="22.28515625" style="95" customWidth="1"/>
    <col min="15619" max="15619" width="19.5703125" style="95" customWidth="1"/>
    <col min="15620" max="15620" width="18.42578125" style="95" customWidth="1"/>
    <col min="15621" max="15623" width="17.85546875" style="95" customWidth="1"/>
    <col min="15624" max="15624" width="16.42578125" style="95" customWidth="1"/>
    <col min="15625" max="15872" width="17.85546875" style="95"/>
    <col min="15873" max="15873" width="5" style="95" customWidth="1"/>
    <col min="15874" max="15874" width="22.28515625" style="95" customWidth="1"/>
    <col min="15875" max="15875" width="19.5703125" style="95" customWidth="1"/>
    <col min="15876" max="15876" width="18.42578125" style="95" customWidth="1"/>
    <col min="15877" max="15879" width="17.85546875" style="95" customWidth="1"/>
    <col min="15880" max="15880" width="16.42578125" style="95" customWidth="1"/>
    <col min="15881" max="16128" width="17.85546875" style="95"/>
    <col min="16129" max="16129" width="5" style="95" customWidth="1"/>
    <col min="16130" max="16130" width="22.28515625" style="95" customWidth="1"/>
    <col min="16131" max="16131" width="19.5703125" style="95" customWidth="1"/>
    <col min="16132" max="16132" width="18.42578125" style="95" customWidth="1"/>
    <col min="16133" max="16135" width="17.85546875" style="95" customWidth="1"/>
    <col min="16136" max="16136" width="16.42578125" style="95" customWidth="1"/>
    <col min="16137" max="16384" width="17.85546875" style="95"/>
  </cols>
  <sheetData>
    <row r="1" spans="1:10" s="97" customFormat="1" ht="21.75" thickTop="1" thickBot="1">
      <c r="A1" s="2299" t="s">
        <v>1</v>
      </c>
      <c r="B1" s="2300"/>
      <c r="C1" s="2319">
        <f>'بيانات عامة'!D5</f>
        <v>0</v>
      </c>
      <c r="D1" s="2319"/>
      <c r="E1" s="2053"/>
      <c r="F1" s="96"/>
      <c r="G1" s="96"/>
      <c r="H1" s="96"/>
      <c r="I1" s="96"/>
    </row>
    <row r="2" spans="1:10" s="97" customFormat="1" ht="21.75" thickTop="1" thickBot="1">
      <c r="A2" s="2350" t="s">
        <v>529</v>
      </c>
      <c r="B2" s="2351"/>
      <c r="C2" s="2321">
        <f>'بيانات عامة'!D15</f>
        <v>0</v>
      </c>
      <c r="D2" s="2321"/>
      <c r="E2" s="2322"/>
      <c r="F2" s="96"/>
      <c r="G2" s="96"/>
      <c r="H2" s="96"/>
      <c r="I2" s="96"/>
    </row>
    <row r="3" spans="1:10" ht="25.5" customHeight="1" thickBot="1">
      <c r="A3" s="2355" t="s">
        <v>200</v>
      </c>
      <c r="B3" s="2356"/>
      <c r="C3" s="2356"/>
      <c r="D3" s="2356"/>
      <c r="E3" s="2356"/>
      <c r="F3" s="2356"/>
      <c r="G3" s="2356"/>
      <c r="H3" s="2356"/>
      <c r="I3" s="2357"/>
      <c r="J3" s="97"/>
    </row>
    <row r="4" spans="1:10" ht="19.5" customHeight="1" thickBot="1">
      <c r="B4" s="98"/>
      <c r="C4" s="98"/>
      <c r="D4" s="2330" t="s">
        <v>780</v>
      </c>
      <c r="E4" s="2331"/>
      <c r="F4" s="98"/>
      <c r="G4" s="98"/>
      <c r="H4" s="98"/>
      <c r="I4" s="99"/>
      <c r="J4" s="97"/>
    </row>
    <row r="5" spans="1:10" s="100" customFormat="1" ht="102" customHeight="1">
      <c r="A5" s="2340" t="s">
        <v>454</v>
      </c>
      <c r="B5" s="2340" t="s">
        <v>201</v>
      </c>
      <c r="C5" s="536" t="s">
        <v>202</v>
      </c>
      <c r="D5" s="536" t="s">
        <v>518</v>
      </c>
      <c r="E5" s="536" t="s">
        <v>203</v>
      </c>
      <c r="F5" s="536" t="s">
        <v>204</v>
      </c>
      <c r="G5" s="536" t="s">
        <v>205</v>
      </c>
      <c r="H5" s="536" t="s">
        <v>206</v>
      </c>
      <c r="I5" s="537" t="s">
        <v>207</v>
      </c>
    </row>
    <row r="6" spans="1:10" s="100" customFormat="1" ht="15.75" customHeight="1" thickBot="1">
      <c r="A6" s="2341"/>
      <c r="B6" s="2341"/>
      <c r="C6" s="538" t="s">
        <v>208</v>
      </c>
      <c r="D6" s="538" t="s">
        <v>209</v>
      </c>
      <c r="E6" s="538" t="s">
        <v>210</v>
      </c>
      <c r="F6" s="538" t="s">
        <v>211</v>
      </c>
      <c r="G6" s="538" t="s">
        <v>212</v>
      </c>
      <c r="H6" s="539" t="s">
        <v>213</v>
      </c>
      <c r="I6" s="540" t="s">
        <v>214</v>
      </c>
    </row>
    <row r="7" spans="1:10" s="101" customFormat="1" ht="16.5" customHeight="1" thickBot="1">
      <c r="A7" s="703"/>
      <c r="B7" s="2342" t="s">
        <v>215</v>
      </c>
      <c r="C7" s="2343"/>
      <c r="D7" s="2343"/>
      <c r="E7" s="2343"/>
      <c r="F7" s="2343"/>
      <c r="G7" s="2343"/>
      <c r="H7" s="2343"/>
      <c r="I7" s="2344"/>
    </row>
    <row r="8" spans="1:10" ht="42.75">
      <c r="A8" s="2352" t="s">
        <v>744</v>
      </c>
      <c r="B8" s="623" t="s">
        <v>519</v>
      </c>
      <c r="C8" s="632">
        <v>0</v>
      </c>
      <c r="D8" s="102"/>
      <c r="E8" s="102"/>
      <c r="F8" s="627" t="s">
        <v>216</v>
      </c>
      <c r="G8" s="628"/>
      <c r="H8" s="628"/>
      <c r="I8" s="629"/>
    </row>
    <row r="9" spans="1:10">
      <c r="A9" s="2353"/>
      <c r="B9" s="624" t="s">
        <v>217</v>
      </c>
      <c r="C9" s="626">
        <v>0.2</v>
      </c>
      <c r="D9" s="103"/>
      <c r="E9" s="103"/>
      <c r="F9" s="630">
        <v>0</v>
      </c>
      <c r="G9" s="104">
        <f t="shared" ref="G9:G20" si="0">E9*F9</f>
        <v>0</v>
      </c>
      <c r="H9" s="104">
        <f t="shared" ref="H9:H20" si="1">D9+G9</f>
        <v>0</v>
      </c>
      <c r="I9" s="105">
        <f t="shared" ref="I9:I20" si="2">H9*C9</f>
        <v>0</v>
      </c>
    </row>
    <row r="10" spans="1:10" ht="28.5">
      <c r="A10" s="2353"/>
      <c r="B10" s="544" t="s">
        <v>218</v>
      </c>
      <c r="C10" s="626">
        <v>0.2</v>
      </c>
      <c r="D10" s="103"/>
      <c r="E10" s="103"/>
      <c r="F10" s="630">
        <v>5.0000000000000001E-3</v>
      </c>
      <c r="G10" s="104">
        <f t="shared" si="0"/>
        <v>0</v>
      </c>
      <c r="H10" s="104">
        <f t="shared" si="1"/>
        <v>0</v>
      </c>
      <c r="I10" s="105">
        <f t="shared" si="2"/>
        <v>0</v>
      </c>
    </row>
    <row r="11" spans="1:10">
      <c r="A11" s="2353"/>
      <c r="B11" s="544" t="s">
        <v>219</v>
      </c>
      <c r="C11" s="626">
        <v>0.2</v>
      </c>
      <c r="D11" s="103"/>
      <c r="E11" s="103"/>
      <c r="F11" s="631">
        <v>1.4999999999999999E-2</v>
      </c>
      <c r="G11" s="104">
        <f t="shared" si="0"/>
        <v>0</v>
      </c>
      <c r="H11" s="106">
        <f t="shared" si="1"/>
        <v>0</v>
      </c>
      <c r="I11" s="107">
        <f t="shared" si="2"/>
        <v>0</v>
      </c>
    </row>
    <row r="12" spans="1:10">
      <c r="A12" s="2353"/>
      <c r="B12" s="544" t="s">
        <v>217</v>
      </c>
      <c r="C12" s="626">
        <v>0.5</v>
      </c>
      <c r="D12" s="103"/>
      <c r="E12" s="103"/>
      <c r="F12" s="630">
        <v>0</v>
      </c>
      <c r="G12" s="104">
        <f t="shared" si="0"/>
        <v>0</v>
      </c>
      <c r="H12" s="104">
        <f t="shared" si="1"/>
        <v>0</v>
      </c>
      <c r="I12" s="105">
        <f t="shared" si="2"/>
        <v>0</v>
      </c>
    </row>
    <row r="13" spans="1:10" ht="28.5">
      <c r="A13" s="2353"/>
      <c r="B13" s="544" t="s">
        <v>218</v>
      </c>
      <c r="C13" s="626">
        <v>0.5</v>
      </c>
      <c r="D13" s="103"/>
      <c r="E13" s="103"/>
      <c r="F13" s="630">
        <v>5.0000000000000001E-3</v>
      </c>
      <c r="G13" s="104">
        <f t="shared" si="0"/>
        <v>0</v>
      </c>
      <c r="H13" s="104">
        <f t="shared" si="1"/>
        <v>0</v>
      </c>
      <c r="I13" s="105">
        <f t="shared" si="2"/>
        <v>0</v>
      </c>
    </row>
    <row r="14" spans="1:10">
      <c r="A14" s="2353"/>
      <c r="B14" s="544" t="s">
        <v>220</v>
      </c>
      <c r="C14" s="626">
        <v>0.5</v>
      </c>
      <c r="D14" s="103"/>
      <c r="E14" s="103"/>
      <c r="F14" s="631">
        <v>1.4999999999999999E-2</v>
      </c>
      <c r="G14" s="104">
        <f t="shared" si="0"/>
        <v>0</v>
      </c>
      <c r="H14" s="106">
        <f t="shared" si="1"/>
        <v>0</v>
      </c>
      <c r="I14" s="107">
        <f t="shared" si="2"/>
        <v>0</v>
      </c>
    </row>
    <row r="15" spans="1:10">
      <c r="A15" s="2353"/>
      <c r="B15" s="544" t="s">
        <v>217</v>
      </c>
      <c r="C15" s="626">
        <v>0.75</v>
      </c>
      <c r="D15" s="103"/>
      <c r="E15" s="103"/>
      <c r="F15" s="630">
        <v>0</v>
      </c>
      <c r="G15" s="104">
        <f>E15*F15</f>
        <v>0</v>
      </c>
      <c r="H15" s="106">
        <f>D15+G15</f>
        <v>0</v>
      </c>
      <c r="I15" s="107">
        <f>H15*C15</f>
        <v>0</v>
      </c>
    </row>
    <row r="16" spans="1:10" ht="28.5">
      <c r="A16" s="2353"/>
      <c r="B16" s="544" t="s">
        <v>218</v>
      </c>
      <c r="C16" s="626">
        <v>0.75</v>
      </c>
      <c r="D16" s="103"/>
      <c r="E16" s="103"/>
      <c r="F16" s="630">
        <v>5.0000000000000001E-3</v>
      </c>
      <c r="G16" s="104">
        <f>E16*F16</f>
        <v>0</v>
      </c>
      <c r="H16" s="106">
        <f>D16+G16</f>
        <v>0</v>
      </c>
      <c r="I16" s="107">
        <f>H16*C16</f>
        <v>0</v>
      </c>
    </row>
    <row r="17" spans="1:9">
      <c r="A17" s="2353"/>
      <c r="B17" s="544" t="s">
        <v>219</v>
      </c>
      <c r="C17" s="626">
        <v>0.75</v>
      </c>
      <c r="D17" s="103"/>
      <c r="E17" s="103"/>
      <c r="F17" s="631">
        <v>1.4999999999999999E-2</v>
      </c>
      <c r="G17" s="104">
        <f>E17*F17</f>
        <v>0</v>
      </c>
      <c r="H17" s="106">
        <f>D17+G17</f>
        <v>0</v>
      </c>
      <c r="I17" s="107">
        <f>H17*C17</f>
        <v>0</v>
      </c>
    </row>
    <row r="18" spans="1:9" s="108" customFormat="1" ht="13.5" customHeight="1">
      <c r="A18" s="2353"/>
      <c r="B18" s="544" t="s">
        <v>217</v>
      </c>
      <c r="C18" s="626">
        <v>1</v>
      </c>
      <c r="D18" s="103"/>
      <c r="E18" s="103"/>
      <c r="F18" s="630">
        <v>0</v>
      </c>
      <c r="G18" s="104">
        <f t="shared" si="0"/>
        <v>0</v>
      </c>
      <c r="H18" s="104">
        <f t="shared" si="1"/>
        <v>0</v>
      </c>
      <c r="I18" s="109">
        <v>0</v>
      </c>
    </row>
    <row r="19" spans="1:9" s="100" customFormat="1" ht="28.5">
      <c r="A19" s="2353"/>
      <c r="B19" s="544" t="s">
        <v>218</v>
      </c>
      <c r="C19" s="626">
        <v>1</v>
      </c>
      <c r="D19" s="103"/>
      <c r="E19" s="103"/>
      <c r="F19" s="630">
        <v>5.0000000000000001E-3</v>
      </c>
      <c r="G19" s="104">
        <f t="shared" si="0"/>
        <v>0</v>
      </c>
      <c r="H19" s="104">
        <f t="shared" si="1"/>
        <v>0</v>
      </c>
      <c r="I19" s="105">
        <f t="shared" si="2"/>
        <v>0</v>
      </c>
    </row>
    <row r="20" spans="1:9">
      <c r="A20" s="2353"/>
      <c r="B20" s="544" t="s">
        <v>219</v>
      </c>
      <c r="C20" s="626">
        <v>1</v>
      </c>
      <c r="D20" s="103"/>
      <c r="E20" s="103"/>
      <c r="F20" s="631">
        <v>1.4999999999999999E-2</v>
      </c>
      <c r="G20" s="104">
        <f t="shared" si="0"/>
        <v>0</v>
      </c>
      <c r="H20" s="104">
        <f t="shared" si="1"/>
        <v>0</v>
      </c>
      <c r="I20" s="105">
        <f t="shared" si="2"/>
        <v>0</v>
      </c>
    </row>
    <row r="21" spans="1:9">
      <c r="A21" s="2353"/>
      <c r="B21" s="543" t="s">
        <v>217</v>
      </c>
      <c r="C21" s="626">
        <v>1.5</v>
      </c>
      <c r="D21" s="103"/>
      <c r="E21" s="103"/>
      <c r="F21" s="630">
        <v>0</v>
      </c>
      <c r="G21" s="104">
        <f>E21*F21</f>
        <v>0</v>
      </c>
      <c r="H21" s="104">
        <f>D21+G21</f>
        <v>0</v>
      </c>
      <c r="I21" s="105">
        <f>H21*C21</f>
        <v>0</v>
      </c>
    </row>
    <row r="22" spans="1:9" ht="28.5">
      <c r="A22" s="2353"/>
      <c r="B22" s="543" t="s">
        <v>218</v>
      </c>
      <c r="C22" s="626">
        <v>1.5</v>
      </c>
      <c r="D22" s="103"/>
      <c r="E22" s="103"/>
      <c r="F22" s="630">
        <v>5.0000000000000001E-3</v>
      </c>
      <c r="G22" s="104">
        <f>E22*F22</f>
        <v>0</v>
      </c>
      <c r="H22" s="104">
        <f>D22+G22</f>
        <v>0</v>
      </c>
      <c r="I22" s="105">
        <f>H22*C22</f>
        <v>0</v>
      </c>
    </row>
    <row r="23" spans="1:9" ht="15.75" thickBot="1">
      <c r="A23" s="2354"/>
      <c r="B23" s="543" t="s">
        <v>219</v>
      </c>
      <c r="C23" s="626">
        <v>1.5</v>
      </c>
      <c r="D23" s="103"/>
      <c r="E23" s="103"/>
      <c r="F23" s="631">
        <v>1.4999999999999999E-2</v>
      </c>
      <c r="G23" s="106">
        <f>E23*F23</f>
        <v>0</v>
      </c>
      <c r="H23" s="106">
        <f>D23+G23</f>
        <v>0</v>
      </c>
      <c r="I23" s="107">
        <f>H23*C23</f>
        <v>0</v>
      </c>
    </row>
    <row r="24" spans="1:9" ht="16.5" thickBot="1">
      <c r="A24" s="704"/>
      <c r="B24" s="541" t="s">
        <v>65</v>
      </c>
      <c r="C24" s="542"/>
      <c r="D24" s="110">
        <f>SUM(D8:D23)</f>
        <v>0</v>
      </c>
      <c r="E24" s="110">
        <f>SUM(E8:E23)</f>
        <v>0</v>
      </c>
      <c r="F24" s="542"/>
      <c r="G24" s="110">
        <f>SUM(G9:G23)</f>
        <v>0</v>
      </c>
      <c r="H24" s="110">
        <f>SUM(H9:H23)</f>
        <v>0</v>
      </c>
      <c r="I24" s="111">
        <f>SUM(I9:I23)</f>
        <v>0</v>
      </c>
    </row>
    <row r="25" spans="1:9" s="553" customFormat="1" ht="5.25" customHeight="1" thickBot="1">
      <c r="B25" s="554"/>
      <c r="C25" s="555"/>
      <c r="D25" s="555"/>
      <c r="E25" s="555"/>
      <c r="F25" s="555"/>
      <c r="G25" s="555"/>
      <c r="H25" s="555"/>
      <c r="I25" s="555"/>
    </row>
    <row r="26" spans="1:9" ht="16.5" thickBot="1">
      <c r="A26" s="705"/>
      <c r="B26" s="2342" t="s">
        <v>221</v>
      </c>
      <c r="C26" s="2343"/>
      <c r="D26" s="2343"/>
      <c r="E26" s="2343"/>
      <c r="F26" s="2343"/>
      <c r="G26" s="2343"/>
      <c r="H26" s="2343"/>
      <c r="I26" s="2344"/>
    </row>
    <row r="27" spans="1:9" ht="42.75">
      <c r="A27" s="2352" t="s">
        <v>744</v>
      </c>
      <c r="B27" s="543" t="s">
        <v>519</v>
      </c>
      <c r="C27" s="625">
        <v>0</v>
      </c>
      <c r="D27" s="112"/>
      <c r="E27" s="112"/>
      <c r="F27" s="627" t="s">
        <v>216</v>
      </c>
      <c r="G27" s="628"/>
      <c r="H27" s="628"/>
      <c r="I27" s="629"/>
    </row>
    <row r="28" spans="1:9">
      <c r="A28" s="2353"/>
      <c r="B28" s="543" t="s">
        <v>217</v>
      </c>
      <c r="C28" s="626">
        <v>0.2</v>
      </c>
      <c r="D28" s="103"/>
      <c r="E28" s="103"/>
      <c r="F28" s="630">
        <v>0.01</v>
      </c>
      <c r="G28" s="104">
        <f t="shared" ref="G28:G42" si="3">E28*F28</f>
        <v>0</v>
      </c>
      <c r="H28" s="104">
        <f t="shared" ref="H28:H42" si="4">D28+G28</f>
        <v>0</v>
      </c>
      <c r="I28" s="105">
        <f t="shared" ref="I28:I42" si="5">H28*C28</f>
        <v>0</v>
      </c>
    </row>
    <row r="29" spans="1:9" ht="28.5">
      <c r="A29" s="2353"/>
      <c r="B29" s="543" t="s">
        <v>218</v>
      </c>
      <c r="C29" s="626">
        <v>0.2</v>
      </c>
      <c r="D29" s="103"/>
      <c r="E29" s="103"/>
      <c r="F29" s="630">
        <v>0.05</v>
      </c>
      <c r="G29" s="104">
        <f t="shared" si="3"/>
        <v>0</v>
      </c>
      <c r="H29" s="104">
        <f t="shared" si="4"/>
        <v>0</v>
      </c>
      <c r="I29" s="105">
        <f t="shared" si="5"/>
        <v>0</v>
      </c>
    </row>
    <row r="30" spans="1:9">
      <c r="A30" s="2353"/>
      <c r="B30" s="543" t="s">
        <v>219</v>
      </c>
      <c r="C30" s="626">
        <v>0.2</v>
      </c>
      <c r="D30" s="103"/>
      <c r="E30" s="103"/>
      <c r="F30" s="631">
        <v>7.4999999999999997E-2</v>
      </c>
      <c r="G30" s="104">
        <f>E30*F30</f>
        <v>0</v>
      </c>
      <c r="H30" s="104">
        <f t="shared" si="4"/>
        <v>0</v>
      </c>
      <c r="I30" s="105">
        <f t="shared" si="5"/>
        <v>0</v>
      </c>
    </row>
    <row r="31" spans="1:9" s="108" customFormat="1" ht="15.75">
      <c r="A31" s="2353"/>
      <c r="B31" s="543" t="s">
        <v>217</v>
      </c>
      <c r="C31" s="626">
        <v>0.5</v>
      </c>
      <c r="D31" s="103"/>
      <c r="E31" s="103"/>
      <c r="F31" s="630">
        <v>0.01</v>
      </c>
      <c r="G31" s="104">
        <f t="shared" si="3"/>
        <v>0</v>
      </c>
      <c r="H31" s="104">
        <f t="shared" si="4"/>
        <v>0</v>
      </c>
      <c r="I31" s="105">
        <f t="shared" si="5"/>
        <v>0</v>
      </c>
    </row>
    <row r="32" spans="1:9" s="113" customFormat="1" ht="28.5">
      <c r="A32" s="2353"/>
      <c r="B32" s="543" t="s">
        <v>218</v>
      </c>
      <c r="C32" s="626">
        <v>0.5</v>
      </c>
      <c r="D32" s="103"/>
      <c r="E32" s="103"/>
      <c r="F32" s="630">
        <v>0.05</v>
      </c>
      <c r="G32" s="104">
        <f t="shared" si="3"/>
        <v>0</v>
      </c>
      <c r="H32" s="104">
        <f t="shared" si="4"/>
        <v>0</v>
      </c>
      <c r="I32" s="105">
        <f t="shared" si="5"/>
        <v>0</v>
      </c>
    </row>
    <row r="33" spans="1:9">
      <c r="A33" s="2353"/>
      <c r="B33" s="543" t="s">
        <v>219</v>
      </c>
      <c r="C33" s="626">
        <v>0.5</v>
      </c>
      <c r="D33" s="103"/>
      <c r="E33" s="103"/>
      <c r="F33" s="631">
        <v>7.4999999999999997E-2</v>
      </c>
      <c r="G33" s="104">
        <f t="shared" si="3"/>
        <v>0</v>
      </c>
      <c r="H33" s="104">
        <f t="shared" si="4"/>
        <v>0</v>
      </c>
      <c r="I33" s="105">
        <f t="shared" si="5"/>
        <v>0</v>
      </c>
    </row>
    <row r="34" spans="1:9">
      <c r="A34" s="2353"/>
      <c r="B34" s="544" t="s">
        <v>217</v>
      </c>
      <c r="C34" s="626">
        <v>0.75</v>
      </c>
      <c r="D34" s="103"/>
      <c r="E34" s="103"/>
      <c r="F34" s="630">
        <v>0.01</v>
      </c>
      <c r="G34" s="104">
        <f>E34*F34</f>
        <v>0</v>
      </c>
      <c r="H34" s="104">
        <f>D34+G34</f>
        <v>0</v>
      </c>
      <c r="I34" s="105">
        <f>H34*C34</f>
        <v>0</v>
      </c>
    </row>
    <row r="35" spans="1:9" ht="28.5">
      <c r="A35" s="2353"/>
      <c r="B35" s="544" t="s">
        <v>218</v>
      </c>
      <c r="C35" s="626">
        <v>0.75</v>
      </c>
      <c r="D35" s="103"/>
      <c r="E35" s="103"/>
      <c r="F35" s="630">
        <v>0.05</v>
      </c>
      <c r="G35" s="104">
        <f>E35*F35</f>
        <v>0</v>
      </c>
      <c r="H35" s="104">
        <f>D35+G35</f>
        <v>0</v>
      </c>
      <c r="I35" s="105">
        <f>H35*C35</f>
        <v>0</v>
      </c>
    </row>
    <row r="36" spans="1:9">
      <c r="A36" s="2353"/>
      <c r="B36" s="544" t="s">
        <v>219</v>
      </c>
      <c r="C36" s="626">
        <v>0.75</v>
      </c>
      <c r="D36" s="103"/>
      <c r="E36" s="103"/>
      <c r="F36" s="631">
        <v>7.4999999999999997E-2</v>
      </c>
      <c r="G36" s="104">
        <f>E36*F36</f>
        <v>0</v>
      </c>
      <c r="H36" s="104">
        <f>D36+G36</f>
        <v>0</v>
      </c>
      <c r="I36" s="105">
        <f>H36*C36</f>
        <v>0</v>
      </c>
    </row>
    <row r="37" spans="1:9">
      <c r="A37" s="2353"/>
      <c r="B37" s="544" t="s">
        <v>217</v>
      </c>
      <c r="C37" s="626">
        <v>1</v>
      </c>
      <c r="D37" s="103"/>
      <c r="E37" s="103"/>
      <c r="F37" s="630">
        <v>0.01</v>
      </c>
      <c r="G37" s="104">
        <f t="shared" si="3"/>
        <v>0</v>
      </c>
      <c r="H37" s="104">
        <f t="shared" si="4"/>
        <v>0</v>
      </c>
      <c r="I37" s="105">
        <f t="shared" si="5"/>
        <v>0</v>
      </c>
    </row>
    <row r="38" spans="1:9" ht="28.5">
      <c r="A38" s="2353"/>
      <c r="B38" s="544" t="s">
        <v>218</v>
      </c>
      <c r="C38" s="626">
        <v>1</v>
      </c>
      <c r="D38" s="103"/>
      <c r="E38" s="103"/>
      <c r="F38" s="630">
        <v>0.05</v>
      </c>
      <c r="G38" s="104">
        <f t="shared" si="3"/>
        <v>0</v>
      </c>
      <c r="H38" s="104">
        <f t="shared" si="4"/>
        <v>0</v>
      </c>
      <c r="I38" s="105">
        <f t="shared" si="5"/>
        <v>0</v>
      </c>
    </row>
    <row r="39" spans="1:9">
      <c r="A39" s="2353"/>
      <c r="B39" s="544" t="s">
        <v>219</v>
      </c>
      <c r="C39" s="626">
        <v>1</v>
      </c>
      <c r="D39" s="103"/>
      <c r="E39" s="103"/>
      <c r="F39" s="631">
        <v>7.4999999999999997E-2</v>
      </c>
      <c r="G39" s="104">
        <f t="shared" si="3"/>
        <v>0</v>
      </c>
      <c r="H39" s="104">
        <f t="shared" si="4"/>
        <v>0</v>
      </c>
      <c r="I39" s="105">
        <f t="shared" si="5"/>
        <v>0</v>
      </c>
    </row>
    <row r="40" spans="1:9">
      <c r="A40" s="2353"/>
      <c r="B40" s="545" t="s">
        <v>217</v>
      </c>
      <c r="C40" s="626">
        <v>1.5</v>
      </c>
      <c r="D40" s="114"/>
      <c r="E40" s="114"/>
      <c r="F40" s="630">
        <v>0.01</v>
      </c>
      <c r="G40" s="106">
        <f t="shared" si="3"/>
        <v>0</v>
      </c>
      <c r="H40" s="106">
        <f t="shared" si="4"/>
        <v>0</v>
      </c>
      <c r="I40" s="107">
        <f t="shared" si="5"/>
        <v>0</v>
      </c>
    </row>
    <row r="41" spans="1:9" ht="28.5">
      <c r="A41" s="2353"/>
      <c r="B41" s="543" t="s">
        <v>218</v>
      </c>
      <c r="C41" s="626">
        <v>1.5</v>
      </c>
      <c r="D41" s="103"/>
      <c r="E41" s="103"/>
      <c r="F41" s="630">
        <v>0.05</v>
      </c>
      <c r="G41" s="104">
        <f t="shared" si="3"/>
        <v>0</v>
      </c>
      <c r="H41" s="104">
        <f t="shared" si="4"/>
        <v>0</v>
      </c>
      <c r="I41" s="105">
        <f t="shared" si="5"/>
        <v>0</v>
      </c>
    </row>
    <row r="42" spans="1:9" ht="15.75" thickBot="1">
      <c r="A42" s="2354"/>
      <c r="B42" s="546" t="s">
        <v>219</v>
      </c>
      <c r="C42" s="626">
        <v>1.5</v>
      </c>
      <c r="D42" s="115"/>
      <c r="E42" s="115"/>
      <c r="F42" s="631">
        <v>7.4999999999999997E-2</v>
      </c>
      <c r="G42" s="116">
        <f t="shared" si="3"/>
        <v>0</v>
      </c>
      <c r="H42" s="116">
        <f t="shared" si="4"/>
        <v>0</v>
      </c>
      <c r="I42" s="117">
        <f t="shared" si="5"/>
        <v>0</v>
      </c>
    </row>
    <row r="43" spans="1:9" s="118" customFormat="1" ht="20.45" customHeight="1" thickBot="1">
      <c r="A43" s="706"/>
      <c r="B43" s="633" t="s">
        <v>65</v>
      </c>
      <c r="C43" s="634"/>
      <c r="D43" s="110">
        <f>SUM(D27:D42)</f>
        <v>0</v>
      </c>
      <c r="E43" s="110">
        <f>SUM(E27:E42)</f>
        <v>0</v>
      </c>
      <c r="F43" s="635"/>
      <c r="G43" s="110">
        <f>SUM(G28:G42)</f>
        <v>0</v>
      </c>
      <c r="H43" s="110">
        <f>SUM(H28:H42)</f>
        <v>0</v>
      </c>
      <c r="I43" s="111">
        <f>SUM(I28:I42)</f>
        <v>0</v>
      </c>
    </row>
    <row r="44" spans="1:9" s="558" customFormat="1" ht="6" customHeight="1" thickBot="1">
      <c r="B44" s="559"/>
      <c r="C44" s="556"/>
      <c r="D44" s="555"/>
      <c r="E44" s="555"/>
      <c r="F44" s="557"/>
      <c r="G44" s="555"/>
      <c r="H44" s="555"/>
      <c r="I44" s="555"/>
    </row>
    <row r="45" spans="1:9" s="119" customFormat="1" ht="18" customHeight="1" thickBot="1">
      <c r="A45" s="707"/>
      <c r="B45" s="2345" t="s">
        <v>222</v>
      </c>
      <c r="C45" s="2346"/>
      <c r="D45" s="2346"/>
      <c r="E45" s="2346"/>
      <c r="F45" s="2346"/>
      <c r="G45" s="2346"/>
      <c r="H45" s="2346"/>
      <c r="I45" s="2347"/>
    </row>
    <row r="46" spans="1:9" s="119" customFormat="1" ht="42.75">
      <c r="A46" s="2352" t="s">
        <v>744</v>
      </c>
      <c r="B46" s="543" t="s">
        <v>520</v>
      </c>
      <c r="C46" s="625">
        <v>0</v>
      </c>
      <c r="D46" s="112"/>
      <c r="E46" s="112"/>
      <c r="F46" s="639" t="s">
        <v>216</v>
      </c>
      <c r="G46" s="628"/>
      <c r="H46" s="628"/>
      <c r="I46" s="629"/>
    </row>
    <row r="47" spans="1:9" s="119" customFormat="1" ht="15.75">
      <c r="A47" s="2353"/>
      <c r="B47" s="543" t="s">
        <v>217</v>
      </c>
      <c r="C47" s="626">
        <v>0.2</v>
      </c>
      <c r="D47" s="103"/>
      <c r="E47" s="103"/>
      <c r="F47" s="626">
        <v>0.06</v>
      </c>
      <c r="G47" s="104">
        <f t="shared" ref="G47:G58" si="6">E47*F47</f>
        <v>0</v>
      </c>
      <c r="H47" s="104">
        <f t="shared" ref="H47:H58" si="7">D47+G47</f>
        <v>0</v>
      </c>
      <c r="I47" s="105">
        <f t="shared" ref="I47:I58" si="8">H47*C47</f>
        <v>0</v>
      </c>
    </row>
    <row r="48" spans="1:9" ht="28.5">
      <c r="A48" s="2353"/>
      <c r="B48" s="543" t="s">
        <v>218</v>
      </c>
      <c r="C48" s="626">
        <v>0.2</v>
      </c>
      <c r="D48" s="103"/>
      <c r="E48" s="103"/>
      <c r="F48" s="626">
        <v>0.08</v>
      </c>
      <c r="G48" s="104">
        <f t="shared" si="6"/>
        <v>0</v>
      </c>
      <c r="H48" s="104">
        <f t="shared" si="7"/>
        <v>0</v>
      </c>
      <c r="I48" s="105">
        <f t="shared" si="8"/>
        <v>0</v>
      </c>
    </row>
    <row r="49" spans="1:9">
      <c r="A49" s="2353"/>
      <c r="B49" s="543" t="s">
        <v>219</v>
      </c>
      <c r="C49" s="626">
        <v>0.2</v>
      </c>
      <c r="D49" s="103"/>
      <c r="E49" s="103"/>
      <c r="F49" s="626">
        <v>0.1</v>
      </c>
      <c r="G49" s="104">
        <f t="shared" si="6"/>
        <v>0</v>
      </c>
      <c r="H49" s="104">
        <f t="shared" si="7"/>
        <v>0</v>
      </c>
      <c r="I49" s="105">
        <f t="shared" si="8"/>
        <v>0</v>
      </c>
    </row>
    <row r="50" spans="1:9">
      <c r="A50" s="2353"/>
      <c r="B50" s="543" t="s">
        <v>217</v>
      </c>
      <c r="C50" s="626">
        <v>0.5</v>
      </c>
      <c r="D50" s="103"/>
      <c r="E50" s="103"/>
      <c r="F50" s="626">
        <v>0.06</v>
      </c>
      <c r="G50" s="104">
        <f t="shared" si="6"/>
        <v>0</v>
      </c>
      <c r="H50" s="104">
        <f t="shared" si="7"/>
        <v>0</v>
      </c>
      <c r="I50" s="105">
        <f t="shared" si="8"/>
        <v>0</v>
      </c>
    </row>
    <row r="51" spans="1:9" ht="28.5">
      <c r="A51" s="2353"/>
      <c r="B51" s="543" t="s">
        <v>218</v>
      </c>
      <c r="C51" s="626">
        <v>0.5</v>
      </c>
      <c r="D51" s="103"/>
      <c r="E51" s="103"/>
      <c r="F51" s="626">
        <v>0.08</v>
      </c>
      <c r="G51" s="120">
        <v>0</v>
      </c>
      <c r="H51" s="104">
        <f t="shared" si="7"/>
        <v>0</v>
      </c>
      <c r="I51" s="105">
        <f t="shared" si="8"/>
        <v>0</v>
      </c>
    </row>
    <row r="52" spans="1:9">
      <c r="A52" s="2353"/>
      <c r="B52" s="543" t="s">
        <v>219</v>
      </c>
      <c r="C52" s="626">
        <v>0.5</v>
      </c>
      <c r="D52" s="103"/>
      <c r="E52" s="103"/>
      <c r="F52" s="626">
        <v>0.1</v>
      </c>
      <c r="G52" s="104">
        <f t="shared" si="6"/>
        <v>0</v>
      </c>
      <c r="H52" s="104">
        <f t="shared" si="7"/>
        <v>0</v>
      </c>
      <c r="I52" s="105">
        <f t="shared" si="8"/>
        <v>0</v>
      </c>
    </row>
    <row r="53" spans="1:9">
      <c r="A53" s="2353"/>
      <c r="B53" s="544" t="s">
        <v>217</v>
      </c>
      <c r="C53" s="626">
        <v>0.75</v>
      </c>
      <c r="D53" s="103"/>
      <c r="E53" s="103"/>
      <c r="F53" s="626">
        <v>0.06</v>
      </c>
      <c r="G53" s="104">
        <f>E53*F53</f>
        <v>0</v>
      </c>
      <c r="H53" s="104">
        <f>D53+G53</f>
        <v>0</v>
      </c>
      <c r="I53" s="105">
        <f>H53*C53</f>
        <v>0</v>
      </c>
    </row>
    <row r="54" spans="1:9" ht="28.5">
      <c r="A54" s="2353"/>
      <c r="B54" s="544" t="s">
        <v>218</v>
      </c>
      <c r="C54" s="626">
        <v>0.75</v>
      </c>
      <c r="D54" s="103"/>
      <c r="E54" s="103"/>
      <c r="F54" s="626">
        <v>0.08</v>
      </c>
      <c r="G54" s="104">
        <f>E54*F54</f>
        <v>0</v>
      </c>
      <c r="H54" s="104">
        <f>D54+G54</f>
        <v>0</v>
      </c>
      <c r="I54" s="105">
        <f>H54*C54</f>
        <v>0</v>
      </c>
    </row>
    <row r="55" spans="1:9">
      <c r="A55" s="2353"/>
      <c r="B55" s="544" t="s">
        <v>219</v>
      </c>
      <c r="C55" s="626">
        <v>0.75</v>
      </c>
      <c r="D55" s="103"/>
      <c r="E55" s="103"/>
      <c r="F55" s="626">
        <v>0.1</v>
      </c>
      <c r="G55" s="104">
        <f>E55*F55</f>
        <v>0</v>
      </c>
      <c r="H55" s="104">
        <f>D55+G55</f>
        <v>0</v>
      </c>
      <c r="I55" s="105">
        <f>H55*C55</f>
        <v>0</v>
      </c>
    </row>
    <row r="56" spans="1:9">
      <c r="A56" s="2353"/>
      <c r="B56" s="543" t="s">
        <v>217</v>
      </c>
      <c r="C56" s="626">
        <v>1</v>
      </c>
      <c r="D56" s="103"/>
      <c r="E56" s="103"/>
      <c r="F56" s="626">
        <v>0.06</v>
      </c>
      <c r="G56" s="104">
        <f>E56*F56</f>
        <v>0</v>
      </c>
      <c r="H56" s="104">
        <f t="shared" si="7"/>
        <v>0</v>
      </c>
      <c r="I56" s="105">
        <f t="shared" si="8"/>
        <v>0</v>
      </c>
    </row>
    <row r="57" spans="1:9" ht="28.5">
      <c r="A57" s="2353"/>
      <c r="B57" s="544" t="s">
        <v>218</v>
      </c>
      <c r="C57" s="626">
        <v>1</v>
      </c>
      <c r="D57" s="103"/>
      <c r="E57" s="103"/>
      <c r="F57" s="626">
        <v>0.08</v>
      </c>
      <c r="G57" s="104">
        <f t="shared" si="6"/>
        <v>0</v>
      </c>
      <c r="H57" s="104">
        <f t="shared" si="7"/>
        <v>0</v>
      </c>
      <c r="I57" s="105">
        <f t="shared" si="8"/>
        <v>0</v>
      </c>
    </row>
    <row r="58" spans="1:9">
      <c r="A58" s="2353"/>
      <c r="B58" s="544" t="s">
        <v>219</v>
      </c>
      <c r="C58" s="626">
        <v>1</v>
      </c>
      <c r="D58" s="103"/>
      <c r="E58" s="103"/>
      <c r="F58" s="626">
        <v>0.1</v>
      </c>
      <c r="G58" s="104">
        <f t="shared" si="6"/>
        <v>0</v>
      </c>
      <c r="H58" s="104">
        <f t="shared" si="7"/>
        <v>0</v>
      </c>
      <c r="I58" s="105">
        <f t="shared" si="8"/>
        <v>0</v>
      </c>
    </row>
    <row r="59" spans="1:9">
      <c r="A59" s="2353"/>
      <c r="B59" s="544" t="s">
        <v>217</v>
      </c>
      <c r="C59" s="626">
        <v>1.5</v>
      </c>
      <c r="D59" s="103"/>
      <c r="E59" s="103"/>
      <c r="F59" s="626">
        <v>0.06</v>
      </c>
      <c r="G59" s="104">
        <f>E59*F59</f>
        <v>0</v>
      </c>
      <c r="H59" s="104">
        <f>D59+G59</f>
        <v>0</v>
      </c>
      <c r="I59" s="105">
        <f>H59*C59</f>
        <v>0</v>
      </c>
    </row>
    <row r="60" spans="1:9" ht="28.5">
      <c r="A60" s="2353"/>
      <c r="B60" s="544" t="s">
        <v>218</v>
      </c>
      <c r="C60" s="626">
        <v>1.5</v>
      </c>
      <c r="D60" s="103"/>
      <c r="E60" s="103"/>
      <c r="F60" s="626">
        <v>0.08</v>
      </c>
      <c r="G60" s="104">
        <f>E60*F60</f>
        <v>0</v>
      </c>
      <c r="H60" s="104">
        <f>D60+G60</f>
        <v>0</v>
      </c>
      <c r="I60" s="105">
        <f>H60*C60</f>
        <v>0</v>
      </c>
    </row>
    <row r="61" spans="1:9" ht="15.75" thickBot="1">
      <c r="A61" s="2354"/>
      <c r="B61" s="545" t="s">
        <v>219</v>
      </c>
      <c r="C61" s="626">
        <v>1.5</v>
      </c>
      <c r="D61" s="103"/>
      <c r="E61" s="103"/>
      <c r="F61" s="626">
        <v>0.1</v>
      </c>
      <c r="G61" s="104">
        <f>E61*F61</f>
        <v>0</v>
      </c>
      <c r="H61" s="104">
        <f>D61+G61</f>
        <v>0</v>
      </c>
      <c r="I61" s="105">
        <f>H61*C61</f>
        <v>0</v>
      </c>
    </row>
    <row r="62" spans="1:9" ht="15.75" thickBot="1">
      <c r="A62" s="704"/>
      <c r="B62" s="636" t="s">
        <v>65</v>
      </c>
      <c r="C62" s="637"/>
      <c r="D62" s="121">
        <f>SUM(D46:D61)</f>
        <v>0</v>
      </c>
      <c r="E62" s="121">
        <f>SUM(E46:E61)</f>
        <v>0</v>
      </c>
      <c r="F62" s="638"/>
      <c r="G62" s="121">
        <f>SUM(G47:G61)</f>
        <v>0</v>
      </c>
      <c r="H62" s="121">
        <f>SUM(H47:H61)</f>
        <v>0</v>
      </c>
      <c r="I62" s="122">
        <f>SUM(I47:I61)</f>
        <v>0</v>
      </c>
    </row>
    <row r="63" spans="1:9" ht="15.75" thickBot="1">
      <c r="B63" s="548"/>
      <c r="C63" s="549"/>
      <c r="D63" s="550"/>
      <c r="E63" s="550"/>
      <c r="F63" s="551"/>
      <c r="G63" s="550"/>
      <c r="H63" s="550"/>
      <c r="I63" s="550"/>
    </row>
    <row r="64" spans="1:9" ht="16.5" thickBot="1">
      <c r="B64" s="2348" t="s">
        <v>223</v>
      </c>
      <c r="C64" s="2349"/>
      <c r="D64" s="123">
        <f>D24+D43+D62</f>
        <v>0</v>
      </c>
      <c r="E64" s="123">
        <f>E24+E43+E62</f>
        <v>0</v>
      </c>
      <c r="F64" s="552"/>
      <c r="G64" s="123">
        <f>G24+G43+G62</f>
        <v>0</v>
      </c>
      <c r="H64" s="123">
        <f>H24+H43+H62</f>
        <v>0</v>
      </c>
      <c r="I64" s="124">
        <f>I24+I43+I62</f>
        <v>0</v>
      </c>
    </row>
    <row r="65" spans="2:9" s="553" customFormat="1" ht="16.5" thickBot="1">
      <c r="B65" s="1054"/>
      <c r="C65" s="1054"/>
      <c r="D65" s="1055"/>
      <c r="E65" s="1055"/>
      <c r="F65" s="1056"/>
      <c r="G65" s="1055"/>
      <c r="H65" s="1055"/>
      <c r="I65" s="1055"/>
    </row>
    <row r="66" spans="2:9" ht="16.5" thickBot="1">
      <c r="B66" s="1057"/>
      <c r="C66" s="1058"/>
      <c r="D66" s="1059"/>
      <c r="E66" s="1059"/>
      <c r="F66" s="1058"/>
      <c r="G66" s="2335" t="s">
        <v>224</v>
      </c>
      <c r="H66" s="2336"/>
      <c r="I66" s="1060">
        <f>$I$64*0.08</f>
        <v>0</v>
      </c>
    </row>
    <row r="67" spans="2:9" s="97" customFormat="1" ht="18.75" thickBot="1">
      <c r="B67" s="547"/>
      <c r="C67" s="126"/>
      <c r="D67" s="125"/>
      <c r="E67" s="125"/>
      <c r="F67" s="126"/>
      <c r="G67" s="127"/>
      <c r="H67" s="125"/>
      <c r="I67" s="127"/>
    </row>
    <row r="68" spans="2:9" ht="30.75" thickTop="1">
      <c r="B68" s="2337" t="s">
        <v>652</v>
      </c>
      <c r="C68" s="2338"/>
      <c r="D68" s="2338"/>
      <c r="E68" s="2338"/>
      <c r="F68" s="2338"/>
      <c r="G68" s="2338"/>
      <c r="H68" s="2338"/>
      <c r="I68" s="2339"/>
    </row>
    <row r="69" spans="2:9" ht="27.75">
      <c r="B69" s="2332" t="s">
        <v>653</v>
      </c>
      <c r="C69" s="2333"/>
      <c r="D69" s="2333"/>
      <c r="E69" s="2333"/>
      <c r="F69" s="2333"/>
      <c r="G69" s="2333"/>
      <c r="H69" s="2333"/>
      <c r="I69" s="2334"/>
    </row>
    <row r="70" spans="2:9" ht="27.75">
      <c r="B70" s="2242" t="s">
        <v>654</v>
      </c>
      <c r="C70" s="2243"/>
      <c r="D70" s="2243"/>
      <c r="E70" s="2243"/>
      <c r="F70" s="2243"/>
      <c r="G70" s="2243"/>
      <c r="H70" s="2243"/>
      <c r="I70" s="2244"/>
    </row>
    <row r="71" spans="2:9" ht="27.75">
      <c r="B71" s="2242" t="s">
        <v>655</v>
      </c>
      <c r="C71" s="2243"/>
      <c r="D71" s="2243"/>
      <c r="E71" s="2243"/>
      <c r="F71" s="2243"/>
      <c r="G71" s="2243"/>
      <c r="H71" s="2243"/>
      <c r="I71" s="2244"/>
    </row>
    <row r="72" spans="2:9" ht="27.75">
      <c r="B72" s="1849" t="s">
        <v>656</v>
      </c>
      <c r="C72" s="2323" t="s">
        <v>657</v>
      </c>
      <c r="D72" s="2324"/>
      <c r="E72" s="2324"/>
      <c r="F72" s="2325" t="s">
        <v>658</v>
      </c>
      <c r="G72" s="2325"/>
      <c r="H72" s="2325"/>
      <c r="I72" s="2326"/>
    </row>
    <row r="73" spans="2:9" ht="27.75">
      <c r="B73" s="1849" t="s">
        <v>659</v>
      </c>
      <c r="C73" s="2323" t="s">
        <v>660</v>
      </c>
      <c r="D73" s="2324"/>
      <c r="E73" s="2324"/>
      <c r="F73" s="2325" t="s">
        <v>661</v>
      </c>
      <c r="G73" s="2325"/>
      <c r="H73" s="2325"/>
      <c r="I73" s="2326"/>
    </row>
    <row r="74" spans="2:9" ht="28.5" thickBot="1">
      <c r="B74" s="2327" t="s">
        <v>662</v>
      </c>
      <c r="C74" s="2328"/>
      <c r="D74" s="2328"/>
      <c r="E74" s="2328"/>
      <c r="F74" s="2328"/>
      <c r="G74" s="2328"/>
      <c r="H74" s="2328"/>
      <c r="I74" s="2329"/>
    </row>
    <row r="75" spans="2:9" ht="15.75" thickTop="1"/>
  </sheetData>
  <sheetProtection algorithmName="SHA-512" hashValue="47u1hCNzCTkAeNJQv5aT7X6o9blIudavN/2eD5RuDS1zwXRrGVqHHhoOGHzKifwdOuXk8kmapv59mcL/Kax1KQ==" saltValue="A2lyxICEpuIzKJyF36FQcQ==" spinCount="100000" sheet="1" objects="1" scenarios="1"/>
  <mergeCells count="25">
    <mergeCell ref="C2:E2"/>
    <mergeCell ref="A1:B1"/>
    <mergeCell ref="C1:E1"/>
    <mergeCell ref="G66:H66"/>
    <mergeCell ref="B68:I68"/>
    <mergeCell ref="B5:B6"/>
    <mergeCell ref="B7:I7"/>
    <mergeCell ref="B26:I26"/>
    <mergeCell ref="B45:I45"/>
    <mergeCell ref="B64:C64"/>
    <mergeCell ref="A2:B2"/>
    <mergeCell ref="A5:A6"/>
    <mergeCell ref="A8:A23"/>
    <mergeCell ref="A27:A42"/>
    <mergeCell ref="A46:A61"/>
    <mergeCell ref="A3:I3"/>
    <mergeCell ref="C73:E73"/>
    <mergeCell ref="F73:I73"/>
    <mergeCell ref="B74:I74"/>
    <mergeCell ref="D4:E4"/>
    <mergeCell ref="B69:I69"/>
    <mergeCell ref="B70:I70"/>
    <mergeCell ref="B71:I71"/>
    <mergeCell ref="C72:E72"/>
    <mergeCell ref="F72:I72"/>
  </mergeCells>
  <dataValidations count="1">
    <dataValidation type="decimal" operator="greaterThan" allowBlank="1" showInputMessage="1" showErrorMessage="1" sqref="D8:E23 IZ8:JA23 SV8:SW23 ACR8:ACS23 AMN8:AMO23 AWJ8:AWK23 BGF8:BGG23 BQB8:BQC23 BZX8:BZY23 CJT8:CJU23 CTP8:CTQ23 DDL8:DDM23 DNH8:DNI23 DXD8:DXE23 EGZ8:EHA23 EQV8:EQW23 FAR8:FAS23 FKN8:FKO23 FUJ8:FUK23 GEF8:GEG23 GOB8:GOC23 GXX8:GXY23 HHT8:HHU23 HRP8:HRQ23 IBL8:IBM23 ILH8:ILI23 IVD8:IVE23 JEZ8:JFA23 JOV8:JOW23 JYR8:JYS23 KIN8:KIO23 KSJ8:KSK23 LCF8:LCG23 LMB8:LMC23 LVX8:LVY23 MFT8:MFU23 MPP8:MPQ23 MZL8:MZM23 NJH8:NJI23 NTD8:NTE23 OCZ8:ODA23 OMV8:OMW23 OWR8:OWS23 PGN8:PGO23 PQJ8:PQK23 QAF8:QAG23 QKB8:QKC23 QTX8:QTY23 RDT8:RDU23 RNP8:RNQ23 RXL8:RXM23 SHH8:SHI23 SRD8:SRE23 TAZ8:TBA23 TKV8:TKW23 TUR8:TUS23 UEN8:UEO23 UOJ8:UOK23 UYF8:UYG23 VIB8:VIC23 VRX8:VRY23 WBT8:WBU23 WLP8:WLQ23 WVL8:WVM23 D65547:E65562 IZ65547:JA65562 SV65547:SW65562 ACR65547:ACS65562 AMN65547:AMO65562 AWJ65547:AWK65562 BGF65547:BGG65562 BQB65547:BQC65562 BZX65547:BZY65562 CJT65547:CJU65562 CTP65547:CTQ65562 DDL65547:DDM65562 DNH65547:DNI65562 DXD65547:DXE65562 EGZ65547:EHA65562 EQV65547:EQW65562 FAR65547:FAS65562 FKN65547:FKO65562 FUJ65547:FUK65562 GEF65547:GEG65562 GOB65547:GOC65562 GXX65547:GXY65562 HHT65547:HHU65562 HRP65547:HRQ65562 IBL65547:IBM65562 ILH65547:ILI65562 IVD65547:IVE65562 JEZ65547:JFA65562 JOV65547:JOW65562 JYR65547:JYS65562 KIN65547:KIO65562 KSJ65547:KSK65562 LCF65547:LCG65562 LMB65547:LMC65562 LVX65547:LVY65562 MFT65547:MFU65562 MPP65547:MPQ65562 MZL65547:MZM65562 NJH65547:NJI65562 NTD65547:NTE65562 OCZ65547:ODA65562 OMV65547:OMW65562 OWR65547:OWS65562 PGN65547:PGO65562 PQJ65547:PQK65562 QAF65547:QAG65562 QKB65547:QKC65562 QTX65547:QTY65562 RDT65547:RDU65562 RNP65547:RNQ65562 RXL65547:RXM65562 SHH65547:SHI65562 SRD65547:SRE65562 TAZ65547:TBA65562 TKV65547:TKW65562 TUR65547:TUS65562 UEN65547:UEO65562 UOJ65547:UOK65562 UYF65547:UYG65562 VIB65547:VIC65562 VRX65547:VRY65562 WBT65547:WBU65562 WLP65547:WLQ65562 WVL65547:WVM65562 D131083:E131098 IZ131083:JA131098 SV131083:SW131098 ACR131083:ACS131098 AMN131083:AMO131098 AWJ131083:AWK131098 BGF131083:BGG131098 BQB131083:BQC131098 BZX131083:BZY131098 CJT131083:CJU131098 CTP131083:CTQ131098 DDL131083:DDM131098 DNH131083:DNI131098 DXD131083:DXE131098 EGZ131083:EHA131098 EQV131083:EQW131098 FAR131083:FAS131098 FKN131083:FKO131098 FUJ131083:FUK131098 GEF131083:GEG131098 GOB131083:GOC131098 GXX131083:GXY131098 HHT131083:HHU131098 HRP131083:HRQ131098 IBL131083:IBM131098 ILH131083:ILI131098 IVD131083:IVE131098 JEZ131083:JFA131098 JOV131083:JOW131098 JYR131083:JYS131098 KIN131083:KIO131098 KSJ131083:KSK131098 LCF131083:LCG131098 LMB131083:LMC131098 LVX131083:LVY131098 MFT131083:MFU131098 MPP131083:MPQ131098 MZL131083:MZM131098 NJH131083:NJI131098 NTD131083:NTE131098 OCZ131083:ODA131098 OMV131083:OMW131098 OWR131083:OWS131098 PGN131083:PGO131098 PQJ131083:PQK131098 QAF131083:QAG131098 QKB131083:QKC131098 QTX131083:QTY131098 RDT131083:RDU131098 RNP131083:RNQ131098 RXL131083:RXM131098 SHH131083:SHI131098 SRD131083:SRE131098 TAZ131083:TBA131098 TKV131083:TKW131098 TUR131083:TUS131098 UEN131083:UEO131098 UOJ131083:UOK131098 UYF131083:UYG131098 VIB131083:VIC131098 VRX131083:VRY131098 WBT131083:WBU131098 WLP131083:WLQ131098 WVL131083:WVM131098 D196619:E196634 IZ196619:JA196634 SV196619:SW196634 ACR196619:ACS196634 AMN196619:AMO196634 AWJ196619:AWK196634 BGF196619:BGG196634 BQB196619:BQC196634 BZX196619:BZY196634 CJT196619:CJU196634 CTP196619:CTQ196634 DDL196619:DDM196634 DNH196619:DNI196634 DXD196619:DXE196634 EGZ196619:EHA196634 EQV196619:EQW196634 FAR196619:FAS196634 FKN196619:FKO196634 FUJ196619:FUK196634 GEF196619:GEG196634 GOB196619:GOC196634 GXX196619:GXY196634 HHT196619:HHU196634 HRP196619:HRQ196634 IBL196619:IBM196634 ILH196619:ILI196634 IVD196619:IVE196634 JEZ196619:JFA196634 JOV196619:JOW196634 JYR196619:JYS196634 KIN196619:KIO196634 KSJ196619:KSK196634 LCF196619:LCG196634 LMB196619:LMC196634 LVX196619:LVY196634 MFT196619:MFU196634 MPP196619:MPQ196634 MZL196619:MZM196634 NJH196619:NJI196634 NTD196619:NTE196634 OCZ196619:ODA196634 OMV196619:OMW196634 OWR196619:OWS196634 PGN196619:PGO196634 PQJ196619:PQK196634 QAF196619:QAG196634 QKB196619:QKC196634 QTX196619:QTY196634 RDT196619:RDU196634 RNP196619:RNQ196634 RXL196619:RXM196634 SHH196619:SHI196634 SRD196619:SRE196634 TAZ196619:TBA196634 TKV196619:TKW196634 TUR196619:TUS196634 UEN196619:UEO196634 UOJ196619:UOK196634 UYF196619:UYG196634 VIB196619:VIC196634 VRX196619:VRY196634 WBT196619:WBU196634 WLP196619:WLQ196634 WVL196619:WVM196634 D262155:E262170 IZ262155:JA262170 SV262155:SW262170 ACR262155:ACS262170 AMN262155:AMO262170 AWJ262155:AWK262170 BGF262155:BGG262170 BQB262155:BQC262170 BZX262155:BZY262170 CJT262155:CJU262170 CTP262155:CTQ262170 DDL262155:DDM262170 DNH262155:DNI262170 DXD262155:DXE262170 EGZ262155:EHA262170 EQV262155:EQW262170 FAR262155:FAS262170 FKN262155:FKO262170 FUJ262155:FUK262170 GEF262155:GEG262170 GOB262155:GOC262170 GXX262155:GXY262170 HHT262155:HHU262170 HRP262155:HRQ262170 IBL262155:IBM262170 ILH262155:ILI262170 IVD262155:IVE262170 JEZ262155:JFA262170 JOV262155:JOW262170 JYR262155:JYS262170 KIN262155:KIO262170 KSJ262155:KSK262170 LCF262155:LCG262170 LMB262155:LMC262170 LVX262155:LVY262170 MFT262155:MFU262170 MPP262155:MPQ262170 MZL262155:MZM262170 NJH262155:NJI262170 NTD262155:NTE262170 OCZ262155:ODA262170 OMV262155:OMW262170 OWR262155:OWS262170 PGN262155:PGO262170 PQJ262155:PQK262170 QAF262155:QAG262170 QKB262155:QKC262170 QTX262155:QTY262170 RDT262155:RDU262170 RNP262155:RNQ262170 RXL262155:RXM262170 SHH262155:SHI262170 SRD262155:SRE262170 TAZ262155:TBA262170 TKV262155:TKW262170 TUR262155:TUS262170 UEN262155:UEO262170 UOJ262155:UOK262170 UYF262155:UYG262170 VIB262155:VIC262170 VRX262155:VRY262170 WBT262155:WBU262170 WLP262155:WLQ262170 WVL262155:WVM262170 D327691:E327706 IZ327691:JA327706 SV327691:SW327706 ACR327691:ACS327706 AMN327691:AMO327706 AWJ327691:AWK327706 BGF327691:BGG327706 BQB327691:BQC327706 BZX327691:BZY327706 CJT327691:CJU327706 CTP327691:CTQ327706 DDL327691:DDM327706 DNH327691:DNI327706 DXD327691:DXE327706 EGZ327691:EHA327706 EQV327691:EQW327706 FAR327691:FAS327706 FKN327691:FKO327706 FUJ327691:FUK327706 GEF327691:GEG327706 GOB327691:GOC327706 GXX327691:GXY327706 HHT327691:HHU327706 HRP327691:HRQ327706 IBL327691:IBM327706 ILH327691:ILI327706 IVD327691:IVE327706 JEZ327691:JFA327706 JOV327691:JOW327706 JYR327691:JYS327706 KIN327691:KIO327706 KSJ327691:KSK327706 LCF327691:LCG327706 LMB327691:LMC327706 LVX327691:LVY327706 MFT327691:MFU327706 MPP327691:MPQ327706 MZL327691:MZM327706 NJH327691:NJI327706 NTD327691:NTE327706 OCZ327691:ODA327706 OMV327691:OMW327706 OWR327691:OWS327706 PGN327691:PGO327706 PQJ327691:PQK327706 QAF327691:QAG327706 QKB327691:QKC327706 QTX327691:QTY327706 RDT327691:RDU327706 RNP327691:RNQ327706 RXL327691:RXM327706 SHH327691:SHI327706 SRD327691:SRE327706 TAZ327691:TBA327706 TKV327691:TKW327706 TUR327691:TUS327706 UEN327691:UEO327706 UOJ327691:UOK327706 UYF327691:UYG327706 VIB327691:VIC327706 VRX327691:VRY327706 WBT327691:WBU327706 WLP327691:WLQ327706 WVL327691:WVM327706 D393227:E393242 IZ393227:JA393242 SV393227:SW393242 ACR393227:ACS393242 AMN393227:AMO393242 AWJ393227:AWK393242 BGF393227:BGG393242 BQB393227:BQC393242 BZX393227:BZY393242 CJT393227:CJU393242 CTP393227:CTQ393242 DDL393227:DDM393242 DNH393227:DNI393242 DXD393227:DXE393242 EGZ393227:EHA393242 EQV393227:EQW393242 FAR393227:FAS393242 FKN393227:FKO393242 FUJ393227:FUK393242 GEF393227:GEG393242 GOB393227:GOC393242 GXX393227:GXY393242 HHT393227:HHU393242 HRP393227:HRQ393242 IBL393227:IBM393242 ILH393227:ILI393242 IVD393227:IVE393242 JEZ393227:JFA393242 JOV393227:JOW393242 JYR393227:JYS393242 KIN393227:KIO393242 KSJ393227:KSK393242 LCF393227:LCG393242 LMB393227:LMC393242 LVX393227:LVY393242 MFT393227:MFU393242 MPP393227:MPQ393242 MZL393227:MZM393242 NJH393227:NJI393242 NTD393227:NTE393242 OCZ393227:ODA393242 OMV393227:OMW393242 OWR393227:OWS393242 PGN393227:PGO393242 PQJ393227:PQK393242 QAF393227:QAG393242 QKB393227:QKC393242 QTX393227:QTY393242 RDT393227:RDU393242 RNP393227:RNQ393242 RXL393227:RXM393242 SHH393227:SHI393242 SRD393227:SRE393242 TAZ393227:TBA393242 TKV393227:TKW393242 TUR393227:TUS393242 UEN393227:UEO393242 UOJ393227:UOK393242 UYF393227:UYG393242 VIB393227:VIC393242 VRX393227:VRY393242 WBT393227:WBU393242 WLP393227:WLQ393242 WVL393227:WVM393242 D458763:E458778 IZ458763:JA458778 SV458763:SW458778 ACR458763:ACS458778 AMN458763:AMO458778 AWJ458763:AWK458778 BGF458763:BGG458778 BQB458763:BQC458778 BZX458763:BZY458778 CJT458763:CJU458778 CTP458763:CTQ458778 DDL458763:DDM458778 DNH458763:DNI458778 DXD458763:DXE458778 EGZ458763:EHA458778 EQV458763:EQW458778 FAR458763:FAS458778 FKN458763:FKO458778 FUJ458763:FUK458778 GEF458763:GEG458778 GOB458763:GOC458778 GXX458763:GXY458778 HHT458763:HHU458778 HRP458763:HRQ458778 IBL458763:IBM458778 ILH458763:ILI458778 IVD458763:IVE458778 JEZ458763:JFA458778 JOV458763:JOW458778 JYR458763:JYS458778 KIN458763:KIO458778 KSJ458763:KSK458778 LCF458763:LCG458778 LMB458763:LMC458778 LVX458763:LVY458778 MFT458763:MFU458778 MPP458763:MPQ458778 MZL458763:MZM458778 NJH458763:NJI458778 NTD458763:NTE458778 OCZ458763:ODA458778 OMV458763:OMW458778 OWR458763:OWS458778 PGN458763:PGO458778 PQJ458763:PQK458778 QAF458763:QAG458778 QKB458763:QKC458778 QTX458763:QTY458778 RDT458763:RDU458778 RNP458763:RNQ458778 RXL458763:RXM458778 SHH458763:SHI458778 SRD458763:SRE458778 TAZ458763:TBA458778 TKV458763:TKW458778 TUR458763:TUS458778 UEN458763:UEO458778 UOJ458763:UOK458778 UYF458763:UYG458778 VIB458763:VIC458778 VRX458763:VRY458778 WBT458763:WBU458778 WLP458763:WLQ458778 WVL458763:WVM458778 D524299:E524314 IZ524299:JA524314 SV524299:SW524314 ACR524299:ACS524314 AMN524299:AMO524314 AWJ524299:AWK524314 BGF524299:BGG524314 BQB524299:BQC524314 BZX524299:BZY524314 CJT524299:CJU524314 CTP524299:CTQ524314 DDL524299:DDM524314 DNH524299:DNI524314 DXD524299:DXE524314 EGZ524299:EHA524314 EQV524299:EQW524314 FAR524299:FAS524314 FKN524299:FKO524314 FUJ524299:FUK524314 GEF524299:GEG524314 GOB524299:GOC524314 GXX524299:GXY524314 HHT524299:HHU524314 HRP524299:HRQ524314 IBL524299:IBM524314 ILH524299:ILI524314 IVD524299:IVE524314 JEZ524299:JFA524314 JOV524299:JOW524314 JYR524299:JYS524314 KIN524299:KIO524314 KSJ524299:KSK524314 LCF524299:LCG524314 LMB524299:LMC524314 LVX524299:LVY524314 MFT524299:MFU524314 MPP524299:MPQ524314 MZL524299:MZM524314 NJH524299:NJI524314 NTD524299:NTE524314 OCZ524299:ODA524314 OMV524299:OMW524314 OWR524299:OWS524314 PGN524299:PGO524314 PQJ524299:PQK524314 QAF524299:QAG524314 QKB524299:QKC524314 QTX524299:QTY524314 RDT524299:RDU524314 RNP524299:RNQ524314 RXL524299:RXM524314 SHH524299:SHI524314 SRD524299:SRE524314 TAZ524299:TBA524314 TKV524299:TKW524314 TUR524299:TUS524314 UEN524299:UEO524314 UOJ524299:UOK524314 UYF524299:UYG524314 VIB524299:VIC524314 VRX524299:VRY524314 WBT524299:WBU524314 WLP524299:WLQ524314 WVL524299:WVM524314 D589835:E589850 IZ589835:JA589850 SV589835:SW589850 ACR589835:ACS589850 AMN589835:AMO589850 AWJ589835:AWK589850 BGF589835:BGG589850 BQB589835:BQC589850 BZX589835:BZY589850 CJT589835:CJU589850 CTP589835:CTQ589850 DDL589835:DDM589850 DNH589835:DNI589850 DXD589835:DXE589850 EGZ589835:EHA589850 EQV589835:EQW589850 FAR589835:FAS589850 FKN589835:FKO589850 FUJ589835:FUK589850 GEF589835:GEG589850 GOB589835:GOC589850 GXX589835:GXY589850 HHT589835:HHU589850 HRP589835:HRQ589850 IBL589835:IBM589850 ILH589835:ILI589850 IVD589835:IVE589850 JEZ589835:JFA589850 JOV589835:JOW589850 JYR589835:JYS589850 KIN589835:KIO589850 KSJ589835:KSK589850 LCF589835:LCG589850 LMB589835:LMC589850 LVX589835:LVY589850 MFT589835:MFU589850 MPP589835:MPQ589850 MZL589835:MZM589850 NJH589835:NJI589850 NTD589835:NTE589850 OCZ589835:ODA589850 OMV589835:OMW589850 OWR589835:OWS589850 PGN589835:PGO589850 PQJ589835:PQK589850 QAF589835:QAG589850 QKB589835:QKC589850 QTX589835:QTY589850 RDT589835:RDU589850 RNP589835:RNQ589850 RXL589835:RXM589850 SHH589835:SHI589850 SRD589835:SRE589850 TAZ589835:TBA589850 TKV589835:TKW589850 TUR589835:TUS589850 UEN589835:UEO589850 UOJ589835:UOK589850 UYF589835:UYG589850 VIB589835:VIC589850 VRX589835:VRY589850 WBT589835:WBU589850 WLP589835:WLQ589850 WVL589835:WVM589850 D655371:E655386 IZ655371:JA655386 SV655371:SW655386 ACR655371:ACS655386 AMN655371:AMO655386 AWJ655371:AWK655386 BGF655371:BGG655386 BQB655371:BQC655386 BZX655371:BZY655386 CJT655371:CJU655386 CTP655371:CTQ655386 DDL655371:DDM655386 DNH655371:DNI655386 DXD655371:DXE655386 EGZ655371:EHA655386 EQV655371:EQW655386 FAR655371:FAS655386 FKN655371:FKO655386 FUJ655371:FUK655386 GEF655371:GEG655386 GOB655371:GOC655386 GXX655371:GXY655386 HHT655371:HHU655386 HRP655371:HRQ655386 IBL655371:IBM655386 ILH655371:ILI655386 IVD655371:IVE655386 JEZ655371:JFA655386 JOV655371:JOW655386 JYR655371:JYS655386 KIN655371:KIO655386 KSJ655371:KSK655386 LCF655371:LCG655386 LMB655371:LMC655386 LVX655371:LVY655386 MFT655371:MFU655386 MPP655371:MPQ655386 MZL655371:MZM655386 NJH655371:NJI655386 NTD655371:NTE655386 OCZ655371:ODA655386 OMV655371:OMW655386 OWR655371:OWS655386 PGN655371:PGO655386 PQJ655371:PQK655386 QAF655371:QAG655386 QKB655371:QKC655386 QTX655371:QTY655386 RDT655371:RDU655386 RNP655371:RNQ655386 RXL655371:RXM655386 SHH655371:SHI655386 SRD655371:SRE655386 TAZ655371:TBA655386 TKV655371:TKW655386 TUR655371:TUS655386 UEN655371:UEO655386 UOJ655371:UOK655386 UYF655371:UYG655386 VIB655371:VIC655386 VRX655371:VRY655386 WBT655371:WBU655386 WLP655371:WLQ655386 WVL655371:WVM655386 D720907:E720922 IZ720907:JA720922 SV720907:SW720922 ACR720907:ACS720922 AMN720907:AMO720922 AWJ720907:AWK720922 BGF720907:BGG720922 BQB720907:BQC720922 BZX720907:BZY720922 CJT720907:CJU720922 CTP720907:CTQ720922 DDL720907:DDM720922 DNH720907:DNI720922 DXD720907:DXE720922 EGZ720907:EHA720922 EQV720907:EQW720922 FAR720907:FAS720922 FKN720907:FKO720922 FUJ720907:FUK720922 GEF720907:GEG720922 GOB720907:GOC720922 GXX720907:GXY720922 HHT720907:HHU720922 HRP720907:HRQ720922 IBL720907:IBM720922 ILH720907:ILI720922 IVD720907:IVE720922 JEZ720907:JFA720922 JOV720907:JOW720922 JYR720907:JYS720922 KIN720907:KIO720922 KSJ720907:KSK720922 LCF720907:LCG720922 LMB720907:LMC720922 LVX720907:LVY720922 MFT720907:MFU720922 MPP720907:MPQ720922 MZL720907:MZM720922 NJH720907:NJI720922 NTD720907:NTE720922 OCZ720907:ODA720922 OMV720907:OMW720922 OWR720907:OWS720922 PGN720907:PGO720922 PQJ720907:PQK720922 QAF720907:QAG720922 QKB720907:QKC720922 QTX720907:QTY720922 RDT720907:RDU720922 RNP720907:RNQ720922 RXL720907:RXM720922 SHH720907:SHI720922 SRD720907:SRE720922 TAZ720907:TBA720922 TKV720907:TKW720922 TUR720907:TUS720922 UEN720907:UEO720922 UOJ720907:UOK720922 UYF720907:UYG720922 VIB720907:VIC720922 VRX720907:VRY720922 WBT720907:WBU720922 WLP720907:WLQ720922 WVL720907:WVM720922 D786443:E786458 IZ786443:JA786458 SV786443:SW786458 ACR786443:ACS786458 AMN786443:AMO786458 AWJ786443:AWK786458 BGF786443:BGG786458 BQB786443:BQC786458 BZX786443:BZY786458 CJT786443:CJU786458 CTP786443:CTQ786458 DDL786443:DDM786458 DNH786443:DNI786458 DXD786443:DXE786458 EGZ786443:EHA786458 EQV786443:EQW786458 FAR786443:FAS786458 FKN786443:FKO786458 FUJ786443:FUK786458 GEF786443:GEG786458 GOB786443:GOC786458 GXX786443:GXY786458 HHT786443:HHU786458 HRP786443:HRQ786458 IBL786443:IBM786458 ILH786443:ILI786458 IVD786443:IVE786458 JEZ786443:JFA786458 JOV786443:JOW786458 JYR786443:JYS786458 KIN786443:KIO786458 KSJ786443:KSK786458 LCF786443:LCG786458 LMB786443:LMC786458 LVX786443:LVY786458 MFT786443:MFU786458 MPP786443:MPQ786458 MZL786443:MZM786458 NJH786443:NJI786458 NTD786443:NTE786458 OCZ786443:ODA786458 OMV786443:OMW786458 OWR786443:OWS786458 PGN786443:PGO786458 PQJ786443:PQK786458 QAF786443:QAG786458 QKB786443:QKC786458 QTX786443:QTY786458 RDT786443:RDU786458 RNP786443:RNQ786458 RXL786443:RXM786458 SHH786443:SHI786458 SRD786443:SRE786458 TAZ786443:TBA786458 TKV786443:TKW786458 TUR786443:TUS786458 UEN786443:UEO786458 UOJ786443:UOK786458 UYF786443:UYG786458 VIB786443:VIC786458 VRX786443:VRY786458 WBT786443:WBU786458 WLP786443:WLQ786458 WVL786443:WVM786458 D851979:E851994 IZ851979:JA851994 SV851979:SW851994 ACR851979:ACS851994 AMN851979:AMO851994 AWJ851979:AWK851994 BGF851979:BGG851994 BQB851979:BQC851994 BZX851979:BZY851994 CJT851979:CJU851994 CTP851979:CTQ851994 DDL851979:DDM851994 DNH851979:DNI851994 DXD851979:DXE851994 EGZ851979:EHA851994 EQV851979:EQW851994 FAR851979:FAS851994 FKN851979:FKO851994 FUJ851979:FUK851994 GEF851979:GEG851994 GOB851979:GOC851994 GXX851979:GXY851994 HHT851979:HHU851994 HRP851979:HRQ851994 IBL851979:IBM851994 ILH851979:ILI851994 IVD851979:IVE851994 JEZ851979:JFA851994 JOV851979:JOW851994 JYR851979:JYS851994 KIN851979:KIO851994 KSJ851979:KSK851994 LCF851979:LCG851994 LMB851979:LMC851994 LVX851979:LVY851994 MFT851979:MFU851994 MPP851979:MPQ851994 MZL851979:MZM851994 NJH851979:NJI851994 NTD851979:NTE851994 OCZ851979:ODA851994 OMV851979:OMW851994 OWR851979:OWS851994 PGN851979:PGO851994 PQJ851979:PQK851994 QAF851979:QAG851994 QKB851979:QKC851994 QTX851979:QTY851994 RDT851979:RDU851994 RNP851979:RNQ851994 RXL851979:RXM851994 SHH851979:SHI851994 SRD851979:SRE851994 TAZ851979:TBA851994 TKV851979:TKW851994 TUR851979:TUS851994 UEN851979:UEO851994 UOJ851979:UOK851994 UYF851979:UYG851994 VIB851979:VIC851994 VRX851979:VRY851994 WBT851979:WBU851994 WLP851979:WLQ851994 WVL851979:WVM851994 D917515:E917530 IZ917515:JA917530 SV917515:SW917530 ACR917515:ACS917530 AMN917515:AMO917530 AWJ917515:AWK917530 BGF917515:BGG917530 BQB917515:BQC917530 BZX917515:BZY917530 CJT917515:CJU917530 CTP917515:CTQ917530 DDL917515:DDM917530 DNH917515:DNI917530 DXD917515:DXE917530 EGZ917515:EHA917530 EQV917515:EQW917530 FAR917515:FAS917530 FKN917515:FKO917530 FUJ917515:FUK917530 GEF917515:GEG917530 GOB917515:GOC917530 GXX917515:GXY917530 HHT917515:HHU917530 HRP917515:HRQ917530 IBL917515:IBM917530 ILH917515:ILI917530 IVD917515:IVE917530 JEZ917515:JFA917530 JOV917515:JOW917530 JYR917515:JYS917530 KIN917515:KIO917530 KSJ917515:KSK917530 LCF917515:LCG917530 LMB917515:LMC917530 LVX917515:LVY917530 MFT917515:MFU917530 MPP917515:MPQ917530 MZL917515:MZM917530 NJH917515:NJI917530 NTD917515:NTE917530 OCZ917515:ODA917530 OMV917515:OMW917530 OWR917515:OWS917530 PGN917515:PGO917530 PQJ917515:PQK917530 QAF917515:QAG917530 QKB917515:QKC917530 QTX917515:QTY917530 RDT917515:RDU917530 RNP917515:RNQ917530 RXL917515:RXM917530 SHH917515:SHI917530 SRD917515:SRE917530 TAZ917515:TBA917530 TKV917515:TKW917530 TUR917515:TUS917530 UEN917515:UEO917530 UOJ917515:UOK917530 UYF917515:UYG917530 VIB917515:VIC917530 VRX917515:VRY917530 WBT917515:WBU917530 WLP917515:WLQ917530 WVL917515:WVM917530 D983051:E983066 IZ983051:JA983066 SV983051:SW983066 ACR983051:ACS983066 AMN983051:AMO983066 AWJ983051:AWK983066 BGF983051:BGG983066 BQB983051:BQC983066 BZX983051:BZY983066 CJT983051:CJU983066 CTP983051:CTQ983066 DDL983051:DDM983066 DNH983051:DNI983066 DXD983051:DXE983066 EGZ983051:EHA983066 EQV983051:EQW983066 FAR983051:FAS983066 FKN983051:FKO983066 FUJ983051:FUK983066 GEF983051:GEG983066 GOB983051:GOC983066 GXX983051:GXY983066 HHT983051:HHU983066 HRP983051:HRQ983066 IBL983051:IBM983066 ILH983051:ILI983066 IVD983051:IVE983066 JEZ983051:JFA983066 JOV983051:JOW983066 JYR983051:JYS983066 KIN983051:KIO983066 KSJ983051:KSK983066 LCF983051:LCG983066 LMB983051:LMC983066 LVX983051:LVY983066 MFT983051:MFU983066 MPP983051:MPQ983066 MZL983051:MZM983066 NJH983051:NJI983066 NTD983051:NTE983066 OCZ983051:ODA983066 OMV983051:OMW983066 OWR983051:OWS983066 PGN983051:PGO983066 PQJ983051:PQK983066 QAF983051:QAG983066 QKB983051:QKC983066 QTX983051:QTY983066 RDT983051:RDU983066 RNP983051:RNQ983066 RXL983051:RXM983066 SHH983051:SHI983066 SRD983051:SRE983066 TAZ983051:TBA983066 TKV983051:TKW983066 TUR983051:TUS983066 UEN983051:UEO983066 UOJ983051:UOK983066 UYF983051:UYG983066 VIB983051:VIC983066 VRX983051:VRY983066 WBT983051:WBU983066 WLP983051:WLQ983066 WVL983051:WVM983066 D27:E42 IZ27:JA42 SV27:SW42 ACR27:ACS42 AMN27:AMO42 AWJ27:AWK42 BGF27:BGG42 BQB27:BQC42 BZX27:BZY42 CJT27:CJU42 CTP27:CTQ42 DDL27:DDM42 DNH27:DNI42 DXD27:DXE42 EGZ27:EHA42 EQV27:EQW42 FAR27:FAS42 FKN27:FKO42 FUJ27:FUK42 GEF27:GEG42 GOB27:GOC42 GXX27:GXY42 HHT27:HHU42 HRP27:HRQ42 IBL27:IBM42 ILH27:ILI42 IVD27:IVE42 JEZ27:JFA42 JOV27:JOW42 JYR27:JYS42 KIN27:KIO42 KSJ27:KSK42 LCF27:LCG42 LMB27:LMC42 LVX27:LVY42 MFT27:MFU42 MPP27:MPQ42 MZL27:MZM42 NJH27:NJI42 NTD27:NTE42 OCZ27:ODA42 OMV27:OMW42 OWR27:OWS42 PGN27:PGO42 PQJ27:PQK42 QAF27:QAG42 QKB27:QKC42 QTX27:QTY42 RDT27:RDU42 RNP27:RNQ42 RXL27:RXM42 SHH27:SHI42 SRD27:SRE42 TAZ27:TBA42 TKV27:TKW42 TUR27:TUS42 UEN27:UEO42 UOJ27:UOK42 UYF27:UYG42 VIB27:VIC42 VRX27:VRY42 WBT27:WBU42 WLP27:WLQ42 WVL27:WVM42 D65565:E65580 IZ65565:JA65580 SV65565:SW65580 ACR65565:ACS65580 AMN65565:AMO65580 AWJ65565:AWK65580 BGF65565:BGG65580 BQB65565:BQC65580 BZX65565:BZY65580 CJT65565:CJU65580 CTP65565:CTQ65580 DDL65565:DDM65580 DNH65565:DNI65580 DXD65565:DXE65580 EGZ65565:EHA65580 EQV65565:EQW65580 FAR65565:FAS65580 FKN65565:FKO65580 FUJ65565:FUK65580 GEF65565:GEG65580 GOB65565:GOC65580 GXX65565:GXY65580 HHT65565:HHU65580 HRP65565:HRQ65580 IBL65565:IBM65580 ILH65565:ILI65580 IVD65565:IVE65580 JEZ65565:JFA65580 JOV65565:JOW65580 JYR65565:JYS65580 KIN65565:KIO65580 KSJ65565:KSK65580 LCF65565:LCG65580 LMB65565:LMC65580 LVX65565:LVY65580 MFT65565:MFU65580 MPP65565:MPQ65580 MZL65565:MZM65580 NJH65565:NJI65580 NTD65565:NTE65580 OCZ65565:ODA65580 OMV65565:OMW65580 OWR65565:OWS65580 PGN65565:PGO65580 PQJ65565:PQK65580 QAF65565:QAG65580 QKB65565:QKC65580 QTX65565:QTY65580 RDT65565:RDU65580 RNP65565:RNQ65580 RXL65565:RXM65580 SHH65565:SHI65580 SRD65565:SRE65580 TAZ65565:TBA65580 TKV65565:TKW65580 TUR65565:TUS65580 UEN65565:UEO65580 UOJ65565:UOK65580 UYF65565:UYG65580 VIB65565:VIC65580 VRX65565:VRY65580 WBT65565:WBU65580 WLP65565:WLQ65580 WVL65565:WVM65580 D131101:E131116 IZ131101:JA131116 SV131101:SW131116 ACR131101:ACS131116 AMN131101:AMO131116 AWJ131101:AWK131116 BGF131101:BGG131116 BQB131101:BQC131116 BZX131101:BZY131116 CJT131101:CJU131116 CTP131101:CTQ131116 DDL131101:DDM131116 DNH131101:DNI131116 DXD131101:DXE131116 EGZ131101:EHA131116 EQV131101:EQW131116 FAR131101:FAS131116 FKN131101:FKO131116 FUJ131101:FUK131116 GEF131101:GEG131116 GOB131101:GOC131116 GXX131101:GXY131116 HHT131101:HHU131116 HRP131101:HRQ131116 IBL131101:IBM131116 ILH131101:ILI131116 IVD131101:IVE131116 JEZ131101:JFA131116 JOV131101:JOW131116 JYR131101:JYS131116 KIN131101:KIO131116 KSJ131101:KSK131116 LCF131101:LCG131116 LMB131101:LMC131116 LVX131101:LVY131116 MFT131101:MFU131116 MPP131101:MPQ131116 MZL131101:MZM131116 NJH131101:NJI131116 NTD131101:NTE131116 OCZ131101:ODA131116 OMV131101:OMW131116 OWR131101:OWS131116 PGN131101:PGO131116 PQJ131101:PQK131116 QAF131101:QAG131116 QKB131101:QKC131116 QTX131101:QTY131116 RDT131101:RDU131116 RNP131101:RNQ131116 RXL131101:RXM131116 SHH131101:SHI131116 SRD131101:SRE131116 TAZ131101:TBA131116 TKV131101:TKW131116 TUR131101:TUS131116 UEN131101:UEO131116 UOJ131101:UOK131116 UYF131101:UYG131116 VIB131101:VIC131116 VRX131101:VRY131116 WBT131101:WBU131116 WLP131101:WLQ131116 WVL131101:WVM131116 D196637:E196652 IZ196637:JA196652 SV196637:SW196652 ACR196637:ACS196652 AMN196637:AMO196652 AWJ196637:AWK196652 BGF196637:BGG196652 BQB196637:BQC196652 BZX196637:BZY196652 CJT196637:CJU196652 CTP196637:CTQ196652 DDL196637:DDM196652 DNH196637:DNI196652 DXD196637:DXE196652 EGZ196637:EHA196652 EQV196637:EQW196652 FAR196637:FAS196652 FKN196637:FKO196652 FUJ196637:FUK196652 GEF196637:GEG196652 GOB196637:GOC196652 GXX196637:GXY196652 HHT196637:HHU196652 HRP196637:HRQ196652 IBL196637:IBM196652 ILH196637:ILI196652 IVD196637:IVE196652 JEZ196637:JFA196652 JOV196637:JOW196652 JYR196637:JYS196652 KIN196637:KIO196652 KSJ196637:KSK196652 LCF196637:LCG196652 LMB196637:LMC196652 LVX196637:LVY196652 MFT196637:MFU196652 MPP196637:MPQ196652 MZL196637:MZM196652 NJH196637:NJI196652 NTD196637:NTE196652 OCZ196637:ODA196652 OMV196637:OMW196652 OWR196637:OWS196652 PGN196637:PGO196652 PQJ196637:PQK196652 QAF196637:QAG196652 QKB196637:QKC196652 QTX196637:QTY196652 RDT196637:RDU196652 RNP196637:RNQ196652 RXL196637:RXM196652 SHH196637:SHI196652 SRD196637:SRE196652 TAZ196637:TBA196652 TKV196637:TKW196652 TUR196637:TUS196652 UEN196637:UEO196652 UOJ196637:UOK196652 UYF196637:UYG196652 VIB196637:VIC196652 VRX196637:VRY196652 WBT196637:WBU196652 WLP196637:WLQ196652 WVL196637:WVM196652 D262173:E262188 IZ262173:JA262188 SV262173:SW262188 ACR262173:ACS262188 AMN262173:AMO262188 AWJ262173:AWK262188 BGF262173:BGG262188 BQB262173:BQC262188 BZX262173:BZY262188 CJT262173:CJU262188 CTP262173:CTQ262188 DDL262173:DDM262188 DNH262173:DNI262188 DXD262173:DXE262188 EGZ262173:EHA262188 EQV262173:EQW262188 FAR262173:FAS262188 FKN262173:FKO262188 FUJ262173:FUK262188 GEF262173:GEG262188 GOB262173:GOC262188 GXX262173:GXY262188 HHT262173:HHU262188 HRP262173:HRQ262188 IBL262173:IBM262188 ILH262173:ILI262188 IVD262173:IVE262188 JEZ262173:JFA262188 JOV262173:JOW262188 JYR262173:JYS262188 KIN262173:KIO262188 KSJ262173:KSK262188 LCF262173:LCG262188 LMB262173:LMC262188 LVX262173:LVY262188 MFT262173:MFU262188 MPP262173:MPQ262188 MZL262173:MZM262188 NJH262173:NJI262188 NTD262173:NTE262188 OCZ262173:ODA262188 OMV262173:OMW262188 OWR262173:OWS262188 PGN262173:PGO262188 PQJ262173:PQK262188 QAF262173:QAG262188 QKB262173:QKC262188 QTX262173:QTY262188 RDT262173:RDU262188 RNP262173:RNQ262188 RXL262173:RXM262188 SHH262173:SHI262188 SRD262173:SRE262188 TAZ262173:TBA262188 TKV262173:TKW262188 TUR262173:TUS262188 UEN262173:UEO262188 UOJ262173:UOK262188 UYF262173:UYG262188 VIB262173:VIC262188 VRX262173:VRY262188 WBT262173:WBU262188 WLP262173:WLQ262188 WVL262173:WVM262188 D327709:E327724 IZ327709:JA327724 SV327709:SW327724 ACR327709:ACS327724 AMN327709:AMO327724 AWJ327709:AWK327724 BGF327709:BGG327724 BQB327709:BQC327724 BZX327709:BZY327724 CJT327709:CJU327724 CTP327709:CTQ327724 DDL327709:DDM327724 DNH327709:DNI327724 DXD327709:DXE327724 EGZ327709:EHA327724 EQV327709:EQW327724 FAR327709:FAS327724 FKN327709:FKO327724 FUJ327709:FUK327724 GEF327709:GEG327724 GOB327709:GOC327724 GXX327709:GXY327724 HHT327709:HHU327724 HRP327709:HRQ327724 IBL327709:IBM327724 ILH327709:ILI327724 IVD327709:IVE327724 JEZ327709:JFA327724 JOV327709:JOW327724 JYR327709:JYS327724 KIN327709:KIO327724 KSJ327709:KSK327724 LCF327709:LCG327724 LMB327709:LMC327724 LVX327709:LVY327724 MFT327709:MFU327724 MPP327709:MPQ327724 MZL327709:MZM327724 NJH327709:NJI327724 NTD327709:NTE327724 OCZ327709:ODA327724 OMV327709:OMW327724 OWR327709:OWS327724 PGN327709:PGO327724 PQJ327709:PQK327724 QAF327709:QAG327724 QKB327709:QKC327724 QTX327709:QTY327724 RDT327709:RDU327724 RNP327709:RNQ327724 RXL327709:RXM327724 SHH327709:SHI327724 SRD327709:SRE327724 TAZ327709:TBA327724 TKV327709:TKW327724 TUR327709:TUS327724 UEN327709:UEO327724 UOJ327709:UOK327724 UYF327709:UYG327724 VIB327709:VIC327724 VRX327709:VRY327724 WBT327709:WBU327724 WLP327709:WLQ327724 WVL327709:WVM327724 D393245:E393260 IZ393245:JA393260 SV393245:SW393260 ACR393245:ACS393260 AMN393245:AMO393260 AWJ393245:AWK393260 BGF393245:BGG393260 BQB393245:BQC393260 BZX393245:BZY393260 CJT393245:CJU393260 CTP393245:CTQ393260 DDL393245:DDM393260 DNH393245:DNI393260 DXD393245:DXE393260 EGZ393245:EHA393260 EQV393245:EQW393260 FAR393245:FAS393260 FKN393245:FKO393260 FUJ393245:FUK393260 GEF393245:GEG393260 GOB393245:GOC393260 GXX393245:GXY393260 HHT393245:HHU393260 HRP393245:HRQ393260 IBL393245:IBM393260 ILH393245:ILI393260 IVD393245:IVE393260 JEZ393245:JFA393260 JOV393245:JOW393260 JYR393245:JYS393260 KIN393245:KIO393260 KSJ393245:KSK393260 LCF393245:LCG393260 LMB393245:LMC393260 LVX393245:LVY393260 MFT393245:MFU393260 MPP393245:MPQ393260 MZL393245:MZM393260 NJH393245:NJI393260 NTD393245:NTE393260 OCZ393245:ODA393260 OMV393245:OMW393260 OWR393245:OWS393260 PGN393245:PGO393260 PQJ393245:PQK393260 QAF393245:QAG393260 QKB393245:QKC393260 QTX393245:QTY393260 RDT393245:RDU393260 RNP393245:RNQ393260 RXL393245:RXM393260 SHH393245:SHI393260 SRD393245:SRE393260 TAZ393245:TBA393260 TKV393245:TKW393260 TUR393245:TUS393260 UEN393245:UEO393260 UOJ393245:UOK393260 UYF393245:UYG393260 VIB393245:VIC393260 VRX393245:VRY393260 WBT393245:WBU393260 WLP393245:WLQ393260 WVL393245:WVM393260 D458781:E458796 IZ458781:JA458796 SV458781:SW458796 ACR458781:ACS458796 AMN458781:AMO458796 AWJ458781:AWK458796 BGF458781:BGG458796 BQB458781:BQC458796 BZX458781:BZY458796 CJT458781:CJU458796 CTP458781:CTQ458796 DDL458781:DDM458796 DNH458781:DNI458796 DXD458781:DXE458796 EGZ458781:EHA458796 EQV458781:EQW458796 FAR458781:FAS458796 FKN458781:FKO458796 FUJ458781:FUK458796 GEF458781:GEG458796 GOB458781:GOC458796 GXX458781:GXY458796 HHT458781:HHU458796 HRP458781:HRQ458796 IBL458781:IBM458796 ILH458781:ILI458796 IVD458781:IVE458796 JEZ458781:JFA458796 JOV458781:JOW458796 JYR458781:JYS458796 KIN458781:KIO458796 KSJ458781:KSK458796 LCF458781:LCG458796 LMB458781:LMC458796 LVX458781:LVY458796 MFT458781:MFU458796 MPP458781:MPQ458796 MZL458781:MZM458796 NJH458781:NJI458796 NTD458781:NTE458796 OCZ458781:ODA458796 OMV458781:OMW458796 OWR458781:OWS458796 PGN458781:PGO458796 PQJ458781:PQK458796 QAF458781:QAG458796 QKB458781:QKC458796 QTX458781:QTY458796 RDT458781:RDU458796 RNP458781:RNQ458796 RXL458781:RXM458796 SHH458781:SHI458796 SRD458781:SRE458796 TAZ458781:TBA458796 TKV458781:TKW458796 TUR458781:TUS458796 UEN458781:UEO458796 UOJ458781:UOK458796 UYF458781:UYG458796 VIB458781:VIC458796 VRX458781:VRY458796 WBT458781:WBU458796 WLP458781:WLQ458796 WVL458781:WVM458796 D524317:E524332 IZ524317:JA524332 SV524317:SW524332 ACR524317:ACS524332 AMN524317:AMO524332 AWJ524317:AWK524332 BGF524317:BGG524332 BQB524317:BQC524332 BZX524317:BZY524332 CJT524317:CJU524332 CTP524317:CTQ524332 DDL524317:DDM524332 DNH524317:DNI524332 DXD524317:DXE524332 EGZ524317:EHA524332 EQV524317:EQW524332 FAR524317:FAS524332 FKN524317:FKO524332 FUJ524317:FUK524332 GEF524317:GEG524332 GOB524317:GOC524332 GXX524317:GXY524332 HHT524317:HHU524332 HRP524317:HRQ524332 IBL524317:IBM524332 ILH524317:ILI524332 IVD524317:IVE524332 JEZ524317:JFA524332 JOV524317:JOW524332 JYR524317:JYS524332 KIN524317:KIO524332 KSJ524317:KSK524332 LCF524317:LCG524332 LMB524317:LMC524332 LVX524317:LVY524332 MFT524317:MFU524332 MPP524317:MPQ524332 MZL524317:MZM524332 NJH524317:NJI524332 NTD524317:NTE524332 OCZ524317:ODA524332 OMV524317:OMW524332 OWR524317:OWS524332 PGN524317:PGO524332 PQJ524317:PQK524332 QAF524317:QAG524332 QKB524317:QKC524332 QTX524317:QTY524332 RDT524317:RDU524332 RNP524317:RNQ524332 RXL524317:RXM524332 SHH524317:SHI524332 SRD524317:SRE524332 TAZ524317:TBA524332 TKV524317:TKW524332 TUR524317:TUS524332 UEN524317:UEO524332 UOJ524317:UOK524332 UYF524317:UYG524332 VIB524317:VIC524332 VRX524317:VRY524332 WBT524317:WBU524332 WLP524317:WLQ524332 WVL524317:WVM524332 D589853:E589868 IZ589853:JA589868 SV589853:SW589868 ACR589853:ACS589868 AMN589853:AMO589868 AWJ589853:AWK589868 BGF589853:BGG589868 BQB589853:BQC589868 BZX589853:BZY589868 CJT589853:CJU589868 CTP589853:CTQ589868 DDL589853:DDM589868 DNH589853:DNI589868 DXD589853:DXE589868 EGZ589853:EHA589868 EQV589853:EQW589868 FAR589853:FAS589868 FKN589853:FKO589868 FUJ589853:FUK589868 GEF589853:GEG589868 GOB589853:GOC589868 GXX589853:GXY589868 HHT589853:HHU589868 HRP589853:HRQ589868 IBL589853:IBM589868 ILH589853:ILI589868 IVD589853:IVE589868 JEZ589853:JFA589868 JOV589853:JOW589868 JYR589853:JYS589868 KIN589853:KIO589868 KSJ589853:KSK589868 LCF589853:LCG589868 LMB589853:LMC589868 LVX589853:LVY589868 MFT589853:MFU589868 MPP589853:MPQ589868 MZL589853:MZM589868 NJH589853:NJI589868 NTD589853:NTE589868 OCZ589853:ODA589868 OMV589853:OMW589868 OWR589853:OWS589868 PGN589853:PGO589868 PQJ589853:PQK589868 QAF589853:QAG589868 QKB589853:QKC589868 QTX589853:QTY589868 RDT589853:RDU589868 RNP589853:RNQ589868 RXL589853:RXM589868 SHH589853:SHI589868 SRD589853:SRE589868 TAZ589853:TBA589868 TKV589853:TKW589868 TUR589853:TUS589868 UEN589853:UEO589868 UOJ589853:UOK589868 UYF589853:UYG589868 VIB589853:VIC589868 VRX589853:VRY589868 WBT589853:WBU589868 WLP589853:WLQ589868 WVL589853:WVM589868 D655389:E655404 IZ655389:JA655404 SV655389:SW655404 ACR655389:ACS655404 AMN655389:AMO655404 AWJ655389:AWK655404 BGF655389:BGG655404 BQB655389:BQC655404 BZX655389:BZY655404 CJT655389:CJU655404 CTP655389:CTQ655404 DDL655389:DDM655404 DNH655389:DNI655404 DXD655389:DXE655404 EGZ655389:EHA655404 EQV655389:EQW655404 FAR655389:FAS655404 FKN655389:FKO655404 FUJ655389:FUK655404 GEF655389:GEG655404 GOB655389:GOC655404 GXX655389:GXY655404 HHT655389:HHU655404 HRP655389:HRQ655404 IBL655389:IBM655404 ILH655389:ILI655404 IVD655389:IVE655404 JEZ655389:JFA655404 JOV655389:JOW655404 JYR655389:JYS655404 KIN655389:KIO655404 KSJ655389:KSK655404 LCF655389:LCG655404 LMB655389:LMC655404 LVX655389:LVY655404 MFT655389:MFU655404 MPP655389:MPQ655404 MZL655389:MZM655404 NJH655389:NJI655404 NTD655389:NTE655404 OCZ655389:ODA655404 OMV655389:OMW655404 OWR655389:OWS655404 PGN655389:PGO655404 PQJ655389:PQK655404 QAF655389:QAG655404 QKB655389:QKC655404 QTX655389:QTY655404 RDT655389:RDU655404 RNP655389:RNQ655404 RXL655389:RXM655404 SHH655389:SHI655404 SRD655389:SRE655404 TAZ655389:TBA655404 TKV655389:TKW655404 TUR655389:TUS655404 UEN655389:UEO655404 UOJ655389:UOK655404 UYF655389:UYG655404 VIB655389:VIC655404 VRX655389:VRY655404 WBT655389:WBU655404 WLP655389:WLQ655404 WVL655389:WVM655404 D720925:E720940 IZ720925:JA720940 SV720925:SW720940 ACR720925:ACS720940 AMN720925:AMO720940 AWJ720925:AWK720940 BGF720925:BGG720940 BQB720925:BQC720940 BZX720925:BZY720940 CJT720925:CJU720940 CTP720925:CTQ720940 DDL720925:DDM720940 DNH720925:DNI720940 DXD720925:DXE720940 EGZ720925:EHA720940 EQV720925:EQW720940 FAR720925:FAS720940 FKN720925:FKO720940 FUJ720925:FUK720940 GEF720925:GEG720940 GOB720925:GOC720940 GXX720925:GXY720940 HHT720925:HHU720940 HRP720925:HRQ720940 IBL720925:IBM720940 ILH720925:ILI720940 IVD720925:IVE720940 JEZ720925:JFA720940 JOV720925:JOW720940 JYR720925:JYS720940 KIN720925:KIO720940 KSJ720925:KSK720940 LCF720925:LCG720940 LMB720925:LMC720940 LVX720925:LVY720940 MFT720925:MFU720940 MPP720925:MPQ720940 MZL720925:MZM720940 NJH720925:NJI720940 NTD720925:NTE720940 OCZ720925:ODA720940 OMV720925:OMW720940 OWR720925:OWS720940 PGN720925:PGO720940 PQJ720925:PQK720940 QAF720925:QAG720940 QKB720925:QKC720940 QTX720925:QTY720940 RDT720925:RDU720940 RNP720925:RNQ720940 RXL720925:RXM720940 SHH720925:SHI720940 SRD720925:SRE720940 TAZ720925:TBA720940 TKV720925:TKW720940 TUR720925:TUS720940 UEN720925:UEO720940 UOJ720925:UOK720940 UYF720925:UYG720940 VIB720925:VIC720940 VRX720925:VRY720940 WBT720925:WBU720940 WLP720925:WLQ720940 WVL720925:WVM720940 D786461:E786476 IZ786461:JA786476 SV786461:SW786476 ACR786461:ACS786476 AMN786461:AMO786476 AWJ786461:AWK786476 BGF786461:BGG786476 BQB786461:BQC786476 BZX786461:BZY786476 CJT786461:CJU786476 CTP786461:CTQ786476 DDL786461:DDM786476 DNH786461:DNI786476 DXD786461:DXE786476 EGZ786461:EHA786476 EQV786461:EQW786476 FAR786461:FAS786476 FKN786461:FKO786476 FUJ786461:FUK786476 GEF786461:GEG786476 GOB786461:GOC786476 GXX786461:GXY786476 HHT786461:HHU786476 HRP786461:HRQ786476 IBL786461:IBM786476 ILH786461:ILI786476 IVD786461:IVE786476 JEZ786461:JFA786476 JOV786461:JOW786476 JYR786461:JYS786476 KIN786461:KIO786476 KSJ786461:KSK786476 LCF786461:LCG786476 LMB786461:LMC786476 LVX786461:LVY786476 MFT786461:MFU786476 MPP786461:MPQ786476 MZL786461:MZM786476 NJH786461:NJI786476 NTD786461:NTE786476 OCZ786461:ODA786476 OMV786461:OMW786476 OWR786461:OWS786476 PGN786461:PGO786476 PQJ786461:PQK786476 QAF786461:QAG786476 QKB786461:QKC786476 QTX786461:QTY786476 RDT786461:RDU786476 RNP786461:RNQ786476 RXL786461:RXM786476 SHH786461:SHI786476 SRD786461:SRE786476 TAZ786461:TBA786476 TKV786461:TKW786476 TUR786461:TUS786476 UEN786461:UEO786476 UOJ786461:UOK786476 UYF786461:UYG786476 VIB786461:VIC786476 VRX786461:VRY786476 WBT786461:WBU786476 WLP786461:WLQ786476 WVL786461:WVM786476 D851997:E852012 IZ851997:JA852012 SV851997:SW852012 ACR851997:ACS852012 AMN851997:AMO852012 AWJ851997:AWK852012 BGF851997:BGG852012 BQB851997:BQC852012 BZX851997:BZY852012 CJT851997:CJU852012 CTP851997:CTQ852012 DDL851997:DDM852012 DNH851997:DNI852012 DXD851997:DXE852012 EGZ851997:EHA852012 EQV851997:EQW852012 FAR851997:FAS852012 FKN851997:FKO852012 FUJ851997:FUK852012 GEF851997:GEG852012 GOB851997:GOC852012 GXX851997:GXY852012 HHT851997:HHU852012 HRP851997:HRQ852012 IBL851997:IBM852012 ILH851997:ILI852012 IVD851997:IVE852012 JEZ851997:JFA852012 JOV851997:JOW852012 JYR851997:JYS852012 KIN851997:KIO852012 KSJ851997:KSK852012 LCF851997:LCG852012 LMB851997:LMC852012 LVX851997:LVY852012 MFT851997:MFU852012 MPP851997:MPQ852012 MZL851997:MZM852012 NJH851997:NJI852012 NTD851997:NTE852012 OCZ851997:ODA852012 OMV851997:OMW852012 OWR851997:OWS852012 PGN851997:PGO852012 PQJ851997:PQK852012 QAF851997:QAG852012 QKB851997:QKC852012 QTX851997:QTY852012 RDT851997:RDU852012 RNP851997:RNQ852012 RXL851997:RXM852012 SHH851997:SHI852012 SRD851997:SRE852012 TAZ851997:TBA852012 TKV851997:TKW852012 TUR851997:TUS852012 UEN851997:UEO852012 UOJ851997:UOK852012 UYF851997:UYG852012 VIB851997:VIC852012 VRX851997:VRY852012 WBT851997:WBU852012 WLP851997:WLQ852012 WVL851997:WVM852012 D917533:E917548 IZ917533:JA917548 SV917533:SW917548 ACR917533:ACS917548 AMN917533:AMO917548 AWJ917533:AWK917548 BGF917533:BGG917548 BQB917533:BQC917548 BZX917533:BZY917548 CJT917533:CJU917548 CTP917533:CTQ917548 DDL917533:DDM917548 DNH917533:DNI917548 DXD917533:DXE917548 EGZ917533:EHA917548 EQV917533:EQW917548 FAR917533:FAS917548 FKN917533:FKO917548 FUJ917533:FUK917548 GEF917533:GEG917548 GOB917533:GOC917548 GXX917533:GXY917548 HHT917533:HHU917548 HRP917533:HRQ917548 IBL917533:IBM917548 ILH917533:ILI917548 IVD917533:IVE917548 JEZ917533:JFA917548 JOV917533:JOW917548 JYR917533:JYS917548 KIN917533:KIO917548 KSJ917533:KSK917548 LCF917533:LCG917548 LMB917533:LMC917548 LVX917533:LVY917548 MFT917533:MFU917548 MPP917533:MPQ917548 MZL917533:MZM917548 NJH917533:NJI917548 NTD917533:NTE917548 OCZ917533:ODA917548 OMV917533:OMW917548 OWR917533:OWS917548 PGN917533:PGO917548 PQJ917533:PQK917548 QAF917533:QAG917548 QKB917533:QKC917548 QTX917533:QTY917548 RDT917533:RDU917548 RNP917533:RNQ917548 RXL917533:RXM917548 SHH917533:SHI917548 SRD917533:SRE917548 TAZ917533:TBA917548 TKV917533:TKW917548 TUR917533:TUS917548 UEN917533:UEO917548 UOJ917533:UOK917548 UYF917533:UYG917548 VIB917533:VIC917548 VRX917533:VRY917548 WBT917533:WBU917548 WLP917533:WLQ917548 WVL917533:WVM917548 D983069:E983084 IZ983069:JA983084 SV983069:SW983084 ACR983069:ACS983084 AMN983069:AMO983084 AWJ983069:AWK983084 BGF983069:BGG983084 BQB983069:BQC983084 BZX983069:BZY983084 CJT983069:CJU983084 CTP983069:CTQ983084 DDL983069:DDM983084 DNH983069:DNI983084 DXD983069:DXE983084 EGZ983069:EHA983084 EQV983069:EQW983084 FAR983069:FAS983084 FKN983069:FKO983084 FUJ983069:FUK983084 GEF983069:GEG983084 GOB983069:GOC983084 GXX983069:GXY983084 HHT983069:HHU983084 HRP983069:HRQ983084 IBL983069:IBM983084 ILH983069:ILI983084 IVD983069:IVE983084 JEZ983069:JFA983084 JOV983069:JOW983084 JYR983069:JYS983084 KIN983069:KIO983084 KSJ983069:KSK983084 LCF983069:LCG983084 LMB983069:LMC983084 LVX983069:LVY983084 MFT983069:MFU983084 MPP983069:MPQ983084 MZL983069:MZM983084 NJH983069:NJI983084 NTD983069:NTE983084 OCZ983069:ODA983084 OMV983069:OMW983084 OWR983069:OWS983084 PGN983069:PGO983084 PQJ983069:PQK983084 QAF983069:QAG983084 QKB983069:QKC983084 QTX983069:QTY983084 RDT983069:RDU983084 RNP983069:RNQ983084 RXL983069:RXM983084 SHH983069:SHI983084 SRD983069:SRE983084 TAZ983069:TBA983084 TKV983069:TKW983084 TUR983069:TUS983084 UEN983069:UEO983084 UOJ983069:UOK983084 UYF983069:UYG983084 VIB983069:VIC983084 VRX983069:VRY983084 WBT983069:WBU983084 WLP983069:WLQ983084 WVL983069:WVM983084 D46:E61 IZ46:JA61 SV46:SW61 ACR46:ACS61 AMN46:AMO61 AWJ46:AWK61 BGF46:BGG61 BQB46:BQC61 BZX46:BZY61 CJT46:CJU61 CTP46:CTQ61 DDL46:DDM61 DNH46:DNI61 DXD46:DXE61 EGZ46:EHA61 EQV46:EQW61 FAR46:FAS61 FKN46:FKO61 FUJ46:FUK61 GEF46:GEG61 GOB46:GOC61 GXX46:GXY61 HHT46:HHU61 HRP46:HRQ61 IBL46:IBM61 ILH46:ILI61 IVD46:IVE61 JEZ46:JFA61 JOV46:JOW61 JYR46:JYS61 KIN46:KIO61 KSJ46:KSK61 LCF46:LCG61 LMB46:LMC61 LVX46:LVY61 MFT46:MFU61 MPP46:MPQ61 MZL46:MZM61 NJH46:NJI61 NTD46:NTE61 OCZ46:ODA61 OMV46:OMW61 OWR46:OWS61 PGN46:PGO61 PQJ46:PQK61 QAF46:QAG61 QKB46:QKC61 QTX46:QTY61 RDT46:RDU61 RNP46:RNQ61 RXL46:RXM61 SHH46:SHI61 SRD46:SRE61 TAZ46:TBA61 TKV46:TKW61 TUR46:TUS61 UEN46:UEO61 UOJ46:UOK61 UYF46:UYG61 VIB46:VIC61 VRX46:VRY61 WBT46:WBU61 WLP46:WLQ61 WVL46:WVM61 D65583:E65598 IZ65583:JA65598 SV65583:SW65598 ACR65583:ACS65598 AMN65583:AMO65598 AWJ65583:AWK65598 BGF65583:BGG65598 BQB65583:BQC65598 BZX65583:BZY65598 CJT65583:CJU65598 CTP65583:CTQ65598 DDL65583:DDM65598 DNH65583:DNI65598 DXD65583:DXE65598 EGZ65583:EHA65598 EQV65583:EQW65598 FAR65583:FAS65598 FKN65583:FKO65598 FUJ65583:FUK65598 GEF65583:GEG65598 GOB65583:GOC65598 GXX65583:GXY65598 HHT65583:HHU65598 HRP65583:HRQ65598 IBL65583:IBM65598 ILH65583:ILI65598 IVD65583:IVE65598 JEZ65583:JFA65598 JOV65583:JOW65598 JYR65583:JYS65598 KIN65583:KIO65598 KSJ65583:KSK65598 LCF65583:LCG65598 LMB65583:LMC65598 LVX65583:LVY65598 MFT65583:MFU65598 MPP65583:MPQ65598 MZL65583:MZM65598 NJH65583:NJI65598 NTD65583:NTE65598 OCZ65583:ODA65598 OMV65583:OMW65598 OWR65583:OWS65598 PGN65583:PGO65598 PQJ65583:PQK65598 QAF65583:QAG65598 QKB65583:QKC65598 QTX65583:QTY65598 RDT65583:RDU65598 RNP65583:RNQ65598 RXL65583:RXM65598 SHH65583:SHI65598 SRD65583:SRE65598 TAZ65583:TBA65598 TKV65583:TKW65598 TUR65583:TUS65598 UEN65583:UEO65598 UOJ65583:UOK65598 UYF65583:UYG65598 VIB65583:VIC65598 VRX65583:VRY65598 WBT65583:WBU65598 WLP65583:WLQ65598 WVL65583:WVM65598 D131119:E131134 IZ131119:JA131134 SV131119:SW131134 ACR131119:ACS131134 AMN131119:AMO131134 AWJ131119:AWK131134 BGF131119:BGG131134 BQB131119:BQC131134 BZX131119:BZY131134 CJT131119:CJU131134 CTP131119:CTQ131134 DDL131119:DDM131134 DNH131119:DNI131134 DXD131119:DXE131134 EGZ131119:EHA131134 EQV131119:EQW131134 FAR131119:FAS131134 FKN131119:FKO131134 FUJ131119:FUK131134 GEF131119:GEG131134 GOB131119:GOC131134 GXX131119:GXY131134 HHT131119:HHU131134 HRP131119:HRQ131134 IBL131119:IBM131134 ILH131119:ILI131134 IVD131119:IVE131134 JEZ131119:JFA131134 JOV131119:JOW131134 JYR131119:JYS131134 KIN131119:KIO131134 KSJ131119:KSK131134 LCF131119:LCG131134 LMB131119:LMC131134 LVX131119:LVY131134 MFT131119:MFU131134 MPP131119:MPQ131134 MZL131119:MZM131134 NJH131119:NJI131134 NTD131119:NTE131134 OCZ131119:ODA131134 OMV131119:OMW131134 OWR131119:OWS131134 PGN131119:PGO131134 PQJ131119:PQK131134 QAF131119:QAG131134 QKB131119:QKC131134 QTX131119:QTY131134 RDT131119:RDU131134 RNP131119:RNQ131134 RXL131119:RXM131134 SHH131119:SHI131134 SRD131119:SRE131134 TAZ131119:TBA131134 TKV131119:TKW131134 TUR131119:TUS131134 UEN131119:UEO131134 UOJ131119:UOK131134 UYF131119:UYG131134 VIB131119:VIC131134 VRX131119:VRY131134 WBT131119:WBU131134 WLP131119:WLQ131134 WVL131119:WVM131134 D196655:E196670 IZ196655:JA196670 SV196655:SW196670 ACR196655:ACS196670 AMN196655:AMO196670 AWJ196655:AWK196670 BGF196655:BGG196670 BQB196655:BQC196670 BZX196655:BZY196670 CJT196655:CJU196670 CTP196655:CTQ196670 DDL196655:DDM196670 DNH196655:DNI196670 DXD196655:DXE196670 EGZ196655:EHA196670 EQV196655:EQW196670 FAR196655:FAS196670 FKN196655:FKO196670 FUJ196655:FUK196670 GEF196655:GEG196670 GOB196655:GOC196670 GXX196655:GXY196670 HHT196655:HHU196670 HRP196655:HRQ196670 IBL196655:IBM196670 ILH196655:ILI196670 IVD196655:IVE196670 JEZ196655:JFA196670 JOV196655:JOW196670 JYR196655:JYS196670 KIN196655:KIO196670 KSJ196655:KSK196670 LCF196655:LCG196670 LMB196655:LMC196670 LVX196655:LVY196670 MFT196655:MFU196670 MPP196655:MPQ196670 MZL196655:MZM196670 NJH196655:NJI196670 NTD196655:NTE196670 OCZ196655:ODA196670 OMV196655:OMW196670 OWR196655:OWS196670 PGN196655:PGO196670 PQJ196655:PQK196670 QAF196655:QAG196670 QKB196655:QKC196670 QTX196655:QTY196670 RDT196655:RDU196670 RNP196655:RNQ196670 RXL196655:RXM196670 SHH196655:SHI196670 SRD196655:SRE196670 TAZ196655:TBA196670 TKV196655:TKW196670 TUR196655:TUS196670 UEN196655:UEO196670 UOJ196655:UOK196670 UYF196655:UYG196670 VIB196655:VIC196670 VRX196655:VRY196670 WBT196655:WBU196670 WLP196655:WLQ196670 WVL196655:WVM196670 D262191:E262206 IZ262191:JA262206 SV262191:SW262206 ACR262191:ACS262206 AMN262191:AMO262206 AWJ262191:AWK262206 BGF262191:BGG262206 BQB262191:BQC262206 BZX262191:BZY262206 CJT262191:CJU262206 CTP262191:CTQ262206 DDL262191:DDM262206 DNH262191:DNI262206 DXD262191:DXE262206 EGZ262191:EHA262206 EQV262191:EQW262206 FAR262191:FAS262206 FKN262191:FKO262206 FUJ262191:FUK262206 GEF262191:GEG262206 GOB262191:GOC262206 GXX262191:GXY262206 HHT262191:HHU262206 HRP262191:HRQ262206 IBL262191:IBM262206 ILH262191:ILI262206 IVD262191:IVE262206 JEZ262191:JFA262206 JOV262191:JOW262206 JYR262191:JYS262206 KIN262191:KIO262206 KSJ262191:KSK262206 LCF262191:LCG262206 LMB262191:LMC262206 LVX262191:LVY262206 MFT262191:MFU262206 MPP262191:MPQ262206 MZL262191:MZM262206 NJH262191:NJI262206 NTD262191:NTE262206 OCZ262191:ODA262206 OMV262191:OMW262206 OWR262191:OWS262206 PGN262191:PGO262206 PQJ262191:PQK262206 QAF262191:QAG262206 QKB262191:QKC262206 QTX262191:QTY262206 RDT262191:RDU262206 RNP262191:RNQ262206 RXL262191:RXM262206 SHH262191:SHI262206 SRD262191:SRE262206 TAZ262191:TBA262206 TKV262191:TKW262206 TUR262191:TUS262206 UEN262191:UEO262206 UOJ262191:UOK262206 UYF262191:UYG262206 VIB262191:VIC262206 VRX262191:VRY262206 WBT262191:WBU262206 WLP262191:WLQ262206 WVL262191:WVM262206 D327727:E327742 IZ327727:JA327742 SV327727:SW327742 ACR327727:ACS327742 AMN327727:AMO327742 AWJ327727:AWK327742 BGF327727:BGG327742 BQB327727:BQC327742 BZX327727:BZY327742 CJT327727:CJU327742 CTP327727:CTQ327742 DDL327727:DDM327742 DNH327727:DNI327742 DXD327727:DXE327742 EGZ327727:EHA327742 EQV327727:EQW327742 FAR327727:FAS327742 FKN327727:FKO327742 FUJ327727:FUK327742 GEF327727:GEG327742 GOB327727:GOC327742 GXX327727:GXY327742 HHT327727:HHU327742 HRP327727:HRQ327742 IBL327727:IBM327742 ILH327727:ILI327742 IVD327727:IVE327742 JEZ327727:JFA327742 JOV327727:JOW327742 JYR327727:JYS327742 KIN327727:KIO327742 KSJ327727:KSK327742 LCF327727:LCG327742 LMB327727:LMC327742 LVX327727:LVY327742 MFT327727:MFU327742 MPP327727:MPQ327742 MZL327727:MZM327742 NJH327727:NJI327742 NTD327727:NTE327742 OCZ327727:ODA327742 OMV327727:OMW327742 OWR327727:OWS327742 PGN327727:PGO327742 PQJ327727:PQK327742 QAF327727:QAG327742 QKB327727:QKC327742 QTX327727:QTY327742 RDT327727:RDU327742 RNP327727:RNQ327742 RXL327727:RXM327742 SHH327727:SHI327742 SRD327727:SRE327742 TAZ327727:TBA327742 TKV327727:TKW327742 TUR327727:TUS327742 UEN327727:UEO327742 UOJ327727:UOK327742 UYF327727:UYG327742 VIB327727:VIC327742 VRX327727:VRY327742 WBT327727:WBU327742 WLP327727:WLQ327742 WVL327727:WVM327742 D393263:E393278 IZ393263:JA393278 SV393263:SW393278 ACR393263:ACS393278 AMN393263:AMO393278 AWJ393263:AWK393278 BGF393263:BGG393278 BQB393263:BQC393278 BZX393263:BZY393278 CJT393263:CJU393278 CTP393263:CTQ393278 DDL393263:DDM393278 DNH393263:DNI393278 DXD393263:DXE393278 EGZ393263:EHA393278 EQV393263:EQW393278 FAR393263:FAS393278 FKN393263:FKO393278 FUJ393263:FUK393278 GEF393263:GEG393278 GOB393263:GOC393278 GXX393263:GXY393278 HHT393263:HHU393278 HRP393263:HRQ393278 IBL393263:IBM393278 ILH393263:ILI393278 IVD393263:IVE393278 JEZ393263:JFA393278 JOV393263:JOW393278 JYR393263:JYS393278 KIN393263:KIO393278 KSJ393263:KSK393278 LCF393263:LCG393278 LMB393263:LMC393278 LVX393263:LVY393278 MFT393263:MFU393278 MPP393263:MPQ393278 MZL393263:MZM393278 NJH393263:NJI393278 NTD393263:NTE393278 OCZ393263:ODA393278 OMV393263:OMW393278 OWR393263:OWS393278 PGN393263:PGO393278 PQJ393263:PQK393278 QAF393263:QAG393278 QKB393263:QKC393278 QTX393263:QTY393278 RDT393263:RDU393278 RNP393263:RNQ393278 RXL393263:RXM393278 SHH393263:SHI393278 SRD393263:SRE393278 TAZ393263:TBA393278 TKV393263:TKW393278 TUR393263:TUS393278 UEN393263:UEO393278 UOJ393263:UOK393278 UYF393263:UYG393278 VIB393263:VIC393278 VRX393263:VRY393278 WBT393263:WBU393278 WLP393263:WLQ393278 WVL393263:WVM393278 D458799:E458814 IZ458799:JA458814 SV458799:SW458814 ACR458799:ACS458814 AMN458799:AMO458814 AWJ458799:AWK458814 BGF458799:BGG458814 BQB458799:BQC458814 BZX458799:BZY458814 CJT458799:CJU458814 CTP458799:CTQ458814 DDL458799:DDM458814 DNH458799:DNI458814 DXD458799:DXE458814 EGZ458799:EHA458814 EQV458799:EQW458814 FAR458799:FAS458814 FKN458799:FKO458814 FUJ458799:FUK458814 GEF458799:GEG458814 GOB458799:GOC458814 GXX458799:GXY458814 HHT458799:HHU458814 HRP458799:HRQ458814 IBL458799:IBM458814 ILH458799:ILI458814 IVD458799:IVE458814 JEZ458799:JFA458814 JOV458799:JOW458814 JYR458799:JYS458814 KIN458799:KIO458814 KSJ458799:KSK458814 LCF458799:LCG458814 LMB458799:LMC458814 LVX458799:LVY458814 MFT458799:MFU458814 MPP458799:MPQ458814 MZL458799:MZM458814 NJH458799:NJI458814 NTD458799:NTE458814 OCZ458799:ODA458814 OMV458799:OMW458814 OWR458799:OWS458814 PGN458799:PGO458814 PQJ458799:PQK458814 QAF458799:QAG458814 QKB458799:QKC458814 QTX458799:QTY458814 RDT458799:RDU458814 RNP458799:RNQ458814 RXL458799:RXM458814 SHH458799:SHI458814 SRD458799:SRE458814 TAZ458799:TBA458814 TKV458799:TKW458814 TUR458799:TUS458814 UEN458799:UEO458814 UOJ458799:UOK458814 UYF458799:UYG458814 VIB458799:VIC458814 VRX458799:VRY458814 WBT458799:WBU458814 WLP458799:WLQ458814 WVL458799:WVM458814 D524335:E524350 IZ524335:JA524350 SV524335:SW524350 ACR524335:ACS524350 AMN524335:AMO524350 AWJ524335:AWK524350 BGF524335:BGG524350 BQB524335:BQC524350 BZX524335:BZY524350 CJT524335:CJU524350 CTP524335:CTQ524350 DDL524335:DDM524350 DNH524335:DNI524350 DXD524335:DXE524350 EGZ524335:EHA524350 EQV524335:EQW524350 FAR524335:FAS524350 FKN524335:FKO524350 FUJ524335:FUK524350 GEF524335:GEG524350 GOB524335:GOC524350 GXX524335:GXY524350 HHT524335:HHU524350 HRP524335:HRQ524350 IBL524335:IBM524350 ILH524335:ILI524350 IVD524335:IVE524350 JEZ524335:JFA524350 JOV524335:JOW524350 JYR524335:JYS524350 KIN524335:KIO524350 KSJ524335:KSK524350 LCF524335:LCG524350 LMB524335:LMC524350 LVX524335:LVY524350 MFT524335:MFU524350 MPP524335:MPQ524350 MZL524335:MZM524350 NJH524335:NJI524350 NTD524335:NTE524350 OCZ524335:ODA524350 OMV524335:OMW524350 OWR524335:OWS524350 PGN524335:PGO524350 PQJ524335:PQK524350 QAF524335:QAG524350 QKB524335:QKC524350 QTX524335:QTY524350 RDT524335:RDU524350 RNP524335:RNQ524350 RXL524335:RXM524350 SHH524335:SHI524350 SRD524335:SRE524350 TAZ524335:TBA524350 TKV524335:TKW524350 TUR524335:TUS524350 UEN524335:UEO524350 UOJ524335:UOK524350 UYF524335:UYG524350 VIB524335:VIC524350 VRX524335:VRY524350 WBT524335:WBU524350 WLP524335:WLQ524350 WVL524335:WVM524350 D589871:E589886 IZ589871:JA589886 SV589871:SW589886 ACR589871:ACS589886 AMN589871:AMO589886 AWJ589871:AWK589886 BGF589871:BGG589886 BQB589871:BQC589886 BZX589871:BZY589886 CJT589871:CJU589886 CTP589871:CTQ589886 DDL589871:DDM589886 DNH589871:DNI589886 DXD589871:DXE589886 EGZ589871:EHA589886 EQV589871:EQW589886 FAR589871:FAS589886 FKN589871:FKO589886 FUJ589871:FUK589886 GEF589871:GEG589886 GOB589871:GOC589886 GXX589871:GXY589886 HHT589871:HHU589886 HRP589871:HRQ589886 IBL589871:IBM589886 ILH589871:ILI589886 IVD589871:IVE589886 JEZ589871:JFA589886 JOV589871:JOW589886 JYR589871:JYS589886 KIN589871:KIO589886 KSJ589871:KSK589886 LCF589871:LCG589886 LMB589871:LMC589886 LVX589871:LVY589886 MFT589871:MFU589886 MPP589871:MPQ589886 MZL589871:MZM589886 NJH589871:NJI589886 NTD589871:NTE589886 OCZ589871:ODA589886 OMV589871:OMW589886 OWR589871:OWS589886 PGN589871:PGO589886 PQJ589871:PQK589886 QAF589871:QAG589886 QKB589871:QKC589886 QTX589871:QTY589886 RDT589871:RDU589886 RNP589871:RNQ589886 RXL589871:RXM589886 SHH589871:SHI589886 SRD589871:SRE589886 TAZ589871:TBA589886 TKV589871:TKW589886 TUR589871:TUS589886 UEN589871:UEO589886 UOJ589871:UOK589886 UYF589871:UYG589886 VIB589871:VIC589886 VRX589871:VRY589886 WBT589871:WBU589886 WLP589871:WLQ589886 WVL589871:WVM589886 D655407:E655422 IZ655407:JA655422 SV655407:SW655422 ACR655407:ACS655422 AMN655407:AMO655422 AWJ655407:AWK655422 BGF655407:BGG655422 BQB655407:BQC655422 BZX655407:BZY655422 CJT655407:CJU655422 CTP655407:CTQ655422 DDL655407:DDM655422 DNH655407:DNI655422 DXD655407:DXE655422 EGZ655407:EHA655422 EQV655407:EQW655422 FAR655407:FAS655422 FKN655407:FKO655422 FUJ655407:FUK655422 GEF655407:GEG655422 GOB655407:GOC655422 GXX655407:GXY655422 HHT655407:HHU655422 HRP655407:HRQ655422 IBL655407:IBM655422 ILH655407:ILI655422 IVD655407:IVE655422 JEZ655407:JFA655422 JOV655407:JOW655422 JYR655407:JYS655422 KIN655407:KIO655422 KSJ655407:KSK655422 LCF655407:LCG655422 LMB655407:LMC655422 LVX655407:LVY655422 MFT655407:MFU655422 MPP655407:MPQ655422 MZL655407:MZM655422 NJH655407:NJI655422 NTD655407:NTE655422 OCZ655407:ODA655422 OMV655407:OMW655422 OWR655407:OWS655422 PGN655407:PGO655422 PQJ655407:PQK655422 QAF655407:QAG655422 QKB655407:QKC655422 QTX655407:QTY655422 RDT655407:RDU655422 RNP655407:RNQ655422 RXL655407:RXM655422 SHH655407:SHI655422 SRD655407:SRE655422 TAZ655407:TBA655422 TKV655407:TKW655422 TUR655407:TUS655422 UEN655407:UEO655422 UOJ655407:UOK655422 UYF655407:UYG655422 VIB655407:VIC655422 VRX655407:VRY655422 WBT655407:WBU655422 WLP655407:WLQ655422 WVL655407:WVM655422 D720943:E720958 IZ720943:JA720958 SV720943:SW720958 ACR720943:ACS720958 AMN720943:AMO720958 AWJ720943:AWK720958 BGF720943:BGG720958 BQB720943:BQC720958 BZX720943:BZY720958 CJT720943:CJU720958 CTP720943:CTQ720958 DDL720943:DDM720958 DNH720943:DNI720958 DXD720943:DXE720958 EGZ720943:EHA720958 EQV720943:EQW720958 FAR720943:FAS720958 FKN720943:FKO720958 FUJ720943:FUK720958 GEF720943:GEG720958 GOB720943:GOC720958 GXX720943:GXY720958 HHT720943:HHU720958 HRP720943:HRQ720958 IBL720943:IBM720958 ILH720943:ILI720958 IVD720943:IVE720958 JEZ720943:JFA720958 JOV720943:JOW720958 JYR720943:JYS720958 KIN720943:KIO720958 KSJ720943:KSK720958 LCF720943:LCG720958 LMB720943:LMC720958 LVX720943:LVY720958 MFT720943:MFU720958 MPP720943:MPQ720958 MZL720943:MZM720958 NJH720943:NJI720958 NTD720943:NTE720958 OCZ720943:ODA720958 OMV720943:OMW720958 OWR720943:OWS720958 PGN720943:PGO720958 PQJ720943:PQK720958 QAF720943:QAG720958 QKB720943:QKC720958 QTX720943:QTY720958 RDT720943:RDU720958 RNP720943:RNQ720958 RXL720943:RXM720958 SHH720943:SHI720958 SRD720943:SRE720958 TAZ720943:TBA720958 TKV720943:TKW720958 TUR720943:TUS720958 UEN720943:UEO720958 UOJ720943:UOK720958 UYF720943:UYG720958 VIB720943:VIC720958 VRX720943:VRY720958 WBT720943:WBU720958 WLP720943:WLQ720958 WVL720943:WVM720958 D786479:E786494 IZ786479:JA786494 SV786479:SW786494 ACR786479:ACS786494 AMN786479:AMO786494 AWJ786479:AWK786494 BGF786479:BGG786494 BQB786479:BQC786494 BZX786479:BZY786494 CJT786479:CJU786494 CTP786479:CTQ786494 DDL786479:DDM786494 DNH786479:DNI786494 DXD786479:DXE786494 EGZ786479:EHA786494 EQV786479:EQW786494 FAR786479:FAS786494 FKN786479:FKO786494 FUJ786479:FUK786494 GEF786479:GEG786494 GOB786479:GOC786494 GXX786479:GXY786494 HHT786479:HHU786494 HRP786479:HRQ786494 IBL786479:IBM786494 ILH786479:ILI786494 IVD786479:IVE786494 JEZ786479:JFA786494 JOV786479:JOW786494 JYR786479:JYS786494 KIN786479:KIO786494 KSJ786479:KSK786494 LCF786479:LCG786494 LMB786479:LMC786494 LVX786479:LVY786494 MFT786479:MFU786494 MPP786479:MPQ786494 MZL786479:MZM786494 NJH786479:NJI786494 NTD786479:NTE786494 OCZ786479:ODA786494 OMV786479:OMW786494 OWR786479:OWS786494 PGN786479:PGO786494 PQJ786479:PQK786494 QAF786479:QAG786494 QKB786479:QKC786494 QTX786479:QTY786494 RDT786479:RDU786494 RNP786479:RNQ786494 RXL786479:RXM786494 SHH786479:SHI786494 SRD786479:SRE786494 TAZ786479:TBA786494 TKV786479:TKW786494 TUR786479:TUS786494 UEN786479:UEO786494 UOJ786479:UOK786494 UYF786479:UYG786494 VIB786479:VIC786494 VRX786479:VRY786494 WBT786479:WBU786494 WLP786479:WLQ786494 WVL786479:WVM786494 D852015:E852030 IZ852015:JA852030 SV852015:SW852030 ACR852015:ACS852030 AMN852015:AMO852030 AWJ852015:AWK852030 BGF852015:BGG852030 BQB852015:BQC852030 BZX852015:BZY852030 CJT852015:CJU852030 CTP852015:CTQ852030 DDL852015:DDM852030 DNH852015:DNI852030 DXD852015:DXE852030 EGZ852015:EHA852030 EQV852015:EQW852030 FAR852015:FAS852030 FKN852015:FKO852030 FUJ852015:FUK852030 GEF852015:GEG852030 GOB852015:GOC852030 GXX852015:GXY852030 HHT852015:HHU852030 HRP852015:HRQ852030 IBL852015:IBM852030 ILH852015:ILI852030 IVD852015:IVE852030 JEZ852015:JFA852030 JOV852015:JOW852030 JYR852015:JYS852030 KIN852015:KIO852030 KSJ852015:KSK852030 LCF852015:LCG852030 LMB852015:LMC852030 LVX852015:LVY852030 MFT852015:MFU852030 MPP852015:MPQ852030 MZL852015:MZM852030 NJH852015:NJI852030 NTD852015:NTE852030 OCZ852015:ODA852030 OMV852015:OMW852030 OWR852015:OWS852030 PGN852015:PGO852030 PQJ852015:PQK852030 QAF852015:QAG852030 QKB852015:QKC852030 QTX852015:QTY852030 RDT852015:RDU852030 RNP852015:RNQ852030 RXL852015:RXM852030 SHH852015:SHI852030 SRD852015:SRE852030 TAZ852015:TBA852030 TKV852015:TKW852030 TUR852015:TUS852030 UEN852015:UEO852030 UOJ852015:UOK852030 UYF852015:UYG852030 VIB852015:VIC852030 VRX852015:VRY852030 WBT852015:WBU852030 WLP852015:WLQ852030 WVL852015:WVM852030 D917551:E917566 IZ917551:JA917566 SV917551:SW917566 ACR917551:ACS917566 AMN917551:AMO917566 AWJ917551:AWK917566 BGF917551:BGG917566 BQB917551:BQC917566 BZX917551:BZY917566 CJT917551:CJU917566 CTP917551:CTQ917566 DDL917551:DDM917566 DNH917551:DNI917566 DXD917551:DXE917566 EGZ917551:EHA917566 EQV917551:EQW917566 FAR917551:FAS917566 FKN917551:FKO917566 FUJ917551:FUK917566 GEF917551:GEG917566 GOB917551:GOC917566 GXX917551:GXY917566 HHT917551:HHU917566 HRP917551:HRQ917566 IBL917551:IBM917566 ILH917551:ILI917566 IVD917551:IVE917566 JEZ917551:JFA917566 JOV917551:JOW917566 JYR917551:JYS917566 KIN917551:KIO917566 KSJ917551:KSK917566 LCF917551:LCG917566 LMB917551:LMC917566 LVX917551:LVY917566 MFT917551:MFU917566 MPP917551:MPQ917566 MZL917551:MZM917566 NJH917551:NJI917566 NTD917551:NTE917566 OCZ917551:ODA917566 OMV917551:OMW917566 OWR917551:OWS917566 PGN917551:PGO917566 PQJ917551:PQK917566 QAF917551:QAG917566 QKB917551:QKC917566 QTX917551:QTY917566 RDT917551:RDU917566 RNP917551:RNQ917566 RXL917551:RXM917566 SHH917551:SHI917566 SRD917551:SRE917566 TAZ917551:TBA917566 TKV917551:TKW917566 TUR917551:TUS917566 UEN917551:UEO917566 UOJ917551:UOK917566 UYF917551:UYG917566 VIB917551:VIC917566 VRX917551:VRY917566 WBT917551:WBU917566 WLP917551:WLQ917566 WVL917551:WVM917566 D983087:E983102 IZ983087:JA983102 SV983087:SW983102 ACR983087:ACS983102 AMN983087:AMO983102 AWJ983087:AWK983102 BGF983087:BGG983102 BQB983087:BQC983102 BZX983087:BZY983102 CJT983087:CJU983102 CTP983087:CTQ983102 DDL983087:DDM983102 DNH983087:DNI983102 DXD983087:DXE983102 EGZ983087:EHA983102 EQV983087:EQW983102 FAR983087:FAS983102 FKN983087:FKO983102 FUJ983087:FUK983102 GEF983087:GEG983102 GOB983087:GOC983102 GXX983087:GXY983102 HHT983087:HHU983102 HRP983087:HRQ983102 IBL983087:IBM983102 ILH983087:ILI983102 IVD983087:IVE983102 JEZ983087:JFA983102 JOV983087:JOW983102 JYR983087:JYS983102 KIN983087:KIO983102 KSJ983087:KSK983102 LCF983087:LCG983102 LMB983087:LMC983102 LVX983087:LVY983102 MFT983087:MFU983102 MPP983087:MPQ983102 MZL983087:MZM983102 NJH983087:NJI983102 NTD983087:NTE983102 OCZ983087:ODA983102 OMV983087:OMW983102 OWR983087:OWS983102 PGN983087:PGO983102 PQJ983087:PQK983102 QAF983087:QAG983102 QKB983087:QKC983102 QTX983087:QTY983102 RDT983087:RDU983102 RNP983087:RNQ983102 RXL983087:RXM983102 SHH983087:SHI983102 SRD983087:SRE983102 TAZ983087:TBA983102 TKV983087:TKW983102 TUR983087:TUS983102 UEN983087:UEO983102 UOJ983087:UOK983102 UYF983087:UYG983102 VIB983087:VIC983102 VRX983087:VRY983102 WBT983087:WBU983102 WLP983087:WLQ983102 WVL983087:WVM983102">
      <formula1>0</formula1>
    </dataValidation>
  </dataValidations>
  <pageMargins left="0.7" right="0.7" top="0.75" bottom="0.75" header="0.3" footer="0.3"/>
  <pageSetup paperSize="9" scale="48"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51"/>
  <sheetViews>
    <sheetView showGridLines="0" rightToLeft="1" view="pageBreakPreview" zoomScale="90" zoomScaleNormal="90" zoomScaleSheetLayoutView="90" workbookViewId="0">
      <selection activeCell="E4" sqref="E4:F4"/>
    </sheetView>
  </sheetViews>
  <sheetFormatPr defaultRowHeight="12.75"/>
  <cols>
    <col min="1" max="1" width="4.140625" style="641" customWidth="1"/>
    <col min="2" max="2" width="15.7109375" style="641" customWidth="1"/>
    <col min="3" max="3" width="34.42578125" style="641" customWidth="1"/>
    <col min="4" max="4" width="17" style="641" customWidth="1"/>
    <col min="5" max="5" width="22.42578125" style="641" customWidth="1"/>
    <col min="6" max="6" width="22.85546875" style="641" customWidth="1"/>
    <col min="7" max="7" width="15.42578125" style="641" customWidth="1"/>
    <col min="8" max="8" width="25.7109375" style="641" customWidth="1"/>
    <col min="9" max="9" width="42.5703125" style="641" customWidth="1"/>
    <col min="10" max="10" width="20.42578125" style="641" customWidth="1"/>
    <col min="11" max="257" width="9" style="641"/>
    <col min="258" max="258" width="4.140625" style="641" customWidth="1"/>
    <col min="259" max="259" width="34.42578125" style="641" customWidth="1"/>
    <col min="260" max="260" width="17" style="641" customWidth="1"/>
    <col min="261" max="261" width="22.42578125" style="641" customWidth="1"/>
    <col min="262" max="262" width="22.85546875" style="641" customWidth="1"/>
    <col min="263" max="263" width="15.42578125" style="641" customWidth="1"/>
    <col min="264" max="264" width="25.7109375" style="641" customWidth="1"/>
    <col min="265" max="265" width="42.5703125" style="641" customWidth="1"/>
    <col min="266" max="513" width="9" style="641"/>
    <col min="514" max="514" width="4.140625" style="641" customWidth="1"/>
    <col min="515" max="515" width="34.42578125" style="641" customWidth="1"/>
    <col min="516" max="516" width="17" style="641" customWidth="1"/>
    <col min="517" max="517" width="22.42578125" style="641" customWidth="1"/>
    <col min="518" max="518" width="22.85546875" style="641" customWidth="1"/>
    <col min="519" max="519" width="15.42578125" style="641" customWidth="1"/>
    <col min="520" max="520" width="25.7109375" style="641" customWidth="1"/>
    <col min="521" max="521" width="42.5703125" style="641" customWidth="1"/>
    <col min="522" max="769" width="9" style="641"/>
    <col min="770" max="770" width="4.140625" style="641" customWidth="1"/>
    <col min="771" max="771" width="34.42578125" style="641" customWidth="1"/>
    <col min="772" max="772" width="17" style="641" customWidth="1"/>
    <col min="773" max="773" width="22.42578125" style="641" customWidth="1"/>
    <col min="774" max="774" width="22.85546875" style="641" customWidth="1"/>
    <col min="775" max="775" width="15.42578125" style="641" customWidth="1"/>
    <col min="776" max="776" width="25.7109375" style="641" customWidth="1"/>
    <col min="777" max="777" width="42.5703125" style="641" customWidth="1"/>
    <col min="778" max="1025" width="9" style="641"/>
    <col min="1026" max="1026" width="4.140625" style="641" customWidth="1"/>
    <col min="1027" max="1027" width="34.42578125" style="641" customWidth="1"/>
    <col min="1028" max="1028" width="17" style="641" customWidth="1"/>
    <col min="1029" max="1029" width="22.42578125" style="641" customWidth="1"/>
    <col min="1030" max="1030" width="22.85546875" style="641" customWidth="1"/>
    <col min="1031" max="1031" width="15.42578125" style="641" customWidth="1"/>
    <col min="1032" max="1032" width="25.7109375" style="641" customWidth="1"/>
    <col min="1033" max="1033" width="42.5703125" style="641" customWidth="1"/>
    <col min="1034" max="1281" width="9" style="641"/>
    <col min="1282" max="1282" width="4.140625" style="641" customWidth="1"/>
    <col min="1283" max="1283" width="34.42578125" style="641" customWidth="1"/>
    <col min="1284" max="1284" width="17" style="641" customWidth="1"/>
    <col min="1285" max="1285" width="22.42578125" style="641" customWidth="1"/>
    <col min="1286" max="1286" width="22.85546875" style="641" customWidth="1"/>
    <col min="1287" max="1287" width="15.42578125" style="641" customWidth="1"/>
    <col min="1288" max="1288" width="25.7109375" style="641" customWidth="1"/>
    <col min="1289" max="1289" width="42.5703125" style="641" customWidth="1"/>
    <col min="1290" max="1537" width="9" style="641"/>
    <col min="1538" max="1538" width="4.140625" style="641" customWidth="1"/>
    <col min="1539" max="1539" width="34.42578125" style="641" customWidth="1"/>
    <col min="1540" max="1540" width="17" style="641" customWidth="1"/>
    <col min="1541" max="1541" width="22.42578125" style="641" customWidth="1"/>
    <col min="1542" max="1542" width="22.85546875" style="641" customWidth="1"/>
    <col min="1543" max="1543" width="15.42578125" style="641" customWidth="1"/>
    <col min="1544" max="1544" width="25.7109375" style="641" customWidth="1"/>
    <col min="1545" max="1545" width="42.5703125" style="641" customWidth="1"/>
    <col min="1546" max="1793" width="9" style="641"/>
    <col min="1794" max="1794" width="4.140625" style="641" customWidth="1"/>
    <col min="1795" max="1795" width="34.42578125" style="641" customWidth="1"/>
    <col min="1796" max="1796" width="17" style="641" customWidth="1"/>
    <col min="1797" max="1797" width="22.42578125" style="641" customWidth="1"/>
    <col min="1798" max="1798" width="22.85546875" style="641" customWidth="1"/>
    <col min="1799" max="1799" width="15.42578125" style="641" customWidth="1"/>
    <col min="1800" max="1800" width="25.7109375" style="641" customWidth="1"/>
    <col min="1801" max="1801" width="42.5703125" style="641" customWidth="1"/>
    <col min="1802" max="2049" width="9" style="641"/>
    <col min="2050" max="2050" width="4.140625" style="641" customWidth="1"/>
    <col min="2051" max="2051" width="34.42578125" style="641" customWidth="1"/>
    <col min="2052" max="2052" width="17" style="641" customWidth="1"/>
    <col min="2053" max="2053" width="22.42578125" style="641" customWidth="1"/>
    <col min="2054" max="2054" width="22.85546875" style="641" customWidth="1"/>
    <col min="2055" max="2055" width="15.42578125" style="641" customWidth="1"/>
    <col min="2056" max="2056" width="25.7109375" style="641" customWidth="1"/>
    <col min="2057" max="2057" width="42.5703125" style="641" customWidth="1"/>
    <col min="2058" max="2305" width="9" style="641"/>
    <col min="2306" max="2306" width="4.140625" style="641" customWidth="1"/>
    <col min="2307" max="2307" width="34.42578125" style="641" customWidth="1"/>
    <col min="2308" max="2308" width="17" style="641" customWidth="1"/>
    <col min="2309" max="2309" width="22.42578125" style="641" customWidth="1"/>
    <col min="2310" max="2310" width="22.85546875" style="641" customWidth="1"/>
    <col min="2311" max="2311" width="15.42578125" style="641" customWidth="1"/>
    <col min="2312" max="2312" width="25.7109375" style="641" customWidth="1"/>
    <col min="2313" max="2313" width="42.5703125" style="641" customWidth="1"/>
    <col min="2314" max="2561" width="9" style="641"/>
    <col min="2562" max="2562" width="4.140625" style="641" customWidth="1"/>
    <col min="2563" max="2563" width="34.42578125" style="641" customWidth="1"/>
    <col min="2564" max="2564" width="17" style="641" customWidth="1"/>
    <col min="2565" max="2565" width="22.42578125" style="641" customWidth="1"/>
    <col min="2566" max="2566" width="22.85546875" style="641" customWidth="1"/>
    <col min="2567" max="2567" width="15.42578125" style="641" customWidth="1"/>
    <col min="2568" max="2568" width="25.7109375" style="641" customWidth="1"/>
    <col min="2569" max="2569" width="42.5703125" style="641" customWidth="1"/>
    <col min="2570" max="2817" width="9" style="641"/>
    <col min="2818" max="2818" width="4.140625" style="641" customWidth="1"/>
    <col min="2819" max="2819" width="34.42578125" style="641" customWidth="1"/>
    <col min="2820" max="2820" width="17" style="641" customWidth="1"/>
    <col min="2821" max="2821" width="22.42578125" style="641" customWidth="1"/>
    <col min="2822" max="2822" width="22.85546875" style="641" customWidth="1"/>
    <col min="2823" max="2823" width="15.42578125" style="641" customWidth="1"/>
    <col min="2824" max="2824" width="25.7109375" style="641" customWidth="1"/>
    <col min="2825" max="2825" width="42.5703125" style="641" customWidth="1"/>
    <col min="2826" max="3073" width="9" style="641"/>
    <col min="3074" max="3074" width="4.140625" style="641" customWidth="1"/>
    <col min="3075" max="3075" width="34.42578125" style="641" customWidth="1"/>
    <col min="3076" max="3076" width="17" style="641" customWidth="1"/>
    <col min="3077" max="3077" width="22.42578125" style="641" customWidth="1"/>
    <col min="3078" max="3078" width="22.85546875" style="641" customWidth="1"/>
    <col min="3079" max="3079" width="15.42578125" style="641" customWidth="1"/>
    <col min="3080" max="3080" width="25.7109375" style="641" customWidth="1"/>
    <col min="3081" max="3081" width="42.5703125" style="641" customWidth="1"/>
    <col min="3082" max="3329" width="9" style="641"/>
    <col min="3330" max="3330" width="4.140625" style="641" customWidth="1"/>
    <col min="3331" max="3331" width="34.42578125" style="641" customWidth="1"/>
    <col min="3332" max="3332" width="17" style="641" customWidth="1"/>
    <col min="3333" max="3333" width="22.42578125" style="641" customWidth="1"/>
    <col min="3334" max="3334" width="22.85546875" style="641" customWidth="1"/>
    <col min="3335" max="3335" width="15.42578125" style="641" customWidth="1"/>
    <col min="3336" max="3336" width="25.7109375" style="641" customWidth="1"/>
    <col min="3337" max="3337" width="42.5703125" style="641" customWidth="1"/>
    <col min="3338" max="3585" width="9" style="641"/>
    <col min="3586" max="3586" width="4.140625" style="641" customWidth="1"/>
    <col min="3587" max="3587" width="34.42578125" style="641" customWidth="1"/>
    <col min="3588" max="3588" width="17" style="641" customWidth="1"/>
    <col min="3589" max="3589" width="22.42578125" style="641" customWidth="1"/>
    <col min="3590" max="3590" width="22.85546875" style="641" customWidth="1"/>
    <col min="3591" max="3591" width="15.42578125" style="641" customWidth="1"/>
    <col min="3592" max="3592" width="25.7109375" style="641" customWidth="1"/>
    <col min="3593" max="3593" width="42.5703125" style="641" customWidth="1"/>
    <col min="3594" max="3841" width="9" style="641"/>
    <col min="3842" max="3842" width="4.140625" style="641" customWidth="1"/>
    <col min="3843" max="3843" width="34.42578125" style="641" customWidth="1"/>
    <col min="3844" max="3844" width="17" style="641" customWidth="1"/>
    <col min="3845" max="3845" width="22.42578125" style="641" customWidth="1"/>
    <col min="3846" max="3846" width="22.85546875" style="641" customWidth="1"/>
    <col min="3847" max="3847" width="15.42578125" style="641" customWidth="1"/>
    <col min="3848" max="3848" width="25.7109375" style="641" customWidth="1"/>
    <col min="3849" max="3849" width="42.5703125" style="641" customWidth="1"/>
    <col min="3850" max="4097" width="9" style="641"/>
    <col min="4098" max="4098" width="4.140625" style="641" customWidth="1"/>
    <col min="4099" max="4099" width="34.42578125" style="641" customWidth="1"/>
    <col min="4100" max="4100" width="17" style="641" customWidth="1"/>
    <col min="4101" max="4101" width="22.42578125" style="641" customWidth="1"/>
    <col min="4102" max="4102" width="22.85546875" style="641" customWidth="1"/>
    <col min="4103" max="4103" width="15.42578125" style="641" customWidth="1"/>
    <col min="4104" max="4104" width="25.7109375" style="641" customWidth="1"/>
    <col min="4105" max="4105" width="42.5703125" style="641" customWidth="1"/>
    <col min="4106" max="4353" width="9" style="641"/>
    <col min="4354" max="4354" width="4.140625" style="641" customWidth="1"/>
    <col min="4355" max="4355" width="34.42578125" style="641" customWidth="1"/>
    <col min="4356" max="4356" width="17" style="641" customWidth="1"/>
    <col min="4357" max="4357" width="22.42578125" style="641" customWidth="1"/>
    <col min="4358" max="4358" width="22.85546875" style="641" customWidth="1"/>
    <col min="4359" max="4359" width="15.42578125" style="641" customWidth="1"/>
    <col min="4360" max="4360" width="25.7109375" style="641" customWidth="1"/>
    <col min="4361" max="4361" width="42.5703125" style="641" customWidth="1"/>
    <col min="4362" max="4609" width="9" style="641"/>
    <col min="4610" max="4610" width="4.140625" style="641" customWidth="1"/>
    <col min="4611" max="4611" width="34.42578125" style="641" customWidth="1"/>
    <col min="4612" max="4612" width="17" style="641" customWidth="1"/>
    <col min="4613" max="4613" width="22.42578125" style="641" customWidth="1"/>
    <col min="4614" max="4614" width="22.85546875" style="641" customWidth="1"/>
    <col min="4615" max="4615" width="15.42578125" style="641" customWidth="1"/>
    <col min="4616" max="4616" width="25.7109375" style="641" customWidth="1"/>
    <col min="4617" max="4617" width="42.5703125" style="641" customWidth="1"/>
    <col min="4618" max="4865" width="9" style="641"/>
    <col min="4866" max="4866" width="4.140625" style="641" customWidth="1"/>
    <col min="4867" max="4867" width="34.42578125" style="641" customWidth="1"/>
    <col min="4868" max="4868" width="17" style="641" customWidth="1"/>
    <col min="4869" max="4869" width="22.42578125" style="641" customWidth="1"/>
    <col min="4870" max="4870" width="22.85546875" style="641" customWidth="1"/>
    <col min="4871" max="4871" width="15.42578125" style="641" customWidth="1"/>
    <col min="4872" max="4872" width="25.7109375" style="641" customWidth="1"/>
    <col min="4873" max="4873" width="42.5703125" style="641" customWidth="1"/>
    <col min="4874" max="5121" width="9" style="641"/>
    <col min="5122" max="5122" width="4.140625" style="641" customWidth="1"/>
    <col min="5123" max="5123" width="34.42578125" style="641" customWidth="1"/>
    <col min="5124" max="5124" width="17" style="641" customWidth="1"/>
    <col min="5125" max="5125" width="22.42578125" style="641" customWidth="1"/>
    <col min="5126" max="5126" width="22.85546875" style="641" customWidth="1"/>
    <col min="5127" max="5127" width="15.42578125" style="641" customWidth="1"/>
    <col min="5128" max="5128" width="25.7109375" style="641" customWidth="1"/>
    <col min="5129" max="5129" width="42.5703125" style="641" customWidth="1"/>
    <col min="5130" max="5377" width="9" style="641"/>
    <col min="5378" max="5378" width="4.140625" style="641" customWidth="1"/>
    <col min="5379" max="5379" width="34.42578125" style="641" customWidth="1"/>
    <col min="5380" max="5380" width="17" style="641" customWidth="1"/>
    <col min="5381" max="5381" width="22.42578125" style="641" customWidth="1"/>
    <col min="5382" max="5382" width="22.85546875" style="641" customWidth="1"/>
    <col min="5383" max="5383" width="15.42578125" style="641" customWidth="1"/>
    <col min="5384" max="5384" width="25.7109375" style="641" customWidth="1"/>
    <col min="5385" max="5385" width="42.5703125" style="641" customWidth="1"/>
    <col min="5386" max="5633" width="9" style="641"/>
    <col min="5634" max="5634" width="4.140625" style="641" customWidth="1"/>
    <col min="5635" max="5635" width="34.42578125" style="641" customWidth="1"/>
    <col min="5636" max="5636" width="17" style="641" customWidth="1"/>
    <col min="5637" max="5637" width="22.42578125" style="641" customWidth="1"/>
    <col min="5638" max="5638" width="22.85546875" style="641" customWidth="1"/>
    <col min="5639" max="5639" width="15.42578125" style="641" customWidth="1"/>
    <col min="5640" max="5640" width="25.7109375" style="641" customWidth="1"/>
    <col min="5641" max="5641" width="42.5703125" style="641" customWidth="1"/>
    <col min="5642" max="5889" width="9" style="641"/>
    <col min="5890" max="5890" width="4.140625" style="641" customWidth="1"/>
    <col min="5891" max="5891" width="34.42578125" style="641" customWidth="1"/>
    <col min="5892" max="5892" width="17" style="641" customWidth="1"/>
    <col min="5893" max="5893" width="22.42578125" style="641" customWidth="1"/>
    <col min="5894" max="5894" width="22.85546875" style="641" customWidth="1"/>
    <col min="5895" max="5895" width="15.42578125" style="641" customWidth="1"/>
    <col min="5896" max="5896" width="25.7109375" style="641" customWidth="1"/>
    <col min="5897" max="5897" width="42.5703125" style="641" customWidth="1"/>
    <col min="5898" max="6145" width="9" style="641"/>
    <col min="6146" max="6146" width="4.140625" style="641" customWidth="1"/>
    <col min="6147" max="6147" width="34.42578125" style="641" customWidth="1"/>
    <col min="6148" max="6148" width="17" style="641" customWidth="1"/>
    <col min="6149" max="6149" width="22.42578125" style="641" customWidth="1"/>
    <col min="6150" max="6150" width="22.85546875" style="641" customWidth="1"/>
    <col min="6151" max="6151" width="15.42578125" style="641" customWidth="1"/>
    <col min="6152" max="6152" width="25.7109375" style="641" customWidth="1"/>
    <col min="6153" max="6153" width="42.5703125" style="641" customWidth="1"/>
    <col min="6154" max="6401" width="9" style="641"/>
    <col min="6402" max="6402" width="4.140625" style="641" customWidth="1"/>
    <col min="6403" max="6403" width="34.42578125" style="641" customWidth="1"/>
    <col min="6404" max="6404" width="17" style="641" customWidth="1"/>
    <col min="6405" max="6405" width="22.42578125" style="641" customWidth="1"/>
    <col min="6406" max="6406" width="22.85546875" style="641" customWidth="1"/>
    <col min="6407" max="6407" width="15.42578125" style="641" customWidth="1"/>
    <col min="6408" max="6408" width="25.7109375" style="641" customWidth="1"/>
    <col min="6409" max="6409" width="42.5703125" style="641" customWidth="1"/>
    <col min="6410" max="6657" width="9" style="641"/>
    <col min="6658" max="6658" width="4.140625" style="641" customWidth="1"/>
    <col min="6659" max="6659" width="34.42578125" style="641" customWidth="1"/>
    <col min="6660" max="6660" width="17" style="641" customWidth="1"/>
    <col min="6661" max="6661" width="22.42578125" style="641" customWidth="1"/>
    <col min="6662" max="6662" width="22.85546875" style="641" customWidth="1"/>
    <col min="6663" max="6663" width="15.42578125" style="641" customWidth="1"/>
    <col min="6664" max="6664" width="25.7109375" style="641" customWidth="1"/>
    <col min="6665" max="6665" width="42.5703125" style="641" customWidth="1"/>
    <col min="6666" max="6913" width="9" style="641"/>
    <col min="6914" max="6914" width="4.140625" style="641" customWidth="1"/>
    <col min="6915" max="6915" width="34.42578125" style="641" customWidth="1"/>
    <col min="6916" max="6916" width="17" style="641" customWidth="1"/>
    <col min="6917" max="6917" width="22.42578125" style="641" customWidth="1"/>
    <col min="6918" max="6918" width="22.85546875" style="641" customWidth="1"/>
    <col min="6919" max="6919" width="15.42578125" style="641" customWidth="1"/>
    <col min="6920" max="6920" width="25.7109375" style="641" customWidth="1"/>
    <col min="6921" max="6921" width="42.5703125" style="641" customWidth="1"/>
    <col min="6922" max="7169" width="9" style="641"/>
    <col min="7170" max="7170" width="4.140625" style="641" customWidth="1"/>
    <col min="7171" max="7171" width="34.42578125" style="641" customWidth="1"/>
    <col min="7172" max="7172" width="17" style="641" customWidth="1"/>
    <col min="7173" max="7173" width="22.42578125" style="641" customWidth="1"/>
    <col min="7174" max="7174" width="22.85546875" style="641" customWidth="1"/>
    <col min="7175" max="7175" width="15.42578125" style="641" customWidth="1"/>
    <col min="7176" max="7176" width="25.7109375" style="641" customWidth="1"/>
    <col min="7177" max="7177" width="42.5703125" style="641" customWidth="1"/>
    <col min="7178" max="7425" width="9" style="641"/>
    <col min="7426" max="7426" width="4.140625" style="641" customWidth="1"/>
    <col min="7427" max="7427" width="34.42578125" style="641" customWidth="1"/>
    <col min="7428" max="7428" width="17" style="641" customWidth="1"/>
    <col min="7429" max="7429" width="22.42578125" style="641" customWidth="1"/>
    <col min="7430" max="7430" width="22.85546875" style="641" customWidth="1"/>
    <col min="7431" max="7431" width="15.42578125" style="641" customWidth="1"/>
    <col min="7432" max="7432" width="25.7109375" style="641" customWidth="1"/>
    <col min="7433" max="7433" width="42.5703125" style="641" customWidth="1"/>
    <col min="7434" max="7681" width="9" style="641"/>
    <col min="7682" max="7682" width="4.140625" style="641" customWidth="1"/>
    <col min="7683" max="7683" width="34.42578125" style="641" customWidth="1"/>
    <col min="7684" max="7684" width="17" style="641" customWidth="1"/>
    <col min="7685" max="7685" width="22.42578125" style="641" customWidth="1"/>
    <col min="7686" max="7686" width="22.85546875" style="641" customWidth="1"/>
    <col min="7687" max="7687" width="15.42578125" style="641" customWidth="1"/>
    <col min="7688" max="7688" width="25.7109375" style="641" customWidth="1"/>
    <col min="7689" max="7689" width="42.5703125" style="641" customWidth="1"/>
    <col min="7690" max="7937" width="9" style="641"/>
    <col min="7938" max="7938" width="4.140625" style="641" customWidth="1"/>
    <col min="7939" max="7939" width="34.42578125" style="641" customWidth="1"/>
    <col min="7940" max="7940" width="17" style="641" customWidth="1"/>
    <col min="7941" max="7941" width="22.42578125" style="641" customWidth="1"/>
    <col min="7942" max="7942" width="22.85546875" style="641" customWidth="1"/>
    <col min="7943" max="7943" width="15.42578125" style="641" customWidth="1"/>
    <col min="7944" max="7944" width="25.7109375" style="641" customWidth="1"/>
    <col min="7945" max="7945" width="42.5703125" style="641" customWidth="1"/>
    <col min="7946" max="8193" width="9" style="641"/>
    <col min="8194" max="8194" width="4.140625" style="641" customWidth="1"/>
    <col min="8195" max="8195" width="34.42578125" style="641" customWidth="1"/>
    <col min="8196" max="8196" width="17" style="641" customWidth="1"/>
    <col min="8197" max="8197" width="22.42578125" style="641" customWidth="1"/>
    <col min="8198" max="8198" width="22.85546875" style="641" customWidth="1"/>
    <col min="8199" max="8199" width="15.42578125" style="641" customWidth="1"/>
    <col min="8200" max="8200" width="25.7109375" style="641" customWidth="1"/>
    <col min="8201" max="8201" width="42.5703125" style="641" customWidth="1"/>
    <col min="8202" max="8449" width="9" style="641"/>
    <col min="8450" max="8450" width="4.140625" style="641" customWidth="1"/>
    <col min="8451" max="8451" width="34.42578125" style="641" customWidth="1"/>
    <col min="8452" max="8452" width="17" style="641" customWidth="1"/>
    <col min="8453" max="8453" width="22.42578125" style="641" customWidth="1"/>
    <col min="8454" max="8454" width="22.85546875" style="641" customWidth="1"/>
    <col min="8455" max="8455" width="15.42578125" style="641" customWidth="1"/>
    <col min="8456" max="8456" width="25.7109375" style="641" customWidth="1"/>
    <col min="8457" max="8457" width="42.5703125" style="641" customWidth="1"/>
    <col min="8458" max="8705" width="9" style="641"/>
    <col min="8706" max="8706" width="4.140625" style="641" customWidth="1"/>
    <col min="8707" max="8707" width="34.42578125" style="641" customWidth="1"/>
    <col min="8708" max="8708" width="17" style="641" customWidth="1"/>
    <col min="8709" max="8709" width="22.42578125" style="641" customWidth="1"/>
    <col min="8710" max="8710" width="22.85546875" style="641" customWidth="1"/>
    <col min="8711" max="8711" width="15.42578125" style="641" customWidth="1"/>
    <col min="8712" max="8712" width="25.7109375" style="641" customWidth="1"/>
    <col min="8713" max="8713" width="42.5703125" style="641" customWidth="1"/>
    <col min="8714" max="8961" width="9" style="641"/>
    <col min="8962" max="8962" width="4.140625" style="641" customWidth="1"/>
    <col min="8963" max="8963" width="34.42578125" style="641" customWidth="1"/>
    <col min="8964" max="8964" width="17" style="641" customWidth="1"/>
    <col min="8965" max="8965" width="22.42578125" style="641" customWidth="1"/>
    <col min="8966" max="8966" width="22.85546875" style="641" customWidth="1"/>
    <col min="8967" max="8967" width="15.42578125" style="641" customWidth="1"/>
    <col min="8968" max="8968" width="25.7109375" style="641" customWidth="1"/>
    <col min="8969" max="8969" width="42.5703125" style="641" customWidth="1"/>
    <col min="8970" max="9217" width="9" style="641"/>
    <col min="9218" max="9218" width="4.140625" style="641" customWidth="1"/>
    <col min="9219" max="9219" width="34.42578125" style="641" customWidth="1"/>
    <col min="9220" max="9220" width="17" style="641" customWidth="1"/>
    <col min="9221" max="9221" width="22.42578125" style="641" customWidth="1"/>
    <col min="9222" max="9222" width="22.85546875" style="641" customWidth="1"/>
    <col min="9223" max="9223" width="15.42578125" style="641" customWidth="1"/>
    <col min="9224" max="9224" width="25.7109375" style="641" customWidth="1"/>
    <col min="9225" max="9225" width="42.5703125" style="641" customWidth="1"/>
    <col min="9226" max="9473" width="9" style="641"/>
    <col min="9474" max="9474" width="4.140625" style="641" customWidth="1"/>
    <col min="9475" max="9475" width="34.42578125" style="641" customWidth="1"/>
    <col min="9476" max="9476" width="17" style="641" customWidth="1"/>
    <col min="9477" max="9477" width="22.42578125" style="641" customWidth="1"/>
    <col min="9478" max="9478" width="22.85546875" style="641" customWidth="1"/>
    <col min="9479" max="9479" width="15.42578125" style="641" customWidth="1"/>
    <col min="9480" max="9480" width="25.7109375" style="641" customWidth="1"/>
    <col min="9481" max="9481" width="42.5703125" style="641" customWidth="1"/>
    <col min="9482" max="9729" width="9" style="641"/>
    <col min="9730" max="9730" width="4.140625" style="641" customWidth="1"/>
    <col min="9731" max="9731" width="34.42578125" style="641" customWidth="1"/>
    <col min="9732" max="9732" width="17" style="641" customWidth="1"/>
    <col min="9733" max="9733" width="22.42578125" style="641" customWidth="1"/>
    <col min="9734" max="9734" width="22.85546875" style="641" customWidth="1"/>
    <col min="9735" max="9735" width="15.42578125" style="641" customWidth="1"/>
    <col min="9736" max="9736" width="25.7109375" style="641" customWidth="1"/>
    <col min="9737" max="9737" width="42.5703125" style="641" customWidth="1"/>
    <col min="9738" max="9985" width="9" style="641"/>
    <col min="9986" max="9986" width="4.140625" style="641" customWidth="1"/>
    <col min="9987" max="9987" width="34.42578125" style="641" customWidth="1"/>
    <col min="9988" max="9988" width="17" style="641" customWidth="1"/>
    <col min="9989" max="9989" width="22.42578125" style="641" customWidth="1"/>
    <col min="9990" max="9990" width="22.85546875" style="641" customWidth="1"/>
    <col min="9991" max="9991" width="15.42578125" style="641" customWidth="1"/>
    <col min="9992" max="9992" width="25.7109375" style="641" customWidth="1"/>
    <col min="9993" max="9993" width="42.5703125" style="641" customWidth="1"/>
    <col min="9994" max="10241" width="9" style="641"/>
    <col min="10242" max="10242" width="4.140625" style="641" customWidth="1"/>
    <col min="10243" max="10243" width="34.42578125" style="641" customWidth="1"/>
    <col min="10244" max="10244" width="17" style="641" customWidth="1"/>
    <col min="10245" max="10245" width="22.42578125" style="641" customWidth="1"/>
    <col min="10246" max="10246" width="22.85546875" style="641" customWidth="1"/>
    <col min="10247" max="10247" width="15.42578125" style="641" customWidth="1"/>
    <col min="10248" max="10248" width="25.7109375" style="641" customWidth="1"/>
    <col min="10249" max="10249" width="42.5703125" style="641" customWidth="1"/>
    <col min="10250" max="10497" width="9" style="641"/>
    <col min="10498" max="10498" width="4.140625" style="641" customWidth="1"/>
    <col min="10499" max="10499" width="34.42578125" style="641" customWidth="1"/>
    <col min="10500" max="10500" width="17" style="641" customWidth="1"/>
    <col min="10501" max="10501" width="22.42578125" style="641" customWidth="1"/>
    <col min="10502" max="10502" width="22.85546875" style="641" customWidth="1"/>
    <col min="10503" max="10503" width="15.42578125" style="641" customWidth="1"/>
    <col min="10504" max="10504" width="25.7109375" style="641" customWidth="1"/>
    <col min="10505" max="10505" width="42.5703125" style="641" customWidth="1"/>
    <col min="10506" max="10753" width="9" style="641"/>
    <col min="10754" max="10754" width="4.140625" style="641" customWidth="1"/>
    <col min="10755" max="10755" width="34.42578125" style="641" customWidth="1"/>
    <col min="10756" max="10756" width="17" style="641" customWidth="1"/>
    <col min="10757" max="10757" width="22.42578125" style="641" customWidth="1"/>
    <col min="10758" max="10758" width="22.85546875" style="641" customWidth="1"/>
    <col min="10759" max="10759" width="15.42578125" style="641" customWidth="1"/>
    <col min="10760" max="10760" width="25.7109375" style="641" customWidth="1"/>
    <col min="10761" max="10761" width="42.5703125" style="641" customWidth="1"/>
    <col min="10762" max="11009" width="9" style="641"/>
    <col min="11010" max="11010" width="4.140625" style="641" customWidth="1"/>
    <col min="11011" max="11011" width="34.42578125" style="641" customWidth="1"/>
    <col min="11012" max="11012" width="17" style="641" customWidth="1"/>
    <col min="11013" max="11013" width="22.42578125" style="641" customWidth="1"/>
    <col min="11014" max="11014" width="22.85546875" style="641" customWidth="1"/>
    <col min="11015" max="11015" width="15.42578125" style="641" customWidth="1"/>
    <col min="11016" max="11016" width="25.7109375" style="641" customWidth="1"/>
    <col min="11017" max="11017" width="42.5703125" style="641" customWidth="1"/>
    <col min="11018" max="11265" width="9" style="641"/>
    <col min="11266" max="11266" width="4.140625" style="641" customWidth="1"/>
    <col min="11267" max="11267" width="34.42578125" style="641" customWidth="1"/>
    <col min="11268" max="11268" width="17" style="641" customWidth="1"/>
    <col min="11269" max="11269" width="22.42578125" style="641" customWidth="1"/>
    <col min="11270" max="11270" width="22.85546875" style="641" customWidth="1"/>
    <col min="11271" max="11271" width="15.42578125" style="641" customWidth="1"/>
    <col min="11272" max="11272" width="25.7109375" style="641" customWidth="1"/>
    <col min="11273" max="11273" width="42.5703125" style="641" customWidth="1"/>
    <col min="11274" max="11521" width="9" style="641"/>
    <col min="11522" max="11522" width="4.140625" style="641" customWidth="1"/>
    <col min="11523" max="11523" width="34.42578125" style="641" customWidth="1"/>
    <col min="11524" max="11524" width="17" style="641" customWidth="1"/>
    <col min="11525" max="11525" width="22.42578125" style="641" customWidth="1"/>
    <col min="11526" max="11526" width="22.85546875" style="641" customWidth="1"/>
    <col min="11527" max="11527" width="15.42578125" style="641" customWidth="1"/>
    <col min="11528" max="11528" width="25.7109375" style="641" customWidth="1"/>
    <col min="11529" max="11529" width="42.5703125" style="641" customWidth="1"/>
    <col min="11530" max="11777" width="9" style="641"/>
    <col min="11778" max="11778" width="4.140625" style="641" customWidth="1"/>
    <col min="11779" max="11779" width="34.42578125" style="641" customWidth="1"/>
    <col min="11780" max="11780" width="17" style="641" customWidth="1"/>
    <col min="11781" max="11781" width="22.42578125" style="641" customWidth="1"/>
    <col min="11782" max="11782" width="22.85546875" style="641" customWidth="1"/>
    <col min="11783" max="11783" width="15.42578125" style="641" customWidth="1"/>
    <col min="11784" max="11784" width="25.7109375" style="641" customWidth="1"/>
    <col min="11785" max="11785" width="42.5703125" style="641" customWidth="1"/>
    <col min="11786" max="12033" width="9" style="641"/>
    <col min="12034" max="12034" width="4.140625" style="641" customWidth="1"/>
    <col min="12035" max="12035" width="34.42578125" style="641" customWidth="1"/>
    <col min="12036" max="12036" width="17" style="641" customWidth="1"/>
    <col min="12037" max="12037" width="22.42578125" style="641" customWidth="1"/>
    <col min="12038" max="12038" width="22.85546875" style="641" customWidth="1"/>
    <col min="12039" max="12039" width="15.42578125" style="641" customWidth="1"/>
    <col min="12040" max="12040" width="25.7109375" style="641" customWidth="1"/>
    <col min="12041" max="12041" width="42.5703125" style="641" customWidth="1"/>
    <col min="12042" max="12289" width="9" style="641"/>
    <col min="12290" max="12290" width="4.140625" style="641" customWidth="1"/>
    <col min="12291" max="12291" width="34.42578125" style="641" customWidth="1"/>
    <col min="12292" max="12292" width="17" style="641" customWidth="1"/>
    <col min="12293" max="12293" width="22.42578125" style="641" customWidth="1"/>
    <col min="12294" max="12294" width="22.85546875" style="641" customWidth="1"/>
    <col min="12295" max="12295" width="15.42578125" style="641" customWidth="1"/>
    <col min="12296" max="12296" width="25.7109375" style="641" customWidth="1"/>
    <col min="12297" max="12297" width="42.5703125" style="641" customWidth="1"/>
    <col min="12298" max="12545" width="9" style="641"/>
    <col min="12546" max="12546" width="4.140625" style="641" customWidth="1"/>
    <col min="12547" max="12547" width="34.42578125" style="641" customWidth="1"/>
    <col min="12548" max="12548" width="17" style="641" customWidth="1"/>
    <col min="12549" max="12549" width="22.42578125" style="641" customWidth="1"/>
    <col min="12550" max="12550" width="22.85546875" style="641" customWidth="1"/>
    <col min="12551" max="12551" width="15.42578125" style="641" customWidth="1"/>
    <col min="12552" max="12552" width="25.7109375" style="641" customWidth="1"/>
    <col min="12553" max="12553" width="42.5703125" style="641" customWidth="1"/>
    <col min="12554" max="12801" width="9" style="641"/>
    <col min="12802" max="12802" width="4.140625" style="641" customWidth="1"/>
    <col min="12803" max="12803" width="34.42578125" style="641" customWidth="1"/>
    <col min="12804" max="12804" width="17" style="641" customWidth="1"/>
    <col min="12805" max="12805" width="22.42578125" style="641" customWidth="1"/>
    <col min="12806" max="12806" width="22.85546875" style="641" customWidth="1"/>
    <col min="12807" max="12807" width="15.42578125" style="641" customWidth="1"/>
    <col min="12808" max="12808" width="25.7109375" style="641" customWidth="1"/>
    <col min="12809" max="12809" width="42.5703125" style="641" customWidth="1"/>
    <col min="12810" max="13057" width="9" style="641"/>
    <col min="13058" max="13058" width="4.140625" style="641" customWidth="1"/>
    <col min="13059" max="13059" width="34.42578125" style="641" customWidth="1"/>
    <col min="13060" max="13060" width="17" style="641" customWidth="1"/>
    <col min="13061" max="13061" width="22.42578125" style="641" customWidth="1"/>
    <col min="13062" max="13062" width="22.85546875" style="641" customWidth="1"/>
    <col min="13063" max="13063" width="15.42578125" style="641" customWidth="1"/>
    <col min="13064" max="13064" width="25.7109375" style="641" customWidth="1"/>
    <col min="13065" max="13065" width="42.5703125" style="641" customWidth="1"/>
    <col min="13066" max="13313" width="9" style="641"/>
    <col min="13314" max="13314" width="4.140625" style="641" customWidth="1"/>
    <col min="13315" max="13315" width="34.42578125" style="641" customWidth="1"/>
    <col min="13316" max="13316" width="17" style="641" customWidth="1"/>
    <col min="13317" max="13317" width="22.42578125" style="641" customWidth="1"/>
    <col min="13318" max="13318" width="22.85546875" style="641" customWidth="1"/>
    <col min="13319" max="13319" width="15.42578125" style="641" customWidth="1"/>
    <col min="13320" max="13320" width="25.7109375" style="641" customWidth="1"/>
    <col min="13321" max="13321" width="42.5703125" style="641" customWidth="1"/>
    <col min="13322" max="13569" width="9" style="641"/>
    <col min="13570" max="13570" width="4.140625" style="641" customWidth="1"/>
    <col min="13571" max="13571" width="34.42578125" style="641" customWidth="1"/>
    <col min="13572" max="13572" width="17" style="641" customWidth="1"/>
    <col min="13573" max="13573" width="22.42578125" style="641" customWidth="1"/>
    <col min="13574" max="13574" width="22.85546875" style="641" customWidth="1"/>
    <col min="13575" max="13575" width="15.42578125" style="641" customWidth="1"/>
    <col min="13576" max="13576" width="25.7109375" style="641" customWidth="1"/>
    <col min="13577" max="13577" width="42.5703125" style="641" customWidth="1"/>
    <col min="13578" max="13825" width="9" style="641"/>
    <col min="13826" max="13826" width="4.140625" style="641" customWidth="1"/>
    <col min="13827" max="13827" width="34.42578125" style="641" customWidth="1"/>
    <col min="13828" max="13828" width="17" style="641" customWidth="1"/>
    <col min="13829" max="13829" width="22.42578125" style="641" customWidth="1"/>
    <col min="13830" max="13830" width="22.85546875" style="641" customWidth="1"/>
    <col min="13831" max="13831" width="15.42578125" style="641" customWidth="1"/>
    <col min="13832" max="13832" width="25.7109375" style="641" customWidth="1"/>
    <col min="13833" max="13833" width="42.5703125" style="641" customWidth="1"/>
    <col min="13834" max="14081" width="9" style="641"/>
    <col min="14082" max="14082" width="4.140625" style="641" customWidth="1"/>
    <col min="14083" max="14083" width="34.42578125" style="641" customWidth="1"/>
    <col min="14084" max="14084" width="17" style="641" customWidth="1"/>
    <col min="14085" max="14085" width="22.42578125" style="641" customWidth="1"/>
    <col min="14086" max="14086" width="22.85546875" style="641" customWidth="1"/>
    <col min="14087" max="14087" width="15.42578125" style="641" customWidth="1"/>
    <col min="14088" max="14088" width="25.7109375" style="641" customWidth="1"/>
    <col min="14089" max="14089" width="42.5703125" style="641" customWidth="1"/>
    <col min="14090" max="14337" width="9" style="641"/>
    <col min="14338" max="14338" width="4.140625" style="641" customWidth="1"/>
    <col min="14339" max="14339" width="34.42578125" style="641" customWidth="1"/>
    <col min="14340" max="14340" width="17" style="641" customWidth="1"/>
    <col min="14341" max="14341" width="22.42578125" style="641" customWidth="1"/>
    <col min="14342" max="14342" width="22.85546875" style="641" customWidth="1"/>
    <col min="14343" max="14343" width="15.42578125" style="641" customWidth="1"/>
    <col min="14344" max="14344" width="25.7109375" style="641" customWidth="1"/>
    <col min="14345" max="14345" width="42.5703125" style="641" customWidth="1"/>
    <col min="14346" max="14593" width="9" style="641"/>
    <col min="14594" max="14594" width="4.140625" style="641" customWidth="1"/>
    <col min="14595" max="14595" width="34.42578125" style="641" customWidth="1"/>
    <col min="14596" max="14596" width="17" style="641" customWidth="1"/>
    <col min="14597" max="14597" width="22.42578125" style="641" customWidth="1"/>
    <col min="14598" max="14598" width="22.85546875" style="641" customWidth="1"/>
    <col min="14599" max="14599" width="15.42578125" style="641" customWidth="1"/>
    <col min="14600" max="14600" width="25.7109375" style="641" customWidth="1"/>
    <col min="14601" max="14601" width="42.5703125" style="641" customWidth="1"/>
    <col min="14602" max="14849" width="9" style="641"/>
    <col min="14850" max="14850" width="4.140625" style="641" customWidth="1"/>
    <col min="14851" max="14851" width="34.42578125" style="641" customWidth="1"/>
    <col min="14852" max="14852" width="17" style="641" customWidth="1"/>
    <col min="14853" max="14853" width="22.42578125" style="641" customWidth="1"/>
    <col min="14854" max="14854" width="22.85546875" style="641" customWidth="1"/>
    <col min="14855" max="14855" width="15.42578125" style="641" customWidth="1"/>
    <col min="14856" max="14856" width="25.7109375" style="641" customWidth="1"/>
    <col min="14857" max="14857" width="42.5703125" style="641" customWidth="1"/>
    <col min="14858" max="15105" width="9" style="641"/>
    <col min="15106" max="15106" width="4.140625" style="641" customWidth="1"/>
    <col min="15107" max="15107" width="34.42578125" style="641" customWidth="1"/>
    <col min="15108" max="15108" width="17" style="641" customWidth="1"/>
    <col min="15109" max="15109" width="22.42578125" style="641" customWidth="1"/>
    <col min="15110" max="15110" width="22.85546875" style="641" customWidth="1"/>
    <col min="15111" max="15111" width="15.42578125" style="641" customWidth="1"/>
    <col min="15112" max="15112" width="25.7109375" style="641" customWidth="1"/>
    <col min="15113" max="15113" width="42.5703125" style="641" customWidth="1"/>
    <col min="15114" max="15361" width="9" style="641"/>
    <col min="15362" max="15362" width="4.140625" style="641" customWidth="1"/>
    <col min="15363" max="15363" width="34.42578125" style="641" customWidth="1"/>
    <col min="15364" max="15364" width="17" style="641" customWidth="1"/>
    <col min="15365" max="15365" width="22.42578125" style="641" customWidth="1"/>
    <col min="15366" max="15366" width="22.85546875" style="641" customWidth="1"/>
    <col min="15367" max="15367" width="15.42578125" style="641" customWidth="1"/>
    <col min="15368" max="15368" width="25.7109375" style="641" customWidth="1"/>
    <col min="15369" max="15369" width="42.5703125" style="641" customWidth="1"/>
    <col min="15370" max="15617" width="9" style="641"/>
    <col min="15618" max="15618" width="4.140625" style="641" customWidth="1"/>
    <col min="15619" max="15619" width="34.42578125" style="641" customWidth="1"/>
    <col min="15620" max="15620" width="17" style="641" customWidth="1"/>
    <col min="15621" max="15621" width="22.42578125" style="641" customWidth="1"/>
    <col min="15622" max="15622" width="22.85546875" style="641" customWidth="1"/>
    <col min="15623" max="15623" width="15.42578125" style="641" customWidth="1"/>
    <col min="15624" max="15624" width="25.7109375" style="641" customWidth="1"/>
    <col min="15625" max="15625" width="42.5703125" style="641" customWidth="1"/>
    <col min="15626" max="15873" width="9" style="641"/>
    <col min="15874" max="15874" width="4.140625" style="641" customWidth="1"/>
    <col min="15875" max="15875" width="34.42578125" style="641" customWidth="1"/>
    <col min="15876" max="15876" width="17" style="641" customWidth="1"/>
    <col min="15877" max="15877" width="22.42578125" style="641" customWidth="1"/>
    <col min="15878" max="15878" width="22.85546875" style="641" customWidth="1"/>
    <col min="15879" max="15879" width="15.42578125" style="641" customWidth="1"/>
    <col min="15880" max="15880" width="25.7109375" style="641" customWidth="1"/>
    <col min="15881" max="15881" width="42.5703125" style="641" customWidth="1"/>
    <col min="15882" max="16129" width="9" style="641"/>
    <col min="16130" max="16130" width="4.140625" style="641" customWidth="1"/>
    <col min="16131" max="16131" width="34.42578125" style="641" customWidth="1"/>
    <col min="16132" max="16132" width="17" style="641" customWidth="1"/>
    <col min="16133" max="16133" width="22.42578125" style="641" customWidth="1"/>
    <col min="16134" max="16134" width="22.85546875" style="641" customWidth="1"/>
    <col min="16135" max="16135" width="15.42578125" style="641" customWidth="1"/>
    <col min="16136" max="16136" width="25.7109375" style="641" customWidth="1"/>
    <col min="16137" max="16137" width="42.5703125" style="641" customWidth="1"/>
    <col min="16138" max="16384" width="9" style="641"/>
  </cols>
  <sheetData>
    <row r="1" spans="1:12" ht="27.75" thickTop="1" thickBot="1">
      <c r="A1" s="2364" t="s">
        <v>1</v>
      </c>
      <c r="B1" s="2365"/>
      <c r="C1" s="2366"/>
      <c r="D1" s="2367">
        <f>'بيانات عامة'!D5</f>
        <v>0</v>
      </c>
      <c r="E1" s="2368"/>
      <c r="F1" s="2369"/>
      <c r="G1" s="640"/>
      <c r="H1" s="640"/>
      <c r="I1" s="640"/>
    </row>
    <row r="2" spans="1:12" ht="27.75" thickTop="1" thickBot="1">
      <c r="A2" s="2361" t="s">
        <v>529</v>
      </c>
      <c r="B2" s="2362"/>
      <c r="C2" s="2363"/>
      <c r="D2" s="2320">
        <f>'بيانات عامة'!D15</f>
        <v>0</v>
      </c>
      <c r="E2" s="2321"/>
      <c r="F2" s="2322"/>
      <c r="G2" s="640"/>
      <c r="H2" s="640"/>
      <c r="I2" s="640"/>
    </row>
    <row r="3" spans="1:12" ht="23.25" customHeight="1" thickBot="1">
      <c r="B3" s="2372" t="s">
        <v>225</v>
      </c>
      <c r="C3" s="2373"/>
      <c r="D3" s="2373"/>
      <c r="E3" s="2373"/>
      <c r="F3" s="2373"/>
      <c r="G3" s="2373"/>
      <c r="H3" s="2373"/>
      <c r="I3" s="2374"/>
    </row>
    <row r="4" spans="1:12" ht="29.25" thickBot="1">
      <c r="C4" s="709"/>
      <c r="D4" s="709"/>
      <c r="E4" s="2330" t="s">
        <v>780</v>
      </c>
      <c r="F4" s="2331"/>
      <c r="G4" s="709"/>
      <c r="H4" s="709"/>
      <c r="I4" s="710"/>
    </row>
    <row r="5" spans="1:12" ht="19.5" thickBot="1">
      <c r="C5" s="2378" t="s">
        <v>226</v>
      </c>
      <c r="D5" s="2379"/>
      <c r="E5" s="2379"/>
      <c r="F5" s="2379"/>
      <c r="G5" s="2379"/>
      <c r="H5" s="2379"/>
      <c r="I5" s="2380"/>
    </row>
    <row r="6" spans="1:12" s="642" customFormat="1" ht="115.15" customHeight="1">
      <c r="B6" s="2340" t="s">
        <v>454</v>
      </c>
      <c r="C6" s="2384" t="s">
        <v>227</v>
      </c>
      <c r="D6" s="643" t="s">
        <v>202</v>
      </c>
      <c r="E6" s="643" t="s">
        <v>527</v>
      </c>
      <c r="F6" s="643" t="s">
        <v>528</v>
      </c>
      <c r="G6" s="643" t="s">
        <v>228</v>
      </c>
      <c r="H6" s="643" t="s">
        <v>229</v>
      </c>
      <c r="I6" s="644" t="s">
        <v>230</v>
      </c>
      <c r="J6" s="645"/>
      <c r="L6" s="646"/>
    </row>
    <row r="7" spans="1:12" ht="15.75" customHeight="1" thickBot="1">
      <c r="B7" s="2341"/>
      <c r="C7" s="2385"/>
      <c r="D7" s="714" t="s">
        <v>208</v>
      </c>
      <c r="E7" s="714" t="s">
        <v>209</v>
      </c>
      <c r="F7" s="714" t="s">
        <v>210</v>
      </c>
      <c r="G7" s="715" t="s">
        <v>231</v>
      </c>
      <c r="H7" s="714" t="s">
        <v>232</v>
      </c>
      <c r="I7" s="716" t="s">
        <v>233</v>
      </c>
      <c r="J7" s="647"/>
    </row>
    <row r="8" spans="1:12" ht="15" customHeight="1">
      <c r="B8" s="2375" t="s">
        <v>745</v>
      </c>
      <c r="C8" s="711" t="s">
        <v>36</v>
      </c>
      <c r="D8" s="696">
        <v>0</v>
      </c>
      <c r="E8" s="648"/>
      <c r="F8" s="648"/>
      <c r="G8" s="649">
        <f t="shared" ref="G8:G13" si="0">IF((E8-F8)&gt;0,E8-F8,0)</f>
        <v>0</v>
      </c>
      <c r="H8" s="2386">
        <v>0.08</v>
      </c>
      <c r="I8" s="650">
        <f t="shared" ref="I8:I13" si="1">D8*G8*$H$8</f>
        <v>0</v>
      </c>
      <c r="J8" s="651"/>
    </row>
    <row r="9" spans="1:12" ht="15">
      <c r="B9" s="2376"/>
      <c r="C9" s="712"/>
      <c r="D9" s="697">
        <v>0.2</v>
      </c>
      <c r="E9" s="648"/>
      <c r="F9" s="648"/>
      <c r="G9" s="649">
        <f t="shared" si="0"/>
        <v>0</v>
      </c>
      <c r="H9" s="2386"/>
      <c r="I9" s="652">
        <f t="shared" si="1"/>
        <v>0</v>
      </c>
      <c r="J9" s="647"/>
    </row>
    <row r="10" spans="1:12" ht="15">
      <c r="B10" s="2376"/>
      <c r="C10" s="712"/>
      <c r="D10" s="697">
        <v>0.5</v>
      </c>
      <c r="E10" s="648"/>
      <c r="F10" s="648"/>
      <c r="G10" s="649">
        <f t="shared" si="0"/>
        <v>0</v>
      </c>
      <c r="H10" s="2386"/>
      <c r="I10" s="652">
        <f t="shared" si="1"/>
        <v>0</v>
      </c>
      <c r="J10" s="647"/>
    </row>
    <row r="11" spans="1:12" ht="15">
      <c r="B11" s="2376"/>
      <c r="C11" s="712"/>
      <c r="D11" s="697">
        <v>0.75</v>
      </c>
      <c r="E11" s="648"/>
      <c r="F11" s="648"/>
      <c r="G11" s="649">
        <f t="shared" si="0"/>
        <v>0</v>
      </c>
      <c r="H11" s="2386"/>
      <c r="I11" s="652">
        <f t="shared" si="1"/>
        <v>0</v>
      </c>
      <c r="J11" s="647"/>
    </row>
    <row r="12" spans="1:12" ht="15">
      <c r="B12" s="2376"/>
      <c r="C12" s="712" t="s">
        <v>234</v>
      </c>
      <c r="D12" s="697">
        <v>1</v>
      </c>
      <c r="E12" s="648"/>
      <c r="F12" s="648"/>
      <c r="G12" s="649">
        <f t="shared" si="0"/>
        <v>0</v>
      </c>
      <c r="H12" s="2386"/>
      <c r="I12" s="652">
        <f t="shared" si="1"/>
        <v>0</v>
      </c>
      <c r="J12" s="647"/>
    </row>
    <row r="13" spans="1:12" ht="15.75" thickBot="1">
      <c r="B13" s="2377"/>
      <c r="C13" s="713" t="s">
        <v>234</v>
      </c>
      <c r="D13" s="698">
        <v>1.5</v>
      </c>
      <c r="E13" s="653"/>
      <c r="F13" s="653"/>
      <c r="G13" s="654">
        <f t="shared" si="0"/>
        <v>0</v>
      </c>
      <c r="H13" s="2386"/>
      <c r="I13" s="655">
        <f t="shared" si="1"/>
        <v>0</v>
      </c>
      <c r="J13" s="647"/>
    </row>
    <row r="14" spans="1:12" ht="15" customHeight="1">
      <c r="C14" s="1043"/>
      <c r="D14" s="1044"/>
      <c r="E14" s="1045"/>
      <c r="F14" s="1045"/>
      <c r="G14" s="1045"/>
      <c r="H14" s="2370" t="s">
        <v>230</v>
      </c>
      <c r="I14" s="2382">
        <f>SUM(I8:I13)</f>
        <v>0</v>
      </c>
      <c r="J14" s="647"/>
    </row>
    <row r="15" spans="1:12" s="656" customFormat="1" ht="15.75" customHeight="1" thickBot="1">
      <c r="C15" s="1046"/>
      <c r="D15" s="1047"/>
      <c r="E15" s="1048"/>
      <c r="F15" s="1048"/>
      <c r="G15" s="1048"/>
      <c r="H15" s="2371"/>
      <c r="I15" s="2383"/>
      <c r="J15" s="659"/>
    </row>
    <row r="16" spans="1:12" s="660" customFormat="1" ht="16.5" customHeight="1">
      <c r="C16" s="661"/>
      <c r="D16" s="661"/>
      <c r="E16" s="662"/>
      <c r="F16" s="662"/>
      <c r="G16" s="662"/>
      <c r="H16" s="663"/>
      <c r="I16" s="664"/>
      <c r="J16" s="659"/>
    </row>
    <row r="17" spans="2:10" s="656" customFormat="1" ht="15.75" thickBot="1">
      <c r="C17" s="657"/>
      <c r="D17" s="657"/>
      <c r="E17" s="658"/>
      <c r="F17" s="658"/>
      <c r="G17" s="658"/>
      <c r="H17" s="665"/>
      <c r="I17" s="666"/>
      <c r="J17" s="659"/>
    </row>
    <row r="18" spans="2:10" ht="19.5" thickBot="1">
      <c r="C18" s="2378" t="s">
        <v>235</v>
      </c>
      <c r="D18" s="2379"/>
      <c r="E18" s="2379"/>
      <c r="F18" s="2379"/>
      <c r="G18" s="2379"/>
      <c r="H18" s="2379"/>
      <c r="I18" s="2380"/>
      <c r="J18" s="647"/>
    </row>
    <row r="19" spans="2:10" ht="91.5" customHeight="1">
      <c r="B19" s="2340" t="s">
        <v>454</v>
      </c>
      <c r="C19" s="2384" t="s">
        <v>236</v>
      </c>
      <c r="D19" s="643" t="s">
        <v>202</v>
      </c>
      <c r="E19" s="643" t="s">
        <v>237</v>
      </c>
      <c r="F19" s="643" t="s">
        <v>238</v>
      </c>
      <c r="G19" s="643" t="s">
        <v>228</v>
      </c>
      <c r="H19" s="643" t="s">
        <v>229</v>
      </c>
      <c r="I19" s="644" t="s">
        <v>230</v>
      </c>
      <c r="J19" s="647"/>
    </row>
    <row r="20" spans="2:10" ht="16.5" thickBot="1">
      <c r="B20" s="2341"/>
      <c r="C20" s="2385"/>
      <c r="D20" s="714" t="s">
        <v>208</v>
      </c>
      <c r="E20" s="714" t="s">
        <v>209</v>
      </c>
      <c r="F20" s="714" t="s">
        <v>210</v>
      </c>
      <c r="G20" s="715" t="s">
        <v>239</v>
      </c>
      <c r="H20" s="714" t="s">
        <v>232</v>
      </c>
      <c r="I20" s="716" t="s">
        <v>233</v>
      </c>
      <c r="J20" s="647"/>
    </row>
    <row r="21" spans="2:10" ht="15">
      <c r="B21" s="2375" t="s">
        <v>746</v>
      </c>
      <c r="C21" s="667" t="s">
        <v>36</v>
      </c>
      <c r="D21" s="717">
        <v>0</v>
      </c>
      <c r="E21" s="648"/>
      <c r="F21" s="648"/>
      <c r="G21" s="649">
        <f t="shared" ref="G21:G26" si="2">IF((E21-F21)&gt;0,E21-F21,0)</f>
        <v>0</v>
      </c>
      <c r="H21" s="2381">
        <v>0.08</v>
      </c>
      <c r="I21" s="650">
        <f t="shared" ref="I21:I26" si="3">D21*G21*$H$21</f>
        <v>0</v>
      </c>
      <c r="J21" s="647"/>
    </row>
    <row r="22" spans="2:10" ht="15">
      <c r="B22" s="2376"/>
      <c r="C22" s="700" t="s">
        <v>36</v>
      </c>
      <c r="D22" s="702">
        <v>0.2</v>
      </c>
      <c r="E22" s="648"/>
      <c r="F22" s="648"/>
      <c r="G22" s="649">
        <f t="shared" si="2"/>
        <v>0</v>
      </c>
      <c r="H22" s="2381"/>
      <c r="I22" s="652">
        <f t="shared" si="3"/>
        <v>0</v>
      </c>
      <c r="J22" s="647"/>
    </row>
    <row r="23" spans="2:10" ht="15">
      <c r="B23" s="2376"/>
      <c r="C23" s="700"/>
      <c r="D23" s="702">
        <v>0.5</v>
      </c>
      <c r="E23" s="648"/>
      <c r="F23" s="648"/>
      <c r="G23" s="649">
        <f t="shared" si="2"/>
        <v>0</v>
      </c>
      <c r="H23" s="2381"/>
      <c r="I23" s="652">
        <f t="shared" si="3"/>
        <v>0</v>
      </c>
      <c r="J23" s="647"/>
    </row>
    <row r="24" spans="2:10" ht="15">
      <c r="B24" s="2376"/>
      <c r="C24" s="701"/>
      <c r="D24" s="702">
        <v>0.75</v>
      </c>
      <c r="E24" s="648"/>
      <c r="F24" s="648"/>
      <c r="G24" s="649">
        <f t="shared" si="2"/>
        <v>0</v>
      </c>
      <c r="H24" s="2381"/>
      <c r="I24" s="652">
        <f t="shared" si="3"/>
        <v>0</v>
      </c>
      <c r="J24" s="647"/>
    </row>
    <row r="25" spans="2:10" ht="15">
      <c r="B25" s="2376"/>
      <c r="C25" s="700" t="s">
        <v>234</v>
      </c>
      <c r="D25" s="702">
        <v>1</v>
      </c>
      <c r="E25" s="648"/>
      <c r="F25" s="648"/>
      <c r="G25" s="649">
        <f t="shared" si="2"/>
        <v>0</v>
      </c>
      <c r="H25" s="2381"/>
      <c r="I25" s="652">
        <f t="shared" si="3"/>
        <v>0</v>
      </c>
      <c r="J25" s="647"/>
    </row>
    <row r="26" spans="2:10" ht="15.75" thickBot="1">
      <c r="B26" s="2377"/>
      <c r="C26" s="668"/>
      <c r="D26" s="699">
        <v>1.5</v>
      </c>
      <c r="E26" s="653"/>
      <c r="F26" s="653"/>
      <c r="G26" s="654">
        <f t="shared" si="2"/>
        <v>0</v>
      </c>
      <c r="H26" s="2381"/>
      <c r="I26" s="1049">
        <f t="shared" si="3"/>
        <v>0</v>
      </c>
      <c r="J26" s="647"/>
    </row>
    <row r="27" spans="2:10" ht="15">
      <c r="C27" s="1043"/>
      <c r="D27" s="1044"/>
      <c r="E27" s="1045"/>
      <c r="F27" s="1045"/>
      <c r="G27" s="1045"/>
      <c r="H27" s="2370" t="s">
        <v>230</v>
      </c>
      <c r="I27" s="2382">
        <f>SUM(I21:I26)</f>
        <v>0</v>
      </c>
    </row>
    <row r="28" spans="2:10" ht="21" customHeight="1" thickBot="1">
      <c r="C28" s="1046"/>
      <c r="D28" s="1047"/>
      <c r="E28" s="1048"/>
      <c r="F28" s="1048"/>
      <c r="G28" s="1048"/>
      <c r="H28" s="2371"/>
      <c r="I28" s="2383"/>
    </row>
    <row r="29" spans="2:10" ht="15">
      <c r="C29" s="669"/>
      <c r="D29" s="670"/>
      <c r="E29" s="670"/>
      <c r="F29" s="670"/>
      <c r="G29" s="670"/>
      <c r="H29" s="670"/>
      <c r="I29" s="670"/>
    </row>
    <row r="30" spans="2:10" ht="15.75" thickBot="1">
      <c r="C30" s="669"/>
      <c r="D30" s="670"/>
      <c r="E30" s="670"/>
      <c r="F30" s="670"/>
      <c r="G30" s="670"/>
      <c r="H30" s="670"/>
      <c r="I30" s="670"/>
    </row>
    <row r="31" spans="2:10" s="1050" customFormat="1" ht="22.5" customHeight="1" thickBot="1">
      <c r="C31" s="1051"/>
      <c r="D31" s="1052"/>
      <c r="E31" s="1052"/>
      <c r="F31" s="1052"/>
      <c r="G31" s="1052"/>
      <c r="H31" s="1052" t="s">
        <v>240</v>
      </c>
      <c r="I31" s="1053">
        <f>I14+I27</f>
        <v>0</v>
      </c>
    </row>
    <row r="32" spans="2:10" ht="15">
      <c r="C32" s="671"/>
      <c r="D32" s="661"/>
      <c r="E32" s="661"/>
      <c r="F32" s="661"/>
      <c r="G32" s="661"/>
      <c r="H32" s="661"/>
      <c r="I32" s="672"/>
    </row>
    <row r="33" spans="3:9" ht="15.75" thickBot="1">
      <c r="C33" s="673"/>
      <c r="D33" s="674"/>
      <c r="E33" s="674"/>
      <c r="F33" s="674"/>
      <c r="G33" s="674"/>
      <c r="H33" s="674"/>
      <c r="I33" s="675"/>
    </row>
    <row r="34" spans="3:9" ht="30.75" thickTop="1">
      <c r="C34" s="2337" t="s">
        <v>652</v>
      </c>
      <c r="D34" s="2338"/>
      <c r="E34" s="2338"/>
      <c r="F34" s="2338"/>
      <c r="G34" s="2338"/>
      <c r="H34" s="2338"/>
      <c r="I34" s="2339"/>
    </row>
    <row r="35" spans="3:9" ht="18" customHeight="1">
      <c r="C35" s="2332" t="s">
        <v>663</v>
      </c>
      <c r="D35" s="2333"/>
      <c r="E35" s="2333"/>
      <c r="F35" s="2333"/>
      <c r="G35" s="2333"/>
      <c r="H35" s="2333"/>
      <c r="I35" s="2334"/>
    </row>
    <row r="36" spans="3:9" ht="28.5" thickBot="1">
      <c r="C36" s="2358" t="s">
        <v>654</v>
      </c>
      <c r="D36" s="2359"/>
      <c r="E36" s="2359"/>
      <c r="F36" s="2359"/>
      <c r="G36" s="2359"/>
      <c r="H36" s="2359"/>
      <c r="I36" s="2360"/>
    </row>
    <row r="37" spans="3:9" ht="15.75" thickTop="1">
      <c r="C37" s="676"/>
      <c r="D37" s="676"/>
      <c r="E37" s="676"/>
      <c r="F37" s="676"/>
      <c r="G37" s="676"/>
      <c r="H37" s="676"/>
      <c r="I37" s="676"/>
    </row>
    <row r="38" spans="3:9" ht="15">
      <c r="C38" s="676"/>
      <c r="D38" s="676"/>
      <c r="E38" s="676"/>
      <c r="F38" s="676"/>
      <c r="G38" s="676"/>
      <c r="H38" s="676"/>
      <c r="I38" s="676"/>
    </row>
    <row r="39" spans="3:9" ht="15">
      <c r="C39" s="676"/>
      <c r="D39" s="676"/>
      <c r="E39" s="676"/>
      <c r="F39" s="676"/>
      <c r="G39" s="676"/>
      <c r="H39" s="676"/>
      <c r="I39" s="676"/>
    </row>
    <row r="40" spans="3:9" ht="15">
      <c r="C40" s="676"/>
      <c r="D40" s="676"/>
      <c r="E40" s="676"/>
      <c r="F40" s="676"/>
      <c r="G40" s="676"/>
      <c r="H40" s="676"/>
      <c r="I40" s="676"/>
    </row>
    <row r="41" spans="3:9" ht="15">
      <c r="C41" s="676"/>
      <c r="D41" s="676"/>
      <c r="E41" s="676"/>
      <c r="F41" s="676"/>
      <c r="G41" s="676"/>
      <c r="H41" s="676"/>
      <c r="I41" s="676"/>
    </row>
    <row r="42" spans="3:9" ht="15">
      <c r="C42" s="676"/>
      <c r="D42" s="676"/>
      <c r="E42" s="676"/>
      <c r="F42" s="676"/>
      <c r="G42" s="676"/>
      <c r="H42" s="676"/>
      <c r="I42" s="676"/>
    </row>
    <row r="43" spans="3:9" ht="15">
      <c r="C43" s="676"/>
      <c r="D43" s="676"/>
      <c r="E43" s="676"/>
      <c r="F43" s="676"/>
      <c r="G43" s="676"/>
      <c r="H43" s="676"/>
      <c r="I43" s="676"/>
    </row>
    <row r="44" spans="3:9" ht="15">
      <c r="C44" s="676"/>
      <c r="D44" s="676"/>
      <c r="E44" s="676"/>
      <c r="F44" s="676"/>
      <c r="G44" s="676"/>
      <c r="H44" s="676"/>
      <c r="I44" s="676"/>
    </row>
    <row r="45" spans="3:9" ht="15">
      <c r="C45" s="676"/>
      <c r="D45" s="676"/>
      <c r="E45" s="676"/>
      <c r="F45" s="676"/>
      <c r="G45" s="676"/>
      <c r="H45" s="676"/>
      <c r="I45" s="676"/>
    </row>
    <row r="46" spans="3:9" ht="15">
      <c r="C46" s="676"/>
      <c r="D46" s="676"/>
      <c r="E46" s="676"/>
      <c r="F46" s="676"/>
      <c r="G46" s="676"/>
      <c r="H46" s="676"/>
      <c r="I46" s="676"/>
    </row>
    <row r="47" spans="3:9" ht="15">
      <c r="C47" s="676"/>
      <c r="D47" s="676"/>
      <c r="E47" s="676"/>
      <c r="F47" s="676"/>
      <c r="G47" s="676"/>
      <c r="H47" s="676"/>
      <c r="I47" s="676"/>
    </row>
    <row r="48" spans="3:9" ht="15">
      <c r="C48" s="676"/>
      <c r="D48" s="676"/>
      <c r="E48" s="676"/>
      <c r="F48" s="676"/>
      <c r="G48" s="676"/>
      <c r="H48" s="676"/>
      <c r="I48" s="676"/>
    </row>
    <row r="49" spans="3:9" ht="15">
      <c r="C49" s="676"/>
      <c r="D49" s="676"/>
      <c r="E49" s="676"/>
      <c r="F49" s="676"/>
      <c r="G49" s="676"/>
      <c r="H49" s="676"/>
      <c r="I49" s="676"/>
    </row>
    <row r="50" spans="3:9" ht="15">
      <c r="C50" s="676"/>
      <c r="D50" s="676"/>
      <c r="E50" s="676"/>
      <c r="F50" s="676"/>
      <c r="G50" s="676"/>
      <c r="H50" s="676"/>
      <c r="I50" s="676"/>
    </row>
    <row r="51" spans="3:9" ht="15">
      <c r="C51" s="676"/>
      <c r="D51" s="676"/>
      <c r="E51" s="676"/>
      <c r="F51" s="676"/>
      <c r="G51" s="676"/>
      <c r="H51" s="676"/>
      <c r="I51" s="676"/>
    </row>
  </sheetData>
  <sheetProtection algorithmName="SHA-512" hashValue="rwNNv9b4pREHggbDZIjM+UGDcX34vHCQijbqbGrGCXkCSTf+Yye0o4fvbgPf3Zj8L5Cu5cuctWNCGgK9aSaEXA==" saltValue="gG9dcpQganv+2koq9bzvxw==" spinCount="100000" sheet="1" objects="1" scenarios="1"/>
  <mergeCells count="23">
    <mergeCell ref="H21:H26"/>
    <mergeCell ref="I27:I28"/>
    <mergeCell ref="C6:C7"/>
    <mergeCell ref="H8:H13"/>
    <mergeCell ref="I14:I15"/>
    <mergeCell ref="C18:I18"/>
    <mergeCell ref="C19:C20"/>
    <mergeCell ref="C34:I34"/>
    <mergeCell ref="C36:I36"/>
    <mergeCell ref="A2:C2"/>
    <mergeCell ref="A1:C1"/>
    <mergeCell ref="D1:F1"/>
    <mergeCell ref="H27:H28"/>
    <mergeCell ref="H14:H15"/>
    <mergeCell ref="B3:I3"/>
    <mergeCell ref="B6:B7"/>
    <mergeCell ref="B19:B20"/>
    <mergeCell ref="D2:F2"/>
    <mergeCell ref="B8:B13"/>
    <mergeCell ref="E4:F4"/>
    <mergeCell ref="B21:B26"/>
    <mergeCell ref="C35:I35"/>
    <mergeCell ref="C5:I5"/>
  </mergeCells>
  <dataValidations count="1">
    <dataValidation type="decimal" operator="greaterThan" allowBlank="1" showInputMessage="1" showErrorMessage="1" sqref="E8:F13 JA8:JB13 SW8:SX13 ACS8:ACT13 AMO8:AMP13 AWK8:AWL13 BGG8:BGH13 BQC8:BQD13 BZY8:BZZ13 CJU8:CJV13 CTQ8:CTR13 DDM8:DDN13 DNI8:DNJ13 DXE8:DXF13 EHA8:EHB13 EQW8:EQX13 FAS8:FAT13 FKO8:FKP13 FUK8:FUL13 GEG8:GEH13 GOC8:GOD13 GXY8:GXZ13 HHU8:HHV13 HRQ8:HRR13 IBM8:IBN13 ILI8:ILJ13 IVE8:IVF13 JFA8:JFB13 JOW8:JOX13 JYS8:JYT13 KIO8:KIP13 KSK8:KSL13 LCG8:LCH13 LMC8:LMD13 LVY8:LVZ13 MFU8:MFV13 MPQ8:MPR13 MZM8:MZN13 NJI8:NJJ13 NTE8:NTF13 ODA8:ODB13 OMW8:OMX13 OWS8:OWT13 PGO8:PGP13 PQK8:PQL13 QAG8:QAH13 QKC8:QKD13 QTY8:QTZ13 RDU8:RDV13 RNQ8:RNR13 RXM8:RXN13 SHI8:SHJ13 SRE8:SRF13 TBA8:TBB13 TKW8:TKX13 TUS8:TUT13 UEO8:UEP13 UOK8:UOL13 UYG8:UYH13 VIC8:VID13 VRY8:VRZ13 WBU8:WBV13 WLQ8:WLR13 WVM8:WVN13 E65546:F65551 JA65546:JB65551 SW65546:SX65551 ACS65546:ACT65551 AMO65546:AMP65551 AWK65546:AWL65551 BGG65546:BGH65551 BQC65546:BQD65551 BZY65546:BZZ65551 CJU65546:CJV65551 CTQ65546:CTR65551 DDM65546:DDN65551 DNI65546:DNJ65551 DXE65546:DXF65551 EHA65546:EHB65551 EQW65546:EQX65551 FAS65546:FAT65551 FKO65546:FKP65551 FUK65546:FUL65551 GEG65546:GEH65551 GOC65546:GOD65551 GXY65546:GXZ65551 HHU65546:HHV65551 HRQ65546:HRR65551 IBM65546:IBN65551 ILI65546:ILJ65551 IVE65546:IVF65551 JFA65546:JFB65551 JOW65546:JOX65551 JYS65546:JYT65551 KIO65546:KIP65551 KSK65546:KSL65551 LCG65546:LCH65551 LMC65546:LMD65551 LVY65546:LVZ65551 MFU65546:MFV65551 MPQ65546:MPR65551 MZM65546:MZN65551 NJI65546:NJJ65551 NTE65546:NTF65551 ODA65546:ODB65551 OMW65546:OMX65551 OWS65546:OWT65551 PGO65546:PGP65551 PQK65546:PQL65551 QAG65546:QAH65551 QKC65546:QKD65551 QTY65546:QTZ65551 RDU65546:RDV65551 RNQ65546:RNR65551 RXM65546:RXN65551 SHI65546:SHJ65551 SRE65546:SRF65551 TBA65546:TBB65551 TKW65546:TKX65551 TUS65546:TUT65551 UEO65546:UEP65551 UOK65546:UOL65551 UYG65546:UYH65551 VIC65546:VID65551 VRY65546:VRZ65551 WBU65546:WBV65551 WLQ65546:WLR65551 WVM65546:WVN65551 E131082:F131087 JA131082:JB131087 SW131082:SX131087 ACS131082:ACT131087 AMO131082:AMP131087 AWK131082:AWL131087 BGG131082:BGH131087 BQC131082:BQD131087 BZY131082:BZZ131087 CJU131082:CJV131087 CTQ131082:CTR131087 DDM131082:DDN131087 DNI131082:DNJ131087 DXE131082:DXF131087 EHA131082:EHB131087 EQW131082:EQX131087 FAS131082:FAT131087 FKO131082:FKP131087 FUK131082:FUL131087 GEG131082:GEH131087 GOC131082:GOD131087 GXY131082:GXZ131087 HHU131082:HHV131087 HRQ131082:HRR131087 IBM131082:IBN131087 ILI131082:ILJ131087 IVE131082:IVF131087 JFA131082:JFB131087 JOW131082:JOX131087 JYS131082:JYT131087 KIO131082:KIP131087 KSK131082:KSL131087 LCG131082:LCH131087 LMC131082:LMD131087 LVY131082:LVZ131087 MFU131082:MFV131087 MPQ131082:MPR131087 MZM131082:MZN131087 NJI131082:NJJ131087 NTE131082:NTF131087 ODA131082:ODB131087 OMW131082:OMX131087 OWS131082:OWT131087 PGO131082:PGP131087 PQK131082:PQL131087 QAG131082:QAH131087 QKC131082:QKD131087 QTY131082:QTZ131087 RDU131082:RDV131087 RNQ131082:RNR131087 RXM131082:RXN131087 SHI131082:SHJ131087 SRE131082:SRF131087 TBA131082:TBB131087 TKW131082:TKX131087 TUS131082:TUT131087 UEO131082:UEP131087 UOK131082:UOL131087 UYG131082:UYH131087 VIC131082:VID131087 VRY131082:VRZ131087 WBU131082:WBV131087 WLQ131082:WLR131087 WVM131082:WVN131087 E196618:F196623 JA196618:JB196623 SW196618:SX196623 ACS196618:ACT196623 AMO196618:AMP196623 AWK196618:AWL196623 BGG196618:BGH196623 BQC196618:BQD196623 BZY196618:BZZ196623 CJU196618:CJV196623 CTQ196618:CTR196623 DDM196618:DDN196623 DNI196618:DNJ196623 DXE196618:DXF196623 EHA196618:EHB196623 EQW196618:EQX196623 FAS196618:FAT196623 FKO196618:FKP196623 FUK196618:FUL196623 GEG196618:GEH196623 GOC196618:GOD196623 GXY196618:GXZ196623 HHU196618:HHV196623 HRQ196618:HRR196623 IBM196618:IBN196623 ILI196618:ILJ196623 IVE196618:IVF196623 JFA196618:JFB196623 JOW196618:JOX196623 JYS196618:JYT196623 KIO196618:KIP196623 KSK196618:KSL196623 LCG196618:LCH196623 LMC196618:LMD196623 LVY196618:LVZ196623 MFU196618:MFV196623 MPQ196618:MPR196623 MZM196618:MZN196623 NJI196618:NJJ196623 NTE196618:NTF196623 ODA196618:ODB196623 OMW196618:OMX196623 OWS196618:OWT196623 PGO196618:PGP196623 PQK196618:PQL196623 QAG196618:QAH196623 QKC196618:QKD196623 QTY196618:QTZ196623 RDU196618:RDV196623 RNQ196618:RNR196623 RXM196618:RXN196623 SHI196618:SHJ196623 SRE196618:SRF196623 TBA196618:TBB196623 TKW196618:TKX196623 TUS196618:TUT196623 UEO196618:UEP196623 UOK196618:UOL196623 UYG196618:UYH196623 VIC196618:VID196623 VRY196618:VRZ196623 WBU196618:WBV196623 WLQ196618:WLR196623 WVM196618:WVN196623 E262154:F262159 JA262154:JB262159 SW262154:SX262159 ACS262154:ACT262159 AMO262154:AMP262159 AWK262154:AWL262159 BGG262154:BGH262159 BQC262154:BQD262159 BZY262154:BZZ262159 CJU262154:CJV262159 CTQ262154:CTR262159 DDM262154:DDN262159 DNI262154:DNJ262159 DXE262154:DXF262159 EHA262154:EHB262159 EQW262154:EQX262159 FAS262154:FAT262159 FKO262154:FKP262159 FUK262154:FUL262159 GEG262154:GEH262159 GOC262154:GOD262159 GXY262154:GXZ262159 HHU262154:HHV262159 HRQ262154:HRR262159 IBM262154:IBN262159 ILI262154:ILJ262159 IVE262154:IVF262159 JFA262154:JFB262159 JOW262154:JOX262159 JYS262154:JYT262159 KIO262154:KIP262159 KSK262154:KSL262159 LCG262154:LCH262159 LMC262154:LMD262159 LVY262154:LVZ262159 MFU262154:MFV262159 MPQ262154:MPR262159 MZM262154:MZN262159 NJI262154:NJJ262159 NTE262154:NTF262159 ODA262154:ODB262159 OMW262154:OMX262159 OWS262154:OWT262159 PGO262154:PGP262159 PQK262154:PQL262159 QAG262154:QAH262159 QKC262154:QKD262159 QTY262154:QTZ262159 RDU262154:RDV262159 RNQ262154:RNR262159 RXM262154:RXN262159 SHI262154:SHJ262159 SRE262154:SRF262159 TBA262154:TBB262159 TKW262154:TKX262159 TUS262154:TUT262159 UEO262154:UEP262159 UOK262154:UOL262159 UYG262154:UYH262159 VIC262154:VID262159 VRY262154:VRZ262159 WBU262154:WBV262159 WLQ262154:WLR262159 WVM262154:WVN262159 E327690:F327695 JA327690:JB327695 SW327690:SX327695 ACS327690:ACT327695 AMO327690:AMP327695 AWK327690:AWL327695 BGG327690:BGH327695 BQC327690:BQD327695 BZY327690:BZZ327695 CJU327690:CJV327695 CTQ327690:CTR327695 DDM327690:DDN327695 DNI327690:DNJ327695 DXE327690:DXF327695 EHA327690:EHB327695 EQW327690:EQX327695 FAS327690:FAT327695 FKO327690:FKP327695 FUK327690:FUL327695 GEG327690:GEH327695 GOC327690:GOD327695 GXY327690:GXZ327695 HHU327690:HHV327695 HRQ327690:HRR327695 IBM327690:IBN327695 ILI327690:ILJ327695 IVE327690:IVF327695 JFA327690:JFB327695 JOW327690:JOX327695 JYS327690:JYT327695 KIO327690:KIP327695 KSK327690:KSL327695 LCG327690:LCH327695 LMC327690:LMD327695 LVY327690:LVZ327695 MFU327690:MFV327695 MPQ327690:MPR327695 MZM327690:MZN327695 NJI327690:NJJ327695 NTE327690:NTF327695 ODA327690:ODB327695 OMW327690:OMX327695 OWS327690:OWT327695 PGO327690:PGP327695 PQK327690:PQL327695 QAG327690:QAH327695 QKC327690:QKD327695 QTY327690:QTZ327695 RDU327690:RDV327695 RNQ327690:RNR327695 RXM327690:RXN327695 SHI327690:SHJ327695 SRE327690:SRF327695 TBA327690:TBB327695 TKW327690:TKX327695 TUS327690:TUT327695 UEO327690:UEP327695 UOK327690:UOL327695 UYG327690:UYH327695 VIC327690:VID327695 VRY327690:VRZ327695 WBU327690:WBV327695 WLQ327690:WLR327695 WVM327690:WVN327695 E393226:F393231 JA393226:JB393231 SW393226:SX393231 ACS393226:ACT393231 AMO393226:AMP393231 AWK393226:AWL393231 BGG393226:BGH393231 BQC393226:BQD393231 BZY393226:BZZ393231 CJU393226:CJV393231 CTQ393226:CTR393231 DDM393226:DDN393231 DNI393226:DNJ393231 DXE393226:DXF393231 EHA393226:EHB393231 EQW393226:EQX393231 FAS393226:FAT393231 FKO393226:FKP393231 FUK393226:FUL393231 GEG393226:GEH393231 GOC393226:GOD393231 GXY393226:GXZ393231 HHU393226:HHV393231 HRQ393226:HRR393231 IBM393226:IBN393231 ILI393226:ILJ393231 IVE393226:IVF393231 JFA393226:JFB393231 JOW393226:JOX393231 JYS393226:JYT393231 KIO393226:KIP393231 KSK393226:KSL393231 LCG393226:LCH393231 LMC393226:LMD393231 LVY393226:LVZ393231 MFU393226:MFV393231 MPQ393226:MPR393231 MZM393226:MZN393231 NJI393226:NJJ393231 NTE393226:NTF393231 ODA393226:ODB393231 OMW393226:OMX393231 OWS393226:OWT393231 PGO393226:PGP393231 PQK393226:PQL393231 QAG393226:QAH393231 QKC393226:QKD393231 QTY393226:QTZ393231 RDU393226:RDV393231 RNQ393226:RNR393231 RXM393226:RXN393231 SHI393226:SHJ393231 SRE393226:SRF393231 TBA393226:TBB393231 TKW393226:TKX393231 TUS393226:TUT393231 UEO393226:UEP393231 UOK393226:UOL393231 UYG393226:UYH393231 VIC393226:VID393231 VRY393226:VRZ393231 WBU393226:WBV393231 WLQ393226:WLR393231 WVM393226:WVN393231 E458762:F458767 JA458762:JB458767 SW458762:SX458767 ACS458762:ACT458767 AMO458762:AMP458767 AWK458762:AWL458767 BGG458762:BGH458767 BQC458762:BQD458767 BZY458762:BZZ458767 CJU458762:CJV458767 CTQ458762:CTR458767 DDM458762:DDN458767 DNI458762:DNJ458767 DXE458762:DXF458767 EHA458762:EHB458767 EQW458762:EQX458767 FAS458762:FAT458767 FKO458762:FKP458767 FUK458762:FUL458767 GEG458762:GEH458767 GOC458762:GOD458767 GXY458762:GXZ458767 HHU458762:HHV458767 HRQ458762:HRR458767 IBM458762:IBN458767 ILI458762:ILJ458767 IVE458762:IVF458767 JFA458762:JFB458767 JOW458762:JOX458767 JYS458762:JYT458767 KIO458762:KIP458767 KSK458762:KSL458767 LCG458762:LCH458767 LMC458762:LMD458767 LVY458762:LVZ458767 MFU458762:MFV458767 MPQ458762:MPR458767 MZM458762:MZN458767 NJI458762:NJJ458767 NTE458762:NTF458767 ODA458762:ODB458767 OMW458762:OMX458767 OWS458762:OWT458767 PGO458762:PGP458767 PQK458762:PQL458767 QAG458762:QAH458767 QKC458762:QKD458767 QTY458762:QTZ458767 RDU458762:RDV458767 RNQ458762:RNR458767 RXM458762:RXN458767 SHI458762:SHJ458767 SRE458762:SRF458767 TBA458762:TBB458767 TKW458762:TKX458767 TUS458762:TUT458767 UEO458762:UEP458767 UOK458762:UOL458767 UYG458762:UYH458767 VIC458762:VID458767 VRY458762:VRZ458767 WBU458762:WBV458767 WLQ458762:WLR458767 WVM458762:WVN458767 E524298:F524303 JA524298:JB524303 SW524298:SX524303 ACS524298:ACT524303 AMO524298:AMP524303 AWK524298:AWL524303 BGG524298:BGH524303 BQC524298:BQD524303 BZY524298:BZZ524303 CJU524298:CJV524303 CTQ524298:CTR524303 DDM524298:DDN524303 DNI524298:DNJ524303 DXE524298:DXF524303 EHA524298:EHB524303 EQW524298:EQX524303 FAS524298:FAT524303 FKO524298:FKP524303 FUK524298:FUL524303 GEG524298:GEH524303 GOC524298:GOD524303 GXY524298:GXZ524303 HHU524298:HHV524303 HRQ524298:HRR524303 IBM524298:IBN524303 ILI524298:ILJ524303 IVE524298:IVF524303 JFA524298:JFB524303 JOW524298:JOX524303 JYS524298:JYT524303 KIO524298:KIP524303 KSK524298:KSL524303 LCG524298:LCH524303 LMC524298:LMD524303 LVY524298:LVZ524303 MFU524298:MFV524303 MPQ524298:MPR524303 MZM524298:MZN524303 NJI524298:NJJ524303 NTE524298:NTF524303 ODA524298:ODB524303 OMW524298:OMX524303 OWS524298:OWT524303 PGO524298:PGP524303 PQK524298:PQL524303 QAG524298:QAH524303 QKC524298:QKD524303 QTY524298:QTZ524303 RDU524298:RDV524303 RNQ524298:RNR524303 RXM524298:RXN524303 SHI524298:SHJ524303 SRE524298:SRF524303 TBA524298:TBB524303 TKW524298:TKX524303 TUS524298:TUT524303 UEO524298:UEP524303 UOK524298:UOL524303 UYG524298:UYH524303 VIC524298:VID524303 VRY524298:VRZ524303 WBU524298:WBV524303 WLQ524298:WLR524303 WVM524298:WVN524303 E589834:F589839 JA589834:JB589839 SW589834:SX589839 ACS589834:ACT589839 AMO589834:AMP589839 AWK589834:AWL589839 BGG589834:BGH589839 BQC589834:BQD589839 BZY589834:BZZ589839 CJU589834:CJV589839 CTQ589834:CTR589839 DDM589834:DDN589839 DNI589834:DNJ589839 DXE589834:DXF589839 EHA589834:EHB589839 EQW589834:EQX589839 FAS589834:FAT589839 FKO589834:FKP589839 FUK589834:FUL589839 GEG589834:GEH589839 GOC589834:GOD589839 GXY589834:GXZ589839 HHU589834:HHV589839 HRQ589834:HRR589839 IBM589834:IBN589839 ILI589834:ILJ589839 IVE589834:IVF589839 JFA589834:JFB589839 JOW589834:JOX589839 JYS589834:JYT589839 KIO589834:KIP589839 KSK589834:KSL589839 LCG589834:LCH589839 LMC589834:LMD589839 LVY589834:LVZ589839 MFU589834:MFV589839 MPQ589834:MPR589839 MZM589834:MZN589839 NJI589834:NJJ589839 NTE589834:NTF589839 ODA589834:ODB589839 OMW589834:OMX589839 OWS589834:OWT589839 PGO589834:PGP589839 PQK589834:PQL589839 QAG589834:QAH589839 QKC589834:QKD589839 QTY589834:QTZ589839 RDU589834:RDV589839 RNQ589834:RNR589839 RXM589834:RXN589839 SHI589834:SHJ589839 SRE589834:SRF589839 TBA589834:TBB589839 TKW589834:TKX589839 TUS589834:TUT589839 UEO589834:UEP589839 UOK589834:UOL589839 UYG589834:UYH589839 VIC589834:VID589839 VRY589834:VRZ589839 WBU589834:WBV589839 WLQ589834:WLR589839 WVM589834:WVN589839 E655370:F655375 JA655370:JB655375 SW655370:SX655375 ACS655370:ACT655375 AMO655370:AMP655375 AWK655370:AWL655375 BGG655370:BGH655375 BQC655370:BQD655375 BZY655370:BZZ655375 CJU655370:CJV655375 CTQ655370:CTR655375 DDM655370:DDN655375 DNI655370:DNJ655375 DXE655370:DXF655375 EHA655370:EHB655375 EQW655370:EQX655375 FAS655370:FAT655375 FKO655370:FKP655375 FUK655370:FUL655375 GEG655370:GEH655375 GOC655370:GOD655375 GXY655370:GXZ655375 HHU655370:HHV655375 HRQ655370:HRR655375 IBM655370:IBN655375 ILI655370:ILJ655375 IVE655370:IVF655375 JFA655370:JFB655375 JOW655370:JOX655375 JYS655370:JYT655375 KIO655370:KIP655375 KSK655370:KSL655375 LCG655370:LCH655375 LMC655370:LMD655375 LVY655370:LVZ655375 MFU655370:MFV655375 MPQ655370:MPR655375 MZM655370:MZN655375 NJI655370:NJJ655375 NTE655370:NTF655375 ODA655370:ODB655375 OMW655370:OMX655375 OWS655370:OWT655375 PGO655370:PGP655375 PQK655370:PQL655375 QAG655370:QAH655375 QKC655370:QKD655375 QTY655370:QTZ655375 RDU655370:RDV655375 RNQ655370:RNR655375 RXM655370:RXN655375 SHI655370:SHJ655375 SRE655370:SRF655375 TBA655370:TBB655375 TKW655370:TKX655375 TUS655370:TUT655375 UEO655370:UEP655375 UOK655370:UOL655375 UYG655370:UYH655375 VIC655370:VID655375 VRY655370:VRZ655375 WBU655370:WBV655375 WLQ655370:WLR655375 WVM655370:WVN655375 E720906:F720911 JA720906:JB720911 SW720906:SX720911 ACS720906:ACT720911 AMO720906:AMP720911 AWK720906:AWL720911 BGG720906:BGH720911 BQC720906:BQD720911 BZY720906:BZZ720911 CJU720906:CJV720911 CTQ720906:CTR720911 DDM720906:DDN720911 DNI720906:DNJ720911 DXE720906:DXF720911 EHA720906:EHB720911 EQW720906:EQX720911 FAS720906:FAT720911 FKO720906:FKP720911 FUK720906:FUL720911 GEG720906:GEH720911 GOC720906:GOD720911 GXY720906:GXZ720911 HHU720906:HHV720911 HRQ720906:HRR720911 IBM720906:IBN720911 ILI720906:ILJ720911 IVE720906:IVF720911 JFA720906:JFB720911 JOW720906:JOX720911 JYS720906:JYT720911 KIO720906:KIP720911 KSK720906:KSL720911 LCG720906:LCH720911 LMC720906:LMD720911 LVY720906:LVZ720911 MFU720906:MFV720911 MPQ720906:MPR720911 MZM720906:MZN720911 NJI720906:NJJ720911 NTE720906:NTF720911 ODA720906:ODB720911 OMW720906:OMX720911 OWS720906:OWT720911 PGO720906:PGP720911 PQK720906:PQL720911 QAG720906:QAH720911 QKC720906:QKD720911 QTY720906:QTZ720911 RDU720906:RDV720911 RNQ720906:RNR720911 RXM720906:RXN720911 SHI720906:SHJ720911 SRE720906:SRF720911 TBA720906:TBB720911 TKW720906:TKX720911 TUS720906:TUT720911 UEO720906:UEP720911 UOK720906:UOL720911 UYG720906:UYH720911 VIC720906:VID720911 VRY720906:VRZ720911 WBU720906:WBV720911 WLQ720906:WLR720911 WVM720906:WVN720911 E786442:F786447 JA786442:JB786447 SW786442:SX786447 ACS786442:ACT786447 AMO786442:AMP786447 AWK786442:AWL786447 BGG786442:BGH786447 BQC786442:BQD786447 BZY786442:BZZ786447 CJU786442:CJV786447 CTQ786442:CTR786447 DDM786442:DDN786447 DNI786442:DNJ786447 DXE786442:DXF786447 EHA786442:EHB786447 EQW786442:EQX786447 FAS786442:FAT786447 FKO786442:FKP786447 FUK786442:FUL786447 GEG786442:GEH786447 GOC786442:GOD786447 GXY786442:GXZ786447 HHU786442:HHV786447 HRQ786442:HRR786447 IBM786442:IBN786447 ILI786442:ILJ786447 IVE786442:IVF786447 JFA786442:JFB786447 JOW786442:JOX786447 JYS786442:JYT786447 KIO786442:KIP786447 KSK786442:KSL786447 LCG786442:LCH786447 LMC786442:LMD786447 LVY786442:LVZ786447 MFU786442:MFV786447 MPQ786442:MPR786447 MZM786442:MZN786447 NJI786442:NJJ786447 NTE786442:NTF786447 ODA786442:ODB786447 OMW786442:OMX786447 OWS786442:OWT786447 PGO786442:PGP786447 PQK786442:PQL786447 QAG786442:QAH786447 QKC786442:QKD786447 QTY786442:QTZ786447 RDU786442:RDV786447 RNQ786442:RNR786447 RXM786442:RXN786447 SHI786442:SHJ786447 SRE786442:SRF786447 TBA786442:TBB786447 TKW786442:TKX786447 TUS786442:TUT786447 UEO786442:UEP786447 UOK786442:UOL786447 UYG786442:UYH786447 VIC786442:VID786447 VRY786442:VRZ786447 WBU786442:WBV786447 WLQ786442:WLR786447 WVM786442:WVN786447 E851978:F851983 JA851978:JB851983 SW851978:SX851983 ACS851978:ACT851983 AMO851978:AMP851983 AWK851978:AWL851983 BGG851978:BGH851983 BQC851978:BQD851983 BZY851978:BZZ851983 CJU851978:CJV851983 CTQ851978:CTR851983 DDM851978:DDN851983 DNI851978:DNJ851983 DXE851978:DXF851983 EHA851978:EHB851983 EQW851978:EQX851983 FAS851978:FAT851983 FKO851978:FKP851983 FUK851978:FUL851983 GEG851978:GEH851983 GOC851978:GOD851983 GXY851978:GXZ851983 HHU851978:HHV851983 HRQ851978:HRR851983 IBM851978:IBN851983 ILI851978:ILJ851983 IVE851978:IVF851983 JFA851978:JFB851983 JOW851978:JOX851983 JYS851978:JYT851983 KIO851978:KIP851983 KSK851978:KSL851983 LCG851978:LCH851983 LMC851978:LMD851983 LVY851978:LVZ851983 MFU851978:MFV851983 MPQ851978:MPR851983 MZM851978:MZN851983 NJI851978:NJJ851983 NTE851978:NTF851983 ODA851978:ODB851983 OMW851978:OMX851983 OWS851978:OWT851983 PGO851978:PGP851983 PQK851978:PQL851983 QAG851978:QAH851983 QKC851978:QKD851983 QTY851978:QTZ851983 RDU851978:RDV851983 RNQ851978:RNR851983 RXM851978:RXN851983 SHI851978:SHJ851983 SRE851978:SRF851983 TBA851978:TBB851983 TKW851978:TKX851983 TUS851978:TUT851983 UEO851978:UEP851983 UOK851978:UOL851983 UYG851978:UYH851983 VIC851978:VID851983 VRY851978:VRZ851983 WBU851978:WBV851983 WLQ851978:WLR851983 WVM851978:WVN851983 E917514:F917519 JA917514:JB917519 SW917514:SX917519 ACS917514:ACT917519 AMO917514:AMP917519 AWK917514:AWL917519 BGG917514:BGH917519 BQC917514:BQD917519 BZY917514:BZZ917519 CJU917514:CJV917519 CTQ917514:CTR917519 DDM917514:DDN917519 DNI917514:DNJ917519 DXE917514:DXF917519 EHA917514:EHB917519 EQW917514:EQX917519 FAS917514:FAT917519 FKO917514:FKP917519 FUK917514:FUL917519 GEG917514:GEH917519 GOC917514:GOD917519 GXY917514:GXZ917519 HHU917514:HHV917519 HRQ917514:HRR917519 IBM917514:IBN917519 ILI917514:ILJ917519 IVE917514:IVF917519 JFA917514:JFB917519 JOW917514:JOX917519 JYS917514:JYT917519 KIO917514:KIP917519 KSK917514:KSL917519 LCG917514:LCH917519 LMC917514:LMD917519 LVY917514:LVZ917519 MFU917514:MFV917519 MPQ917514:MPR917519 MZM917514:MZN917519 NJI917514:NJJ917519 NTE917514:NTF917519 ODA917514:ODB917519 OMW917514:OMX917519 OWS917514:OWT917519 PGO917514:PGP917519 PQK917514:PQL917519 QAG917514:QAH917519 QKC917514:QKD917519 QTY917514:QTZ917519 RDU917514:RDV917519 RNQ917514:RNR917519 RXM917514:RXN917519 SHI917514:SHJ917519 SRE917514:SRF917519 TBA917514:TBB917519 TKW917514:TKX917519 TUS917514:TUT917519 UEO917514:UEP917519 UOK917514:UOL917519 UYG917514:UYH917519 VIC917514:VID917519 VRY917514:VRZ917519 WBU917514:WBV917519 WLQ917514:WLR917519 WVM917514:WVN917519 E983050:F983055 JA983050:JB983055 SW983050:SX983055 ACS983050:ACT983055 AMO983050:AMP983055 AWK983050:AWL983055 BGG983050:BGH983055 BQC983050:BQD983055 BZY983050:BZZ983055 CJU983050:CJV983055 CTQ983050:CTR983055 DDM983050:DDN983055 DNI983050:DNJ983055 DXE983050:DXF983055 EHA983050:EHB983055 EQW983050:EQX983055 FAS983050:FAT983055 FKO983050:FKP983055 FUK983050:FUL983055 GEG983050:GEH983055 GOC983050:GOD983055 GXY983050:GXZ983055 HHU983050:HHV983055 HRQ983050:HRR983055 IBM983050:IBN983055 ILI983050:ILJ983055 IVE983050:IVF983055 JFA983050:JFB983055 JOW983050:JOX983055 JYS983050:JYT983055 KIO983050:KIP983055 KSK983050:KSL983055 LCG983050:LCH983055 LMC983050:LMD983055 LVY983050:LVZ983055 MFU983050:MFV983055 MPQ983050:MPR983055 MZM983050:MZN983055 NJI983050:NJJ983055 NTE983050:NTF983055 ODA983050:ODB983055 OMW983050:OMX983055 OWS983050:OWT983055 PGO983050:PGP983055 PQK983050:PQL983055 QAG983050:QAH983055 QKC983050:QKD983055 QTY983050:QTZ983055 RDU983050:RDV983055 RNQ983050:RNR983055 RXM983050:RXN983055 SHI983050:SHJ983055 SRE983050:SRF983055 TBA983050:TBB983055 TKW983050:TKX983055 TUS983050:TUT983055 UEO983050:UEP983055 UOK983050:UOL983055 UYG983050:UYH983055 VIC983050:VID983055 VRY983050:VRZ983055 WBU983050:WBV983055 WLQ983050:WLR983055 WVM983050:WVN983055 E21:F26 JA21:JB26 SW21:SX26 ACS21:ACT26 AMO21:AMP26 AWK21:AWL26 BGG21:BGH26 BQC21:BQD26 BZY21:BZZ26 CJU21:CJV26 CTQ21:CTR26 DDM21:DDN26 DNI21:DNJ26 DXE21:DXF26 EHA21:EHB26 EQW21:EQX26 FAS21:FAT26 FKO21:FKP26 FUK21:FUL26 GEG21:GEH26 GOC21:GOD26 GXY21:GXZ26 HHU21:HHV26 HRQ21:HRR26 IBM21:IBN26 ILI21:ILJ26 IVE21:IVF26 JFA21:JFB26 JOW21:JOX26 JYS21:JYT26 KIO21:KIP26 KSK21:KSL26 LCG21:LCH26 LMC21:LMD26 LVY21:LVZ26 MFU21:MFV26 MPQ21:MPR26 MZM21:MZN26 NJI21:NJJ26 NTE21:NTF26 ODA21:ODB26 OMW21:OMX26 OWS21:OWT26 PGO21:PGP26 PQK21:PQL26 QAG21:QAH26 QKC21:QKD26 QTY21:QTZ26 RDU21:RDV26 RNQ21:RNR26 RXM21:RXN26 SHI21:SHJ26 SRE21:SRF26 TBA21:TBB26 TKW21:TKX26 TUS21:TUT26 UEO21:UEP26 UOK21:UOL26 UYG21:UYH26 VIC21:VID26 VRY21:VRZ26 WBU21:WBV26 WLQ21:WLR26 WVM21:WVN26 E65559:F65564 JA65559:JB65564 SW65559:SX65564 ACS65559:ACT65564 AMO65559:AMP65564 AWK65559:AWL65564 BGG65559:BGH65564 BQC65559:BQD65564 BZY65559:BZZ65564 CJU65559:CJV65564 CTQ65559:CTR65564 DDM65559:DDN65564 DNI65559:DNJ65564 DXE65559:DXF65564 EHA65559:EHB65564 EQW65559:EQX65564 FAS65559:FAT65564 FKO65559:FKP65564 FUK65559:FUL65564 GEG65559:GEH65564 GOC65559:GOD65564 GXY65559:GXZ65564 HHU65559:HHV65564 HRQ65559:HRR65564 IBM65559:IBN65564 ILI65559:ILJ65564 IVE65559:IVF65564 JFA65559:JFB65564 JOW65559:JOX65564 JYS65559:JYT65564 KIO65559:KIP65564 KSK65559:KSL65564 LCG65559:LCH65564 LMC65559:LMD65564 LVY65559:LVZ65564 MFU65559:MFV65564 MPQ65559:MPR65564 MZM65559:MZN65564 NJI65559:NJJ65564 NTE65559:NTF65564 ODA65559:ODB65564 OMW65559:OMX65564 OWS65559:OWT65564 PGO65559:PGP65564 PQK65559:PQL65564 QAG65559:QAH65564 QKC65559:QKD65564 QTY65559:QTZ65564 RDU65559:RDV65564 RNQ65559:RNR65564 RXM65559:RXN65564 SHI65559:SHJ65564 SRE65559:SRF65564 TBA65559:TBB65564 TKW65559:TKX65564 TUS65559:TUT65564 UEO65559:UEP65564 UOK65559:UOL65564 UYG65559:UYH65564 VIC65559:VID65564 VRY65559:VRZ65564 WBU65559:WBV65564 WLQ65559:WLR65564 WVM65559:WVN65564 E131095:F131100 JA131095:JB131100 SW131095:SX131100 ACS131095:ACT131100 AMO131095:AMP131100 AWK131095:AWL131100 BGG131095:BGH131100 BQC131095:BQD131100 BZY131095:BZZ131100 CJU131095:CJV131100 CTQ131095:CTR131100 DDM131095:DDN131100 DNI131095:DNJ131100 DXE131095:DXF131100 EHA131095:EHB131100 EQW131095:EQX131100 FAS131095:FAT131100 FKO131095:FKP131100 FUK131095:FUL131100 GEG131095:GEH131100 GOC131095:GOD131100 GXY131095:GXZ131100 HHU131095:HHV131100 HRQ131095:HRR131100 IBM131095:IBN131100 ILI131095:ILJ131100 IVE131095:IVF131100 JFA131095:JFB131100 JOW131095:JOX131100 JYS131095:JYT131100 KIO131095:KIP131100 KSK131095:KSL131100 LCG131095:LCH131100 LMC131095:LMD131100 LVY131095:LVZ131100 MFU131095:MFV131100 MPQ131095:MPR131100 MZM131095:MZN131100 NJI131095:NJJ131100 NTE131095:NTF131100 ODA131095:ODB131100 OMW131095:OMX131100 OWS131095:OWT131100 PGO131095:PGP131100 PQK131095:PQL131100 QAG131095:QAH131100 QKC131095:QKD131100 QTY131095:QTZ131100 RDU131095:RDV131100 RNQ131095:RNR131100 RXM131095:RXN131100 SHI131095:SHJ131100 SRE131095:SRF131100 TBA131095:TBB131100 TKW131095:TKX131100 TUS131095:TUT131100 UEO131095:UEP131100 UOK131095:UOL131100 UYG131095:UYH131100 VIC131095:VID131100 VRY131095:VRZ131100 WBU131095:WBV131100 WLQ131095:WLR131100 WVM131095:WVN131100 E196631:F196636 JA196631:JB196636 SW196631:SX196636 ACS196631:ACT196636 AMO196631:AMP196636 AWK196631:AWL196636 BGG196631:BGH196636 BQC196631:BQD196636 BZY196631:BZZ196636 CJU196631:CJV196636 CTQ196631:CTR196636 DDM196631:DDN196636 DNI196631:DNJ196636 DXE196631:DXF196636 EHA196631:EHB196636 EQW196631:EQX196636 FAS196631:FAT196636 FKO196631:FKP196636 FUK196631:FUL196636 GEG196631:GEH196636 GOC196631:GOD196636 GXY196631:GXZ196636 HHU196631:HHV196636 HRQ196631:HRR196636 IBM196631:IBN196636 ILI196631:ILJ196636 IVE196631:IVF196636 JFA196631:JFB196636 JOW196631:JOX196636 JYS196631:JYT196636 KIO196631:KIP196636 KSK196631:KSL196636 LCG196631:LCH196636 LMC196631:LMD196636 LVY196631:LVZ196636 MFU196631:MFV196636 MPQ196631:MPR196636 MZM196631:MZN196636 NJI196631:NJJ196636 NTE196631:NTF196636 ODA196631:ODB196636 OMW196631:OMX196636 OWS196631:OWT196636 PGO196631:PGP196636 PQK196631:PQL196636 QAG196631:QAH196636 QKC196631:QKD196636 QTY196631:QTZ196636 RDU196631:RDV196636 RNQ196631:RNR196636 RXM196631:RXN196636 SHI196631:SHJ196636 SRE196631:SRF196636 TBA196631:TBB196636 TKW196631:TKX196636 TUS196631:TUT196636 UEO196631:UEP196636 UOK196631:UOL196636 UYG196631:UYH196636 VIC196631:VID196636 VRY196631:VRZ196636 WBU196631:WBV196636 WLQ196631:WLR196636 WVM196631:WVN196636 E262167:F262172 JA262167:JB262172 SW262167:SX262172 ACS262167:ACT262172 AMO262167:AMP262172 AWK262167:AWL262172 BGG262167:BGH262172 BQC262167:BQD262172 BZY262167:BZZ262172 CJU262167:CJV262172 CTQ262167:CTR262172 DDM262167:DDN262172 DNI262167:DNJ262172 DXE262167:DXF262172 EHA262167:EHB262172 EQW262167:EQX262172 FAS262167:FAT262172 FKO262167:FKP262172 FUK262167:FUL262172 GEG262167:GEH262172 GOC262167:GOD262172 GXY262167:GXZ262172 HHU262167:HHV262172 HRQ262167:HRR262172 IBM262167:IBN262172 ILI262167:ILJ262172 IVE262167:IVF262172 JFA262167:JFB262172 JOW262167:JOX262172 JYS262167:JYT262172 KIO262167:KIP262172 KSK262167:KSL262172 LCG262167:LCH262172 LMC262167:LMD262172 LVY262167:LVZ262172 MFU262167:MFV262172 MPQ262167:MPR262172 MZM262167:MZN262172 NJI262167:NJJ262172 NTE262167:NTF262172 ODA262167:ODB262172 OMW262167:OMX262172 OWS262167:OWT262172 PGO262167:PGP262172 PQK262167:PQL262172 QAG262167:QAH262172 QKC262167:QKD262172 QTY262167:QTZ262172 RDU262167:RDV262172 RNQ262167:RNR262172 RXM262167:RXN262172 SHI262167:SHJ262172 SRE262167:SRF262172 TBA262167:TBB262172 TKW262167:TKX262172 TUS262167:TUT262172 UEO262167:UEP262172 UOK262167:UOL262172 UYG262167:UYH262172 VIC262167:VID262172 VRY262167:VRZ262172 WBU262167:WBV262172 WLQ262167:WLR262172 WVM262167:WVN262172 E327703:F327708 JA327703:JB327708 SW327703:SX327708 ACS327703:ACT327708 AMO327703:AMP327708 AWK327703:AWL327708 BGG327703:BGH327708 BQC327703:BQD327708 BZY327703:BZZ327708 CJU327703:CJV327708 CTQ327703:CTR327708 DDM327703:DDN327708 DNI327703:DNJ327708 DXE327703:DXF327708 EHA327703:EHB327708 EQW327703:EQX327708 FAS327703:FAT327708 FKO327703:FKP327708 FUK327703:FUL327708 GEG327703:GEH327708 GOC327703:GOD327708 GXY327703:GXZ327708 HHU327703:HHV327708 HRQ327703:HRR327708 IBM327703:IBN327708 ILI327703:ILJ327708 IVE327703:IVF327708 JFA327703:JFB327708 JOW327703:JOX327708 JYS327703:JYT327708 KIO327703:KIP327708 KSK327703:KSL327708 LCG327703:LCH327708 LMC327703:LMD327708 LVY327703:LVZ327708 MFU327703:MFV327708 MPQ327703:MPR327708 MZM327703:MZN327708 NJI327703:NJJ327708 NTE327703:NTF327708 ODA327703:ODB327708 OMW327703:OMX327708 OWS327703:OWT327708 PGO327703:PGP327708 PQK327703:PQL327708 QAG327703:QAH327708 QKC327703:QKD327708 QTY327703:QTZ327708 RDU327703:RDV327708 RNQ327703:RNR327708 RXM327703:RXN327708 SHI327703:SHJ327708 SRE327703:SRF327708 TBA327703:TBB327708 TKW327703:TKX327708 TUS327703:TUT327708 UEO327703:UEP327708 UOK327703:UOL327708 UYG327703:UYH327708 VIC327703:VID327708 VRY327703:VRZ327708 WBU327703:WBV327708 WLQ327703:WLR327708 WVM327703:WVN327708 E393239:F393244 JA393239:JB393244 SW393239:SX393244 ACS393239:ACT393244 AMO393239:AMP393244 AWK393239:AWL393244 BGG393239:BGH393244 BQC393239:BQD393244 BZY393239:BZZ393244 CJU393239:CJV393244 CTQ393239:CTR393244 DDM393239:DDN393244 DNI393239:DNJ393244 DXE393239:DXF393244 EHA393239:EHB393244 EQW393239:EQX393244 FAS393239:FAT393244 FKO393239:FKP393244 FUK393239:FUL393244 GEG393239:GEH393244 GOC393239:GOD393244 GXY393239:GXZ393244 HHU393239:HHV393244 HRQ393239:HRR393244 IBM393239:IBN393244 ILI393239:ILJ393244 IVE393239:IVF393244 JFA393239:JFB393244 JOW393239:JOX393244 JYS393239:JYT393244 KIO393239:KIP393244 KSK393239:KSL393244 LCG393239:LCH393244 LMC393239:LMD393244 LVY393239:LVZ393244 MFU393239:MFV393244 MPQ393239:MPR393244 MZM393239:MZN393244 NJI393239:NJJ393244 NTE393239:NTF393244 ODA393239:ODB393244 OMW393239:OMX393244 OWS393239:OWT393244 PGO393239:PGP393244 PQK393239:PQL393244 QAG393239:QAH393244 QKC393239:QKD393244 QTY393239:QTZ393244 RDU393239:RDV393244 RNQ393239:RNR393244 RXM393239:RXN393244 SHI393239:SHJ393244 SRE393239:SRF393244 TBA393239:TBB393244 TKW393239:TKX393244 TUS393239:TUT393244 UEO393239:UEP393244 UOK393239:UOL393244 UYG393239:UYH393244 VIC393239:VID393244 VRY393239:VRZ393244 WBU393239:WBV393244 WLQ393239:WLR393244 WVM393239:WVN393244 E458775:F458780 JA458775:JB458780 SW458775:SX458780 ACS458775:ACT458780 AMO458775:AMP458780 AWK458775:AWL458780 BGG458775:BGH458780 BQC458775:BQD458780 BZY458775:BZZ458780 CJU458775:CJV458780 CTQ458775:CTR458780 DDM458775:DDN458780 DNI458775:DNJ458780 DXE458775:DXF458780 EHA458775:EHB458780 EQW458775:EQX458780 FAS458775:FAT458780 FKO458775:FKP458780 FUK458775:FUL458780 GEG458775:GEH458780 GOC458775:GOD458780 GXY458775:GXZ458780 HHU458775:HHV458780 HRQ458775:HRR458780 IBM458775:IBN458780 ILI458775:ILJ458780 IVE458775:IVF458780 JFA458775:JFB458780 JOW458775:JOX458780 JYS458775:JYT458780 KIO458775:KIP458780 KSK458775:KSL458780 LCG458775:LCH458780 LMC458775:LMD458780 LVY458775:LVZ458780 MFU458775:MFV458780 MPQ458775:MPR458780 MZM458775:MZN458780 NJI458775:NJJ458780 NTE458775:NTF458780 ODA458775:ODB458780 OMW458775:OMX458780 OWS458775:OWT458780 PGO458775:PGP458780 PQK458775:PQL458780 QAG458775:QAH458780 QKC458775:QKD458780 QTY458775:QTZ458780 RDU458775:RDV458780 RNQ458775:RNR458780 RXM458775:RXN458780 SHI458775:SHJ458780 SRE458775:SRF458780 TBA458775:TBB458780 TKW458775:TKX458780 TUS458775:TUT458780 UEO458775:UEP458780 UOK458775:UOL458780 UYG458775:UYH458780 VIC458775:VID458780 VRY458775:VRZ458780 WBU458775:WBV458780 WLQ458775:WLR458780 WVM458775:WVN458780 E524311:F524316 JA524311:JB524316 SW524311:SX524316 ACS524311:ACT524316 AMO524311:AMP524316 AWK524311:AWL524316 BGG524311:BGH524316 BQC524311:BQD524316 BZY524311:BZZ524316 CJU524311:CJV524316 CTQ524311:CTR524316 DDM524311:DDN524316 DNI524311:DNJ524316 DXE524311:DXF524316 EHA524311:EHB524316 EQW524311:EQX524316 FAS524311:FAT524316 FKO524311:FKP524316 FUK524311:FUL524316 GEG524311:GEH524316 GOC524311:GOD524316 GXY524311:GXZ524316 HHU524311:HHV524316 HRQ524311:HRR524316 IBM524311:IBN524316 ILI524311:ILJ524316 IVE524311:IVF524316 JFA524311:JFB524316 JOW524311:JOX524316 JYS524311:JYT524316 KIO524311:KIP524316 KSK524311:KSL524316 LCG524311:LCH524316 LMC524311:LMD524316 LVY524311:LVZ524316 MFU524311:MFV524316 MPQ524311:MPR524316 MZM524311:MZN524316 NJI524311:NJJ524316 NTE524311:NTF524316 ODA524311:ODB524316 OMW524311:OMX524316 OWS524311:OWT524316 PGO524311:PGP524316 PQK524311:PQL524316 QAG524311:QAH524316 QKC524311:QKD524316 QTY524311:QTZ524316 RDU524311:RDV524316 RNQ524311:RNR524316 RXM524311:RXN524316 SHI524311:SHJ524316 SRE524311:SRF524316 TBA524311:TBB524316 TKW524311:TKX524316 TUS524311:TUT524316 UEO524311:UEP524316 UOK524311:UOL524316 UYG524311:UYH524316 VIC524311:VID524316 VRY524311:VRZ524316 WBU524311:WBV524316 WLQ524311:WLR524316 WVM524311:WVN524316 E589847:F589852 JA589847:JB589852 SW589847:SX589852 ACS589847:ACT589852 AMO589847:AMP589852 AWK589847:AWL589852 BGG589847:BGH589852 BQC589847:BQD589852 BZY589847:BZZ589852 CJU589847:CJV589852 CTQ589847:CTR589852 DDM589847:DDN589852 DNI589847:DNJ589852 DXE589847:DXF589852 EHA589847:EHB589852 EQW589847:EQX589852 FAS589847:FAT589852 FKO589847:FKP589852 FUK589847:FUL589852 GEG589847:GEH589852 GOC589847:GOD589852 GXY589847:GXZ589852 HHU589847:HHV589852 HRQ589847:HRR589852 IBM589847:IBN589852 ILI589847:ILJ589852 IVE589847:IVF589852 JFA589847:JFB589852 JOW589847:JOX589852 JYS589847:JYT589852 KIO589847:KIP589852 KSK589847:KSL589852 LCG589847:LCH589852 LMC589847:LMD589852 LVY589847:LVZ589852 MFU589847:MFV589852 MPQ589847:MPR589852 MZM589847:MZN589852 NJI589847:NJJ589852 NTE589847:NTF589852 ODA589847:ODB589852 OMW589847:OMX589852 OWS589847:OWT589852 PGO589847:PGP589852 PQK589847:PQL589852 QAG589847:QAH589852 QKC589847:QKD589852 QTY589847:QTZ589852 RDU589847:RDV589852 RNQ589847:RNR589852 RXM589847:RXN589852 SHI589847:SHJ589852 SRE589847:SRF589852 TBA589847:TBB589852 TKW589847:TKX589852 TUS589847:TUT589852 UEO589847:UEP589852 UOK589847:UOL589852 UYG589847:UYH589852 VIC589847:VID589852 VRY589847:VRZ589852 WBU589847:WBV589852 WLQ589847:WLR589852 WVM589847:WVN589852 E655383:F655388 JA655383:JB655388 SW655383:SX655388 ACS655383:ACT655388 AMO655383:AMP655388 AWK655383:AWL655388 BGG655383:BGH655388 BQC655383:BQD655388 BZY655383:BZZ655388 CJU655383:CJV655388 CTQ655383:CTR655388 DDM655383:DDN655388 DNI655383:DNJ655388 DXE655383:DXF655388 EHA655383:EHB655388 EQW655383:EQX655388 FAS655383:FAT655388 FKO655383:FKP655388 FUK655383:FUL655388 GEG655383:GEH655388 GOC655383:GOD655388 GXY655383:GXZ655388 HHU655383:HHV655388 HRQ655383:HRR655388 IBM655383:IBN655388 ILI655383:ILJ655388 IVE655383:IVF655388 JFA655383:JFB655388 JOW655383:JOX655388 JYS655383:JYT655388 KIO655383:KIP655388 KSK655383:KSL655388 LCG655383:LCH655388 LMC655383:LMD655388 LVY655383:LVZ655388 MFU655383:MFV655388 MPQ655383:MPR655388 MZM655383:MZN655388 NJI655383:NJJ655388 NTE655383:NTF655388 ODA655383:ODB655388 OMW655383:OMX655388 OWS655383:OWT655388 PGO655383:PGP655388 PQK655383:PQL655388 QAG655383:QAH655388 QKC655383:QKD655388 QTY655383:QTZ655388 RDU655383:RDV655388 RNQ655383:RNR655388 RXM655383:RXN655388 SHI655383:SHJ655388 SRE655383:SRF655388 TBA655383:TBB655388 TKW655383:TKX655388 TUS655383:TUT655388 UEO655383:UEP655388 UOK655383:UOL655388 UYG655383:UYH655388 VIC655383:VID655388 VRY655383:VRZ655388 WBU655383:WBV655388 WLQ655383:WLR655388 WVM655383:WVN655388 E720919:F720924 JA720919:JB720924 SW720919:SX720924 ACS720919:ACT720924 AMO720919:AMP720924 AWK720919:AWL720924 BGG720919:BGH720924 BQC720919:BQD720924 BZY720919:BZZ720924 CJU720919:CJV720924 CTQ720919:CTR720924 DDM720919:DDN720924 DNI720919:DNJ720924 DXE720919:DXF720924 EHA720919:EHB720924 EQW720919:EQX720924 FAS720919:FAT720924 FKO720919:FKP720924 FUK720919:FUL720924 GEG720919:GEH720924 GOC720919:GOD720924 GXY720919:GXZ720924 HHU720919:HHV720924 HRQ720919:HRR720924 IBM720919:IBN720924 ILI720919:ILJ720924 IVE720919:IVF720924 JFA720919:JFB720924 JOW720919:JOX720924 JYS720919:JYT720924 KIO720919:KIP720924 KSK720919:KSL720924 LCG720919:LCH720924 LMC720919:LMD720924 LVY720919:LVZ720924 MFU720919:MFV720924 MPQ720919:MPR720924 MZM720919:MZN720924 NJI720919:NJJ720924 NTE720919:NTF720924 ODA720919:ODB720924 OMW720919:OMX720924 OWS720919:OWT720924 PGO720919:PGP720924 PQK720919:PQL720924 QAG720919:QAH720924 QKC720919:QKD720924 QTY720919:QTZ720924 RDU720919:RDV720924 RNQ720919:RNR720924 RXM720919:RXN720924 SHI720919:SHJ720924 SRE720919:SRF720924 TBA720919:TBB720924 TKW720919:TKX720924 TUS720919:TUT720924 UEO720919:UEP720924 UOK720919:UOL720924 UYG720919:UYH720924 VIC720919:VID720924 VRY720919:VRZ720924 WBU720919:WBV720924 WLQ720919:WLR720924 WVM720919:WVN720924 E786455:F786460 JA786455:JB786460 SW786455:SX786460 ACS786455:ACT786460 AMO786455:AMP786460 AWK786455:AWL786460 BGG786455:BGH786460 BQC786455:BQD786460 BZY786455:BZZ786460 CJU786455:CJV786460 CTQ786455:CTR786460 DDM786455:DDN786460 DNI786455:DNJ786460 DXE786455:DXF786460 EHA786455:EHB786460 EQW786455:EQX786460 FAS786455:FAT786460 FKO786455:FKP786460 FUK786455:FUL786460 GEG786455:GEH786460 GOC786455:GOD786460 GXY786455:GXZ786460 HHU786455:HHV786460 HRQ786455:HRR786460 IBM786455:IBN786460 ILI786455:ILJ786460 IVE786455:IVF786460 JFA786455:JFB786460 JOW786455:JOX786460 JYS786455:JYT786460 KIO786455:KIP786460 KSK786455:KSL786460 LCG786455:LCH786460 LMC786455:LMD786460 LVY786455:LVZ786460 MFU786455:MFV786460 MPQ786455:MPR786460 MZM786455:MZN786460 NJI786455:NJJ786460 NTE786455:NTF786460 ODA786455:ODB786460 OMW786455:OMX786460 OWS786455:OWT786460 PGO786455:PGP786460 PQK786455:PQL786460 QAG786455:QAH786460 QKC786455:QKD786460 QTY786455:QTZ786460 RDU786455:RDV786460 RNQ786455:RNR786460 RXM786455:RXN786460 SHI786455:SHJ786460 SRE786455:SRF786460 TBA786455:TBB786460 TKW786455:TKX786460 TUS786455:TUT786460 UEO786455:UEP786460 UOK786455:UOL786460 UYG786455:UYH786460 VIC786455:VID786460 VRY786455:VRZ786460 WBU786455:WBV786460 WLQ786455:WLR786460 WVM786455:WVN786460 E851991:F851996 JA851991:JB851996 SW851991:SX851996 ACS851991:ACT851996 AMO851991:AMP851996 AWK851991:AWL851996 BGG851991:BGH851996 BQC851991:BQD851996 BZY851991:BZZ851996 CJU851991:CJV851996 CTQ851991:CTR851996 DDM851991:DDN851996 DNI851991:DNJ851996 DXE851991:DXF851996 EHA851991:EHB851996 EQW851991:EQX851996 FAS851991:FAT851996 FKO851991:FKP851996 FUK851991:FUL851996 GEG851991:GEH851996 GOC851991:GOD851996 GXY851991:GXZ851996 HHU851991:HHV851996 HRQ851991:HRR851996 IBM851991:IBN851996 ILI851991:ILJ851996 IVE851991:IVF851996 JFA851991:JFB851996 JOW851991:JOX851996 JYS851991:JYT851996 KIO851991:KIP851996 KSK851991:KSL851996 LCG851991:LCH851996 LMC851991:LMD851996 LVY851991:LVZ851996 MFU851991:MFV851996 MPQ851991:MPR851996 MZM851991:MZN851996 NJI851991:NJJ851996 NTE851991:NTF851996 ODA851991:ODB851996 OMW851991:OMX851996 OWS851991:OWT851996 PGO851991:PGP851996 PQK851991:PQL851996 QAG851991:QAH851996 QKC851991:QKD851996 QTY851991:QTZ851996 RDU851991:RDV851996 RNQ851991:RNR851996 RXM851991:RXN851996 SHI851991:SHJ851996 SRE851991:SRF851996 TBA851991:TBB851996 TKW851991:TKX851996 TUS851991:TUT851996 UEO851991:UEP851996 UOK851991:UOL851996 UYG851991:UYH851996 VIC851991:VID851996 VRY851991:VRZ851996 WBU851991:WBV851996 WLQ851991:WLR851996 WVM851991:WVN851996 E917527:F917532 JA917527:JB917532 SW917527:SX917532 ACS917527:ACT917532 AMO917527:AMP917532 AWK917527:AWL917532 BGG917527:BGH917532 BQC917527:BQD917532 BZY917527:BZZ917532 CJU917527:CJV917532 CTQ917527:CTR917532 DDM917527:DDN917532 DNI917527:DNJ917532 DXE917527:DXF917532 EHA917527:EHB917532 EQW917527:EQX917532 FAS917527:FAT917532 FKO917527:FKP917532 FUK917527:FUL917532 GEG917527:GEH917532 GOC917527:GOD917532 GXY917527:GXZ917532 HHU917527:HHV917532 HRQ917527:HRR917532 IBM917527:IBN917532 ILI917527:ILJ917532 IVE917527:IVF917532 JFA917527:JFB917532 JOW917527:JOX917532 JYS917527:JYT917532 KIO917527:KIP917532 KSK917527:KSL917532 LCG917527:LCH917532 LMC917527:LMD917532 LVY917527:LVZ917532 MFU917527:MFV917532 MPQ917527:MPR917532 MZM917527:MZN917532 NJI917527:NJJ917532 NTE917527:NTF917532 ODA917527:ODB917532 OMW917527:OMX917532 OWS917527:OWT917532 PGO917527:PGP917532 PQK917527:PQL917532 QAG917527:QAH917532 QKC917527:QKD917532 QTY917527:QTZ917532 RDU917527:RDV917532 RNQ917527:RNR917532 RXM917527:RXN917532 SHI917527:SHJ917532 SRE917527:SRF917532 TBA917527:TBB917532 TKW917527:TKX917532 TUS917527:TUT917532 UEO917527:UEP917532 UOK917527:UOL917532 UYG917527:UYH917532 VIC917527:VID917532 VRY917527:VRZ917532 WBU917527:WBV917532 WLQ917527:WLR917532 WVM917527:WVN917532 E983063:F983068 JA983063:JB983068 SW983063:SX983068 ACS983063:ACT983068 AMO983063:AMP983068 AWK983063:AWL983068 BGG983063:BGH983068 BQC983063:BQD983068 BZY983063:BZZ983068 CJU983063:CJV983068 CTQ983063:CTR983068 DDM983063:DDN983068 DNI983063:DNJ983068 DXE983063:DXF983068 EHA983063:EHB983068 EQW983063:EQX983068 FAS983063:FAT983068 FKO983063:FKP983068 FUK983063:FUL983068 GEG983063:GEH983068 GOC983063:GOD983068 GXY983063:GXZ983068 HHU983063:HHV983068 HRQ983063:HRR983068 IBM983063:IBN983068 ILI983063:ILJ983068 IVE983063:IVF983068 JFA983063:JFB983068 JOW983063:JOX983068 JYS983063:JYT983068 KIO983063:KIP983068 KSK983063:KSL983068 LCG983063:LCH983068 LMC983063:LMD983068 LVY983063:LVZ983068 MFU983063:MFV983068 MPQ983063:MPR983068 MZM983063:MZN983068 NJI983063:NJJ983068 NTE983063:NTF983068 ODA983063:ODB983068 OMW983063:OMX983068 OWS983063:OWT983068 PGO983063:PGP983068 PQK983063:PQL983068 QAG983063:QAH983068 QKC983063:QKD983068 QTY983063:QTZ983068 RDU983063:RDV983068 RNQ983063:RNR983068 RXM983063:RXN983068 SHI983063:SHJ983068 SRE983063:SRF983068 TBA983063:TBB983068 TKW983063:TKX983068 TUS983063:TUT983068 UEO983063:UEP983068 UOK983063:UOL983068 UYG983063:UYH983068 VIC983063:VID983068 VRY983063:VRZ983068 WBU983063:WBV983068 WLQ983063:WLR983068 WVM983063:WVN983068">
      <formula1>0</formula1>
    </dataValidation>
  </dataValidations>
  <pageMargins left="0.7" right="0.7" top="0.75" bottom="0.75" header="0.3" footer="0.3"/>
  <pageSetup scale="4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K21"/>
  <sheetViews>
    <sheetView showGridLines="0" rightToLeft="1" view="pageBreakPreview" zoomScaleSheetLayoutView="100" workbookViewId="0">
      <selection activeCell="G1" sqref="G1"/>
    </sheetView>
  </sheetViews>
  <sheetFormatPr defaultRowHeight="15"/>
  <cols>
    <col min="1" max="1" width="9" style="128"/>
    <col min="2" max="2" width="25" style="128" customWidth="1"/>
    <col min="3" max="3" width="31.140625" style="128" customWidth="1"/>
    <col min="4" max="4" width="21" style="128" customWidth="1"/>
    <col min="5" max="5" width="12.5703125" style="128" customWidth="1"/>
    <col min="6" max="7" width="9" style="128"/>
    <col min="8" max="8" width="14.42578125" style="128" customWidth="1"/>
    <col min="9" max="257" width="9" style="128"/>
    <col min="258" max="258" width="67.28515625" style="128" bestFit="1" customWidth="1"/>
    <col min="259" max="259" width="19.7109375" style="128" customWidth="1"/>
    <col min="260" max="260" width="21" style="128" customWidth="1"/>
    <col min="261" max="261" width="12.5703125" style="128" customWidth="1"/>
    <col min="262" max="263" width="9" style="128"/>
    <col min="264" max="264" width="14.42578125" style="128" customWidth="1"/>
    <col min="265" max="513" width="9" style="128"/>
    <col min="514" max="514" width="67.28515625" style="128" bestFit="1" customWidth="1"/>
    <col min="515" max="515" width="19.7109375" style="128" customWidth="1"/>
    <col min="516" max="516" width="21" style="128" customWidth="1"/>
    <col min="517" max="517" width="12.5703125" style="128" customWidth="1"/>
    <col min="518" max="519" width="9" style="128"/>
    <col min="520" max="520" width="14.42578125" style="128" customWidth="1"/>
    <col min="521" max="769" width="9" style="128"/>
    <col min="770" max="770" width="67.28515625" style="128" bestFit="1" customWidth="1"/>
    <col min="771" max="771" width="19.7109375" style="128" customWidth="1"/>
    <col min="772" max="772" width="21" style="128" customWidth="1"/>
    <col min="773" max="773" width="12.5703125" style="128" customWidth="1"/>
    <col min="774" max="775" width="9" style="128"/>
    <col min="776" max="776" width="14.42578125" style="128" customWidth="1"/>
    <col min="777" max="1025" width="9" style="128"/>
    <col min="1026" max="1026" width="67.28515625" style="128" bestFit="1" customWidth="1"/>
    <col min="1027" max="1027" width="19.7109375" style="128" customWidth="1"/>
    <col min="1028" max="1028" width="21" style="128" customWidth="1"/>
    <col min="1029" max="1029" width="12.5703125" style="128" customWidth="1"/>
    <col min="1030" max="1031" width="9" style="128"/>
    <col min="1032" max="1032" width="14.42578125" style="128" customWidth="1"/>
    <col min="1033" max="1281" width="9" style="128"/>
    <col min="1282" max="1282" width="67.28515625" style="128" bestFit="1" customWidth="1"/>
    <col min="1283" max="1283" width="19.7109375" style="128" customWidth="1"/>
    <col min="1284" max="1284" width="21" style="128" customWidth="1"/>
    <col min="1285" max="1285" width="12.5703125" style="128" customWidth="1"/>
    <col min="1286" max="1287" width="9" style="128"/>
    <col min="1288" max="1288" width="14.42578125" style="128" customWidth="1"/>
    <col min="1289" max="1537" width="9" style="128"/>
    <col min="1538" max="1538" width="67.28515625" style="128" bestFit="1" customWidth="1"/>
    <col min="1539" max="1539" width="19.7109375" style="128" customWidth="1"/>
    <col min="1540" max="1540" width="21" style="128" customWidth="1"/>
    <col min="1541" max="1541" width="12.5703125" style="128" customWidth="1"/>
    <col min="1542" max="1543" width="9" style="128"/>
    <col min="1544" max="1544" width="14.42578125" style="128" customWidth="1"/>
    <col min="1545" max="1793" width="9" style="128"/>
    <col min="1794" max="1794" width="67.28515625" style="128" bestFit="1" customWidth="1"/>
    <col min="1795" max="1795" width="19.7109375" style="128" customWidth="1"/>
    <col min="1796" max="1796" width="21" style="128" customWidth="1"/>
    <col min="1797" max="1797" width="12.5703125" style="128" customWidth="1"/>
    <col min="1798" max="1799" width="9" style="128"/>
    <col min="1800" max="1800" width="14.42578125" style="128" customWidth="1"/>
    <col min="1801" max="2049" width="9" style="128"/>
    <col min="2050" max="2050" width="67.28515625" style="128" bestFit="1" customWidth="1"/>
    <col min="2051" max="2051" width="19.7109375" style="128" customWidth="1"/>
    <col min="2052" max="2052" width="21" style="128" customWidth="1"/>
    <col min="2053" max="2053" width="12.5703125" style="128" customWidth="1"/>
    <col min="2054" max="2055" width="9" style="128"/>
    <col min="2056" max="2056" width="14.42578125" style="128" customWidth="1"/>
    <col min="2057" max="2305" width="9" style="128"/>
    <col min="2306" max="2306" width="67.28515625" style="128" bestFit="1" customWidth="1"/>
    <col min="2307" max="2307" width="19.7109375" style="128" customWidth="1"/>
    <col min="2308" max="2308" width="21" style="128" customWidth="1"/>
    <col min="2309" max="2309" width="12.5703125" style="128" customWidth="1"/>
    <col min="2310" max="2311" width="9" style="128"/>
    <col min="2312" max="2312" width="14.42578125" style="128" customWidth="1"/>
    <col min="2313" max="2561" width="9" style="128"/>
    <col min="2562" max="2562" width="67.28515625" style="128" bestFit="1" customWidth="1"/>
    <col min="2563" max="2563" width="19.7109375" style="128" customWidth="1"/>
    <col min="2564" max="2564" width="21" style="128" customWidth="1"/>
    <col min="2565" max="2565" width="12.5703125" style="128" customWidth="1"/>
    <col min="2566" max="2567" width="9" style="128"/>
    <col min="2568" max="2568" width="14.42578125" style="128" customWidth="1"/>
    <col min="2569" max="2817" width="9" style="128"/>
    <col min="2818" max="2818" width="67.28515625" style="128" bestFit="1" customWidth="1"/>
    <col min="2819" max="2819" width="19.7109375" style="128" customWidth="1"/>
    <col min="2820" max="2820" width="21" style="128" customWidth="1"/>
    <col min="2821" max="2821" width="12.5703125" style="128" customWidth="1"/>
    <col min="2822" max="2823" width="9" style="128"/>
    <col min="2824" max="2824" width="14.42578125" style="128" customWidth="1"/>
    <col min="2825" max="3073" width="9" style="128"/>
    <col min="3074" max="3074" width="67.28515625" style="128" bestFit="1" customWidth="1"/>
    <col min="3075" max="3075" width="19.7109375" style="128" customWidth="1"/>
    <col min="3076" max="3076" width="21" style="128" customWidth="1"/>
    <col min="3077" max="3077" width="12.5703125" style="128" customWidth="1"/>
    <col min="3078" max="3079" width="9" style="128"/>
    <col min="3080" max="3080" width="14.42578125" style="128" customWidth="1"/>
    <col min="3081" max="3329" width="9" style="128"/>
    <col min="3330" max="3330" width="67.28515625" style="128" bestFit="1" customWidth="1"/>
    <col min="3331" max="3331" width="19.7109375" style="128" customWidth="1"/>
    <col min="3332" max="3332" width="21" style="128" customWidth="1"/>
    <col min="3333" max="3333" width="12.5703125" style="128" customWidth="1"/>
    <col min="3334" max="3335" width="9" style="128"/>
    <col min="3336" max="3336" width="14.42578125" style="128" customWidth="1"/>
    <col min="3337" max="3585" width="9" style="128"/>
    <col min="3586" max="3586" width="67.28515625" style="128" bestFit="1" customWidth="1"/>
    <col min="3587" max="3587" width="19.7109375" style="128" customWidth="1"/>
    <col min="3588" max="3588" width="21" style="128" customWidth="1"/>
    <col min="3589" max="3589" width="12.5703125" style="128" customWidth="1"/>
    <col min="3590" max="3591" width="9" style="128"/>
    <col min="3592" max="3592" width="14.42578125" style="128" customWidth="1"/>
    <col min="3593" max="3841" width="9" style="128"/>
    <col min="3842" max="3842" width="67.28515625" style="128" bestFit="1" customWidth="1"/>
    <col min="3843" max="3843" width="19.7109375" style="128" customWidth="1"/>
    <col min="3844" max="3844" width="21" style="128" customWidth="1"/>
    <col min="3845" max="3845" width="12.5703125" style="128" customWidth="1"/>
    <col min="3846" max="3847" width="9" style="128"/>
    <col min="3848" max="3848" width="14.42578125" style="128" customWidth="1"/>
    <col min="3849" max="4097" width="9" style="128"/>
    <col min="4098" max="4098" width="67.28515625" style="128" bestFit="1" customWidth="1"/>
    <col min="4099" max="4099" width="19.7109375" style="128" customWidth="1"/>
    <col min="4100" max="4100" width="21" style="128" customWidth="1"/>
    <col min="4101" max="4101" width="12.5703125" style="128" customWidth="1"/>
    <col min="4102" max="4103" width="9" style="128"/>
    <col min="4104" max="4104" width="14.42578125" style="128" customWidth="1"/>
    <col min="4105" max="4353" width="9" style="128"/>
    <col min="4354" max="4354" width="67.28515625" style="128" bestFit="1" customWidth="1"/>
    <col min="4355" max="4355" width="19.7109375" style="128" customWidth="1"/>
    <col min="4356" max="4356" width="21" style="128" customWidth="1"/>
    <col min="4357" max="4357" width="12.5703125" style="128" customWidth="1"/>
    <col min="4358" max="4359" width="9" style="128"/>
    <col min="4360" max="4360" width="14.42578125" style="128" customWidth="1"/>
    <col min="4361" max="4609" width="9" style="128"/>
    <col min="4610" max="4610" width="67.28515625" style="128" bestFit="1" customWidth="1"/>
    <col min="4611" max="4611" width="19.7109375" style="128" customWidth="1"/>
    <col min="4612" max="4612" width="21" style="128" customWidth="1"/>
    <col min="4613" max="4613" width="12.5703125" style="128" customWidth="1"/>
    <col min="4614" max="4615" width="9" style="128"/>
    <col min="4616" max="4616" width="14.42578125" style="128" customWidth="1"/>
    <col min="4617" max="4865" width="9" style="128"/>
    <col min="4866" max="4866" width="67.28515625" style="128" bestFit="1" customWidth="1"/>
    <col min="4867" max="4867" width="19.7109375" style="128" customWidth="1"/>
    <col min="4868" max="4868" width="21" style="128" customWidth="1"/>
    <col min="4869" max="4869" width="12.5703125" style="128" customWidth="1"/>
    <col min="4870" max="4871" width="9" style="128"/>
    <col min="4872" max="4872" width="14.42578125" style="128" customWidth="1"/>
    <col min="4873" max="5121" width="9" style="128"/>
    <col min="5122" max="5122" width="67.28515625" style="128" bestFit="1" customWidth="1"/>
    <col min="5123" max="5123" width="19.7109375" style="128" customWidth="1"/>
    <col min="5124" max="5124" width="21" style="128" customWidth="1"/>
    <col min="5125" max="5125" width="12.5703125" style="128" customWidth="1"/>
    <col min="5126" max="5127" width="9" style="128"/>
    <col min="5128" max="5128" width="14.42578125" style="128" customWidth="1"/>
    <col min="5129" max="5377" width="9" style="128"/>
    <col min="5378" max="5378" width="67.28515625" style="128" bestFit="1" customWidth="1"/>
    <col min="5379" max="5379" width="19.7109375" style="128" customWidth="1"/>
    <col min="5380" max="5380" width="21" style="128" customWidth="1"/>
    <col min="5381" max="5381" width="12.5703125" style="128" customWidth="1"/>
    <col min="5382" max="5383" width="9" style="128"/>
    <col min="5384" max="5384" width="14.42578125" style="128" customWidth="1"/>
    <col min="5385" max="5633" width="9" style="128"/>
    <col min="5634" max="5634" width="67.28515625" style="128" bestFit="1" customWidth="1"/>
    <col min="5635" max="5635" width="19.7109375" style="128" customWidth="1"/>
    <col min="5636" max="5636" width="21" style="128" customWidth="1"/>
    <col min="5637" max="5637" width="12.5703125" style="128" customWidth="1"/>
    <col min="5638" max="5639" width="9" style="128"/>
    <col min="5640" max="5640" width="14.42578125" style="128" customWidth="1"/>
    <col min="5641" max="5889" width="9" style="128"/>
    <col min="5890" max="5890" width="67.28515625" style="128" bestFit="1" customWidth="1"/>
    <col min="5891" max="5891" width="19.7109375" style="128" customWidth="1"/>
    <col min="5892" max="5892" width="21" style="128" customWidth="1"/>
    <col min="5893" max="5893" width="12.5703125" style="128" customWidth="1"/>
    <col min="5894" max="5895" width="9" style="128"/>
    <col min="5896" max="5896" width="14.42578125" style="128" customWidth="1"/>
    <col min="5897" max="6145" width="9" style="128"/>
    <col min="6146" max="6146" width="67.28515625" style="128" bestFit="1" customWidth="1"/>
    <col min="6147" max="6147" width="19.7109375" style="128" customWidth="1"/>
    <col min="6148" max="6148" width="21" style="128" customWidth="1"/>
    <col min="6149" max="6149" width="12.5703125" style="128" customWidth="1"/>
    <col min="6150" max="6151" width="9" style="128"/>
    <col min="6152" max="6152" width="14.42578125" style="128" customWidth="1"/>
    <col min="6153" max="6401" width="9" style="128"/>
    <col min="6402" max="6402" width="67.28515625" style="128" bestFit="1" customWidth="1"/>
    <col min="6403" max="6403" width="19.7109375" style="128" customWidth="1"/>
    <col min="6404" max="6404" width="21" style="128" customWidth="1"/>
    <col min="6405" max="6405" width="12.5703125" style="128" customWidth="1"/>
    <col min="6406" max="6407" width="9" style="128"/>
    <col min="6408" max="6408" width="14.42578125" style="128" customWidth="1"/>
    <col min="6409" max="6657" width="9" style="128"/>
    <col min="6658" max="6658" width="67.28515625" style="128" bestFit="1" customWidth="1"/>
    <col min="6659" max="6659" width="19.7109375" style="128" customWidth="1"/>
    <col min="6660" max="6660" width="21" style="128" customWidth="1"/>
    <col min="6661" max="6661" width="12.5703125" style="128" customWidth="1"/>
    <col min="6662" max="6663" width="9" style="128"/>
    <col min="6664" max="6664" width="14.42578125" style="128" customWidth="1"/>
    <col min="6665" max="6913" width="9" style="128"/>
    <col min="6914" max="6914" width="67.28515625" style="128" bestFit="1" customWidth="1"/>
    <col min="6915" max="6915" width="19.7109375" style="128" customWidth="1"/>
    <col min="6916" max="6916" width="21" style="128" customWidth="1"/>
    <col min="6917" max="6917" width="12.5703125" style="128" customWidth="1"/>
    <col min="6918" max="6919" width="9" style="128"/>
    <col min="6920" max="6920" width="14.42578125" style="128" customWidth="1"/>
    <col min="6921" max="7169" width="9" style="128"/>
    <col min="7170" max="7170" width="67.28515625" style="128" bestFit="1" customWidth="1"/>
    <col min="7171" max="7171" width="19.7109375" style="128" customWidth="1"/>
    <col min="7172" max="7172" width="21" style="128" customWidth="1"/>
    <col min="7173" max="7173" width="12.5703125" style="128" customWidth="1"/>
    <col min="7174" max="7175" width="9" style="128"/>
    <col min="7176" max="7176" width="14.42578125" style="128" customWidth="1"/>
    <col min="7177" max="7425" width="9" style="128"/>
    <col min="7426" max="7426" width="67.28515625" style="128" bestFit="1" customWidth="1"/>
    <col min="7427" max="7427" width="19.7109375" style="128" customWidth="1"/>
    <col min="7428" max="7428" width="21" style="128" customWidth="1"/>
    <col min="7429" max="7429" width="12.5703125" style="128" customWidth="1"/>
    <col min="7430" max="7431" width="9" style="128"/>
    <col min="7432" max="7432" width="14.42578125" style="128" customWidth="1"/>
    <col min="7433" max="7681" width="9" style="128"/>
    <col min="7682" max="7682" width="67.28515625" style="128" bestFit="1" customWidth="1"/>
    <col min="7683" max="7683" width="19.7109375" style="128" customWidth="1"/>
    <col min="7684" max="7684" width="21" style="128" customWidth="1"/>
    <col min="7685" max="7685" width="12.5703125" style="128" customWidth="1"/>
    <col min="7686" max="7687" width="9" style="128"/>
    <col min="7688" max="7688" width="14.42578125" style="128" customWidth="1"/>
    <col min="7689" max="7937" width="9" style="128"/>
    <col min="7938" max="7938" width="67.28515625" style="128" bestFit="1" customWidth="1"/>
    <col min="7939" max="7939" width="19.7109375" style="128" customWidth="1"/>
    <col min="7940" max="7940" width="21" style="128" customWidth="1"/>
    <col min="7941" max="7941" width="12.5703125" style="128" customWidth="1"/>
    <col min="7942" max="7943" width="9" style="128"/>
    <col min="7944" max="7944" width="14.42578125" style="128" customWidth="1"/>
    <col min="7945" max="8193" width="9" style="128"/>
    <col min="8194" max="8194" width="67.28515625" style="128" bestFit="1" customWidth="1"/>
    <col min="8195" max="8195" width="19.7109375" style="128" customWidth="1"/>
    <col min="8196" max="8196" width="21" style="128" customWidth="1"/>
    <col min="8197" max="8197" width="12.5703125" style="128" customWidth="1"/>
    <col min="8198" max="8199" width="9" style="128"/>
    <col min="8200" max="8200" width="14.42578125" style="128" customWidth="1"/>
    <col min="8201" max="8449" width="9" style="128"/>
    <col min="8450" max="8450" width="67.28515625" style="128" bestFit="1" customWidth="1"/>
    <col min="8451" max="8451" width="19.7109375" style="128" customWidth="1"/>
    <col min="8452" max="8452" width="21" style="128" customWidth="1"/>
    <col min="8453" max="8453" width="12.5703125" style="128" customWidth="1"/>
    <col min="8454" max="8455" width="9" style="128"/>
    <col min="8456" max="8456" width="14.42578125" style="128" customWidth="1"/>
    <col min="8457" max="8705" width="9" style="128"/>
    <col min="8706" max="8706" width="67.28515625" style="128" bestFit="1" customWidth="1"/>
    <col min="8707" max="8707" width="19.7109375" style="128" customWidth="1"/>
    <col min="8708" max="8708" width="21" style="128" customWidth="1"/>
    <col min="8709" max="8709" width="12.5703125" style="128" customWidth="1"/>
    <col min="8710" max="8711" width="9" style="128"/>
    <col min="8712" max="8712" width="14.42578125" style="128" customWidth="1"/>
    <col min="8713" max="8961" width="9" style="128"/>
    <col min="8962" max="8962" width="67.28515625" style="128" bestFit="1" customWidth="1"/>
    <col min="8963" max="8963" width="19.7109375" style="128" customWidth="1"/>
    <col min="8964" max="8964" width="21" style="128" customWidth="1"/>
    <col min="8965" max="8965" width="12.5703125" style="128" customWidth="1"/>
    <col min="8966" max="8967" width="9" style="128"/>
    <col min="8968" max="8968" width="14.42578125" style="128" customWidth="1"/>
    <col min="8969" max="9217" width="9" style="128"/>
    <col min="9218" max="9218" width="67.28515625" style="128" bestFit="1" customWidth="1"/>
    <col min="9219" max="9219" width="19.7109375" style="128" customWidth="1"/>
    <col min="9220" max="9220" width="21" style="128" customWidth="1"/>
    <col min="9221" max="9221" width="12.5703125" style="128" customWidth="1"/>
    <col min="9222" max="9223" width="9" style="128"/>
    <col min="9224" max="9224" width="14.42578125" style="128" customWidth="1"/>
    <col min="9225" max="9473" width="9" style="128"/>
    <col min="9474" max="9474" width="67.28515625" style="128" bestFit="1" customWidth="1"/>
    <col min="9475" max="9475" width="19.7109375" style="128" customWidth="1"/>
    <col min="9476" max="9476" width="21" style="128" customWidth="1"/>
    <col min="9477" max="9477" width="12.5703125" style="128" customWidth="1"/>
    <col min="9478" max="9479" width="9" style="128"/>
    <col min="9480" max="9480" width="14.42578125" style="128" customWidth="1"/>
    <col min="9481" max="9729" width="9" style="128"/>
    <col min="9730" max="9730" width="67.28515625" style="128" bestFit="1" customWidth="1"/>
    <col min="9731" max="9731" width="19.7109375" style="128" customWidth="1"/>
    <col min="9732" max="9732" width="21" style="128" customWidth="1"/>
    <col min="9733" max="9733" width="12.5703125" style="128" customWidth="1"/>
    <col min="9734" max="9735" width="9" style="128"/>
    <col min="9736" max="9736" width="14.42578125" style="128" customWidth="1"/>
    <col min="9737" max="9985" width="9" style="128"/>
    <col min="9986" max="9986" width="67.28515625" style="128" bestFit="1" customWidth="1"/>
    <col min="9987" max="9987" width="19.7109375" style="128" customWidth="1"/>
    <col min="9988" max="9988" width="21" style="128" customWidth="1"/>
    <col min="9989" max="9989" width="12.5703125" style="128" customWidth="1"/>
    <col min="9990" max="9991" width="9" style="128"/>
    <col min="9992" max="9992" width="14.42578125" style="128" customWidth="1"/>
    <col min="9993" max="10241" width="9" style="128"/>
    <col min="10242" max="10242" width="67.28515625" style="128" bestFit="1" customWidth="1"/>
    <col min="10243" max="10243" width="19.7109375" style="128" customWidth="1"/>
    <col min="10244" max="10244" width="21" style="128" customWidth="1"/>
    <col min="10245" max="10245" width="12.5703125" style="128" customWidth="1"/>
    <col min="10246" max="10247" width="9" style="128"/>
    <col min="10248" max="10248" width="14.42578125" style="128" customWidth="1"/>
    <col min="10249" max="10497" width="9" style="128"/>
    <col min="10498" max="10498" width="67.28515625" style="128" bestFit="1" customWidth="1"/>
    <col min="10499" max="10499" width="19.7109375" style="128" customWidth="1"/>
    <col min="10500" max="10500" width="21" style="128" customWidth="1"/>
    <col min="10501" max="10501" width="12.5703125" style="128" customWidth="1"/>
    <col min="10502" max="10503" width="9" style="128"/>
    <col min="10504" max="10504" width="14.42578125" style="128" customWidth="1"/>
    <col min="10505" max="10753" width="9" style="128"/>
    <col min="10754" max="10754" width="67.28515625" style="128" bestFit="1" customWidth="1"/>
    <col min="10755" max="10755" width="19.7109375" style="128" customWidth="1"/>
    <col min="10756" max="10756" width="21" style="128" customWidth="1"/>
    <col min="10757" max="10757" width="12.5703125" style="128" customWidth="1"/>
    <col min="10758" max="10759" width="9" style="128"/>
    <col min="10760" max="10760" width="14.42578125" style="128" customWidth="1"/>
    <col min="10761" max="11009" width="9" style="128"/>
    <col min="11010" max="11010" width="67.28515625" style="128" bestFit="1" customWidth="1"/>
    <col min="11011" max="11011" width="19.7109375" style="128" customWidth="1"/>
    <col min="11012" max="11012" width="21" style="128" customWidth="1"/>
    <col min="11013" max="11013" width="12.5703125" style="128" customWidth="1"/>
    <col min="11014" max="11015" width="9" style="128"/>
    <col min="11016" max="11016" width="14.42578125" style="128" customWidth="1"/>
    <col min="11017" max="11265" width="9" style="128"/>
    <col min="11266" max="11266" width="67.28515625" style="128" bestFit="1" customWidth="1"/>
    <col min="11267" max="11267" width="19.7109375" style="128" customWidth="1"/>
    <col min="11268" max="11268" width="21" style="128" customWidth="1"/>
    <col min="11269" max="11269" width="12.5703125" style="128" customWidth="1"/>
    <col min="11270" max="11271" width="9" style="128"/>
    <col min="11272" max="11272" width="14.42578125" style="128" customWidth="1"/>
    <col min="11273" max="11521" width="9" style="128"/>
    <col min="11522" max="11522" width="67.28515625" style="128" bestFit="1" customWidth="1"/>
    <col min="11523" max="11523" width="19.7109375" style="128" customWidth="1"/>
    <col min="11524" max="11524" width="21" style="128" customWidth="1"/>
    <col min="11525" max="11525" width="12.5703125" style="128" customWidth="1"/>
    <col min="11526" max="11527" width="9" style="128"/>
    <col min="11528" max="11528" width="14.42578125" style="128" customWidth="1"/>
    <col min="11529" max="11777" width="9" style="128"/>
    <col min="11778" max="11778" width="67.28515625" style="128" bestFit="1" customWidth="1"/>
    <col min="11779" max="11779" width="19.7109375" style="128" customWidth="1"/>
    <col min="11780" max="11780" width="21" style="128" customWidth="1"/>
    <col min="11781" max="11781" width="12.5703125" style="128" customWidth="1"/>
    <col min="11782" max="11783" width="9" style="128"/>
    <col min="11784" max="11784" width="14.42578125" style="128" customWidth="1"/>
    <col min="11785" max="12033" width="9" style="128"/>
    <col min="12034" max="12034" width="67.28515625" style="128" bestFit="1" customWidth="1"/>
    <col min="12035" max="12035" width="19.7109375" style="128" customWidth="1"/>
    <col min="12036" max="12036" width="21" style="128" customWidth="1"/>
    <col min="12037" max="12037" width="12.5703125" style="128" customWidth="1"/>
    <col min="12038" max="12039" width="9" style="128"/>
    <col min="12040" max="12040" width="14.42578125" style="128" customWidth="1"/>
    <col min="12041" max="12289" width="9" style="128"/>
    <col min="12290" max="12290" width="67.28515625" style="128" bestFit="1" customWidth="1"/>
    <col min="12291" max="12291" width="19.7109375" style="128" customWidth="1"/>
    <col min="12292" max="12292" width="21" style="128" customWidth="1"/>
    <col min="12293" max="12293" width="12.5703125" style="128" customWidth="1"/>
    <col min="12294" max="12295" width="9" style="128"/>
    <col min="12296" max="12296" width="14.42578125" style="128" customWidth="1"/>
    <col min="12297" max="12545" width="9" style="128"/>
    <col min="12546" max="12546" width="67.28515625" style="128" bestFit="1" customWidth="1"/>
    <col min="12547" max="12547" width="19.7109375" style="128" customWidth="1"/>
    <col min="12548" max="12548" width="21" style="128" customWidth="1"/>
    <col min="12549" max="12549" width="12.5703125" style="128" customWidth="1"/>
    <col min="12550" max="12551" width="9" style="128"/>
    <col min="12552" max="12552" width="14.42578125" style="128" customWidth="1"/>
    <col min="12553" max="12801" width="9" style="128"/>
    <col min="12802" max="12802" width="67.28515625" style="128" bestFit="1" customWidth="1"/>
    <col min="12803" max="12803" width="19.7109375" style="128" customWidth="1"/>
    <col min="12804" max="12804" width="21" style="128" customWidth="1"/>
    <col min="12805" max="12805" width="12.5703125" style="128" customWidth="1"/>
    <col min="12806" max="12807" width="9" style="128"/>
    <col min="12808" max="12808" width="14.42578125" style="128" customWidth="1"/>
    <col min="12809" max="13057" width="9" style="128"/>
    <col min="13058" max="13058" width="67.28515625" style="128" bestFit="1" customWidth="1"/>
    <col min="13059" max="13059" width="19.7109375" style="128" customWidth="1"/>
    <col min="13060" max="13060" width="21" style="128" customWidth="1"/>
    <col min="13061" max="13061" width="12.5703125" style="128" customWidth="1"/>
    <col min="13062" max="13063" width="9" style="128"/>
    <col min="13064" max="13064" width="14.42578125" style="128" customWidth="1"/>
    <col min="13065" max="13313" width="9" style="128"/>
    <col min="13314" max="13314" width="67.28515625" style="128" bestFit="1" customWidth="1"/>
    <col min="13315" max="13315" width="19.7109375" style="128" customWidth="1"/>
    <col min="13316" max="13316" width="21" style="128" customWidth="1"/>
    <col min="13317" max="13317" width="12.5703125" style="128" customWidth="1"/>
    <col min="13318" max="13319" width="9" style="128"/>
    <col min="13320" max="13320" width="14.42578125" style="128" customWidth="1"/>
    <col min="13321" max="13569" width="9" style="128"/>
    <col min="13570" max="13570" width="67.28515625" style="128" bestFit="1" customWidth="1"/>
    <col min="13571" max="13571" width="19.7109375" style="128" customWidth="1"/>
    <col min="13572" max="13572" width="21" style="128" customWidth="1"/>
    <col min="13573" max="13573" width="12.5703125" style="128" customWidth="1"/>
    <col min="13574" max="13575" width="9" style="128"/>
    <col min="13576" max="13576" width="14.42578125" style="128" customWidth="1"/>
    <col min="13577" max="13825" width="9" style="128"/>
    <col min="13826" max="13826" width="67.28515625" style="128" bestFit="1" customWidth="1"/>
    <col min="13827" max="13827" width="19.7109375" style="128" customWidth="1"/>
    <col min="13828" max="13828" width="21" style="128" customWidth="1"/>
    <col min="13829" max="13829" width="12.5703125" style="128" customWidth="1"/>
    <col min="13830" max="13831" width="9" style="128"/>
    <col min="13832" max="13832" width="14.42578125" style="128" customWidth="1"/>
    <col min="13833" max="14081" width="9" style="128"/>
    <col min="14082" max="14082" width="67.28515625" style="128" bestFit="1" customWidth="1"/>
    <col min="14083" max="14083" width="19.7109375" style="128" customWidth="1"/>
    <col min="14084" max="14084" width="21" style="128" customWidth="1"/>
    <col min="14085" max="14085" width="12.5703125" style="128" customWidth="1"/>
    <col min="14086" max="14087" width="9" style="128"/>
    <col min="14088" max="14088" width="14.42578125" style="128" customWidth="1"/>
    <col min="14089" max="14337" width="9" style="128"/>
    <col min="14338" max="14338" width="67.28515625" style="128" bestFit="1" customWidth="1"/>
    <col min="14339" max="14339" width="19.7109375" style="128" customWidth="1"/>
    <col min="14340" max="14340" width="21" style="128" customWidth="1"/>
    <col min="14341" max="14341" width="12.5703125" style="128" customWidth="1"/>
    <col min="14342" max="14343" width="9" style="128"/>
    <col min="14344" max="14344" width="14.42578125" style="128" customWidth="1"/>
    <col min="14345" max="14593" width="9" style="128"/>
    <col min="14594" max="14594" width="67.28515625" style="128" bestFit="1" customWidth="1"/>
    <col min="14595" max="14595" width="19.7109375" style="128" customWidth="1"/>
    <col min="14596" max="14596" width="21" style="128" customWidth="1"/>
    <col min="14597" max="14597" width="12.5703125" style="128" customWidth="1"/>
    <col min="14598" max="14599" width="9" style="128"/>
    <col min="14600" max="14600" width="14.42578125" style="128" customWidth="1"/>
    <col min="14601" max="14849" width="9" style="128"/>
    <col min="14850" max="14850" width="67.28515625" style="128" bestFit="1" customWidth="1"/>
    <col min="14851" max="14851" width="19.7109375" style="128" customWidth="1"/>
    <col min="14852" max="14852" width="21" style="128" customWidth="1"/>
    <col min="14853" max="14853" width="12.5703125" style="128" customWidth="1"/>
    <col min="14854" max="14855" width="9" style="128"/>
    <col min="14856" max="14856" width="14.42578125" style="128" customWidth="1"/>
    <col min="14857" max="15105" width="9" style="128"/>
    <col min="15106" max="15106" width="67.28515625" style="128" bestFit="1" customWidth="1"/>
    <col min="15107" max="15107" width="19.7109375" style="128" customWidth="1"/>
    <col min="15108" max="15108" width="21" style="128" customWidth="1"/>
    <col min="15109" max="15109" width="12.5703125" style="128" customWidth="1"/>
    <col min="15110" max="15111" width="9" style="128"/>
    <col min="15112" max="15112" width="14.42578125" style="128" customWidth="1"/>
    <col min="15113" max="15361" width="9" style="128"/>
    <col min="15362" max="15362" width="67.28515625" style="128" bestFit="1" customWidth="1"/>
    <col min="15363" max="15363" width="19.7109375" style="128" customWidth="1"/>
    <col min="15364" max="15364" width="21" style="128" customWidth="1"/>
    <col min="15365" max="15365" width="12.5703125" style="128" customWidth="1"/>
    <col min="15366" max="15367" width="9" style="128"/>
    <col min="15368" max="15368" width="14.42578125" style="128" customWidth="1"/>
    <col min="15369" max="15617" width="9" style="128"/>
    <col min="15618" max="15618" width="67.28515625" style="128" bestFit="1" customWidth="1"/>
    <col min="15619" max="15619" width="19.7109375" style="128" customWidth="1"/>
    <col min="15620" max="15620" width="21" style="128" customWidth="1"/>
    <col min="15621" max="15621" width="12.5703125" style="128" customWidth="1"/>
    <col min="15622" max="15623" width="9" style="128"/>
    <col min="15624" max="15624" width="14.42578125" style="128" customWidth="1"/>
    <col min="15625" max="15873" width="9" style="128"/>
    <col min="15874" max="15874" width="67.28515625" style="128" bestFit="1" customWidth="1"/>
    <col min="15875" max="15875" width="19.7109375" style="128" customWidth="1"/>
    <col min="15876" max="15876" width="21" style="128" customWidth="1"/>
    <col min="15877" max="15877" width="12.5703125" style="128" customWidth="1"/>
    <col min="15878" max="15879" width="9" style="128"/>
    <col min="15880" max="15880" width="14.42578125" style="128" customWidth="1"/>
    <col min="15881" max="16129" width="9" style="128"/>
    <col min="16130" max="16130" width="67.28515625" style="128" bestFit="1" customWidth="1"/>
    <col min="16131" max="16131" width="19.7109375" style="128" customWidth="1"/>
    <col min="16132" max="16132" width="21" style="128" customWidth="1"/>
    <col min="16133" max="16133" width="12.5703125" style="128" customWidth="1"/>
    <col min="16134" max="16135" width="9" style="128"/>
    <col min="16136" max="16136" width="14.42578125" style="128" customWidth="1"/>
    <col min="16137" max="16384" width="9" style="128"/>
  </cols>
  <sheetData>
    <row r="1" spans="2:11" ht="27.75" thickTop="1" thickBot="1">
      <c r="B1" s="1846" t="s">
        <v>1</v>
      </c>
      <c r="C1" s="2368">
        <f>'بيانات عامة'!D5</f>
        <v>0</v>
      </c>
      <c r="D1" s="2369"/>
      <c r="E1" s="677"/>
    </row>
    <row r="2" spans="2:11" s="129" customFormat="1" ht="27.75" thickTop="1" thickBot="1">
      <c r="B2" s="1847" t="s">
        <v>529</v>
      </c>
      <c r="C2" s="2387">
        <f>'بيانات عامة'!D15</f>
        <v>0</v>
      </c>
      <c r="D2" s="2388"/>
      <c r="E2" s="678"/>
      <c r="F2" s="677"/>
      <c r="G2" s="677"/>
      <c r="H2" s="677"/>
      <c r="I2" s="128"/>
    </row>
    <row r="3" spans="2:11" ht="24" thickBot="1">
      <c r="B3" s="2392" t="s">
        <v>241</v>
      </c>
      <c r="C3" s="2393"/>
      <c r="D3" s="2393"/>
      <c r="E3" s="2393"/>
      <c r="F3" s="2393"/>
      <c r="G3" s="2393"/>
      <c r="H3" s="2393"/>
      <c r="I3" s="2394"/>
      <c r="J3" s="130"/>
      <c r="K3" s="129"/>
    </row>
    <row r="4" spans="2:11" s="129" customFormat="1" ht="15.75" thickBot="1">
      <c r="B4" s="94"/>
      <c r="C4" s="94"/>
      <c r="D4" s="94"/>
      <c r="E4" s="94"/>
      <c r="F4" s="94"/>
      <c r="G4" s="94"/>
      <c r="H4" s="94"/>
      <c r="I4" s="128"/>
    </row>
    <row r="5" spans="2:11" ht="16.5" thickBot="1">
      <c r="B5" s="718"/>
      <c r="C5" s="719"/>
      <c r="D5" s="720"/>
      <c r="E5" s="720"/>
      <c r="F5" s="721"/>
      <c r="G5" s="720"/>
      <c r="H5" s="721"/>
      <c r="I5" s="722"/>
    </row>
    <row r="6" spans="2:11" ht="24" thickBot="1">
      <c r="B6" s="2395" t="s">
        <v>530</v>
      </c>
      <c r="C6" s="2396"/>
      <c r="D6" s="2396"/>
      <c r="E6" s="2396"/>
      <c r="F6" s="2396"/>
      <c r="G6" s="2397"/>
      <c r="H6" s="1462">
        <f>'MR اجمالى أدوات دين '!G10</f>
        <v>0</v>
      </c>
      <c r="I6" s="726"/>
    </row>
    <row r="7" spans="2:11" ht="24" thickBot="1">
      <c r="B7" s="1466"/>
      <c r="C7" s="1467"/>
      <c r="D7" s="1467"/>
      <c r="E7" s="1467"/>
      <c r="F7" s="1467"/>
      <c r="G7" s="1467"/>
      <c r="H7" s="1463"/>
      <c r="I7" s="727"/>
    </row>
    <row r="8" spans="2:11" ht="24" thickBot="1">
      <c r="B8" s="2398" t="s">
        <v>531</v>
      </c>
      <c r="C8" s="2399"/>
      <c r="D8" s="2399"/>
      <c r="E8" s="2399"/>
      <c r="F8" s="2399"/>
      <c r="G8" s="2400"/>
      <c r="H8" s="1462">
        <f>'MR مخاطر الأسهم'!J37</f>
        <v>0</v>
      </c>
      <c r="I8" s="726"/>
    </row>
    <row r="9" spans="2:11" ht="24" thickBot="1">
      <c r="B9" s="1468"/>
      <c r="C9" s="1467"/>
      <c r="D9" s="1467"/>
      <c r="E9" s="1467"/>
      <c r="F9" s="1467"/>
      <c r="G9" s="1467"/>
      <c r="H9" s="1464"/>
      <c r="I9" s="727"/>
    </row>
    <row r="10" spans="2:11" ht="24" thickBot="1">
      <c r="B10" s="2395" t="s">
        <v>532</v>
      </c>
      <c r="C10" s="2396"/>
      <c r="D10" s="2396"/>
      <c r="E10" s="2396"/>
      <c r="F10" s="2396"/>
      <c r="G10" s="2397"/>
      <c r="H10" s="1462">
        <f>'MR متطلب مخاطر أسعار الصرف'!M7</f>
        <v>0</v>
      </c>
      <c r="I10" s="726"/>
    </row>
    <row r="11" spans="2:11" ht="23.25">
      <c r="B11" s="724"/>
      <c r="C11" s="725"/>
      <c r="D11" s="725"/>
      <c r="E11" s="725"/>
      <c r="F11" s="725"/>
      <c r="G11" s="725"/>
      <c r="H11" s="1465"/>
      <c r="I11" s="727"/>
    </row>
    <row r="12" spans="2:11" ht="24" thickBot="1">
      <c r="B12" s="724"/>
      <c r="C12" s="723"/>
      <c r="D12" s="723"/>
      <c r="E12" s="723"/>
      <c r="F12" s="723"/>
      <c r="G12" s="723"/>
      <c r="H12" s="1463"/>
      <c r="I12" s="727"/>
    </row>
    <row r="13" spans="2:11" ht="27" thickBot="1">
      <c r="B13" s="2401" t="s">
        <v>242</v>
      </c>
      <c r="C13" s="2402"/>
      <c r="D13" s="2402"/>
      <c r="E13" s="2402"/>
      <c r="F13" s="2402"/>
      <c r="G13" s="2403"/>
      <c r="H13" s="1462">
        <f>H6+H8+H10</f>
        <v>0</v>
      </c>
      <c r="I13" s="726"/>
    </row>
    <row r="14" spans="2:11" ht="16.5" thickBot="1">
      <c r="B14" s="1039"/>
      <c r="C14" s="1040"/>
      <c r="D14" s="1040"/>
      <c r="E14" s="1040"/>
      <c r="F14" s="1040"/>
      <c r="G14" s="1040"/>
      <c r="H14" s="1041"/>
      <c r="I14" s="727"/>
    </row>
    <row r="15" spans="2:11" ht="27" thickBot="1">
      <c r="B15" s="2389" t="s">
        <v>51</v>
      </c>
      <c r="C15" s="2390"/>
      <c r="D15" s="2390"/>
      <c r="E15" s="2390"/>
      <c r="F15" s="2390"/>
      <c r="G15" s="2391"/>
      <c r="H15" s="1461">
        <f>H13*12.5</f>
        <v>0</v>
      </c>
      <c r="I15" s="1042"/>
    </row>
    <row r="16" spans="2:11">
      <c r="B16" s="131"/>
      <c r="C16" s="131"/>
      <c r="D16" s="131"/>
      <c r="E16" s="131"/>
      <c r="F16" s="131"/>
      <c r="G16" s="131"/>
      <c r="H16" s="131"/>
    </row>
    <row r="17" spans="2:8">
      <c r="B17" s="131"/>
      <c r="C17" s="131"/>
      <c r="D17" s="131"/>
      <c r="E17" s="131"/>
      <c r="F17" s="131"/>
      <c r="G17" s="131"/>
      <c r="H17" s="131"/>
    </row>
    <row r="18" spans="2:8">
      <c r="B18" s="131"/>
      <c r="C18" s="131"/>
      <c r="D18" s="131"/>
      <c r="E18" s="131"/>
      <c r="F18" s="131"/>
      <c r="G18" s="131"/>
      <c r="H18" s="131"/>
    </row>
    <row r="19" spans="2:8">
      <c r="B19" s="131"/>
      <c r="C19" s="131"/>
      <c r="D19" s="131"/>
      <c r="E19" s="131"/>
      <c r="F19" s="131"/>
      <c r="G19" s="131"/>
      <c r="H19" s="131"/>
    </row>
    <row r="20" spans="2:8">
      <c r="B20" s="131"/>
      <c r="C20" s="131"/>
      <c r="D20" s="131"/>
      <c r="E20" s="131"/>
      <c r="F20" s="131"/>
      <c r="G20" s="131"/>
      <c r="H20" s="131"/>
    </row>
    <row r="21" spans="2:8">
      <c r="B21" s="131"/>
      <c r="C21" s="131"/>
      <c r="D21" s="131"/>
      <c r="E21" s="131"/>
      <c r="F21" s="131"/>
      <c r="G21" s="131"/>
      <c r="H21" s="131"/>
    </row>
  </sheetData>
  <sheetProtection algorithmName="SHA-512" hashValue="EDqIG+ad6H1R3KviTKEp3jWemtmEr0C6QewPUbsKybrVypFXGCOfc1NUSvPRpEfOQEiTAFSrTxz7FqgufH3Oxg==" saltValue="dRoS0W3gSdlTF56LkX1QIg==" spinCount="100000" sheet="1" objects="1" scenarios="1"/>
  <mergeCells count="8">
    <mergeCell ref="C1:D1"/>
    <mergeCell ref="C2:D2"/>
    <mergeCell ref="B15:G15"/>
    <mergeCell ref="B3:I3"/>
    <mergeCell ref="B6:G6"/>
    <mergeCell ref="B8:G8"/>
    <mergeCell ref="B13:G13"/>
    <mergeCell ref="B10:G10"/>
  </mergeCells>
  <pageMargins left="0.7" right="0.7" top="0.75" bottom="0.75" header="0.3" footer="0.3"/>
  <pageSetup paperSize="9" scale="82" orientation="landscape"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K27"/>
  <sheetViews>
    <sheetView showGridLines="0" rightToLeft="1" view="pageBreakPreview" zoomScaleSheetLayoutView="100" workbookViewId="0">
      <selection activeCell="B1" sqref="B1:B2"/>
    </sheetView>
  </sheetViews>
  <sheetFormatPr defaultRowHeight="12.75"/>
  <cols>
    <col min="1" max="1" width="9" style="839"/>
    <col min="2" max="2" width="21.140625" style="839" customWidth="1"/>
    <col min="3" max="3" width="15" style="839" customWidth="1"/>
    <col min="4" max="4" width="13" style="839" customWidth="1"/>
    <col min="5" max="5" width="10.85546875" style="839" customWidth="1"/>
    <col min="6" max="6" width="23.85546875" style="839" customWidth="1"/>
    <col min="7" max="7" width="24.42578125" style="839" customWidth="1"/>
    <col min="8" max="257" width="9" style="839"/>
    <col min="258" max="258" width="21.140625" style="839" customWidth="1"/>
    <col min="259" max="259" width="15" style="839" customWidth="1"/>
    <col min="260" max="260" width="13" style="839" customWidth="1"/>
    <col min="261" max="261" width="10.85546875" style="839" customWidth="1"/>
    <col min="262" max="262" width="23.85546875" style="839" customWidth="1"/>
    <col min="263" max="263" width="24.42578125" style="839" customWidth="1"/>
    <col min="264" max="513" width="9" style="839"/>
    <col min="514" max="514" width="21.140625" style="839" customWidth="1"/>
    <col min="515" max="515" width="15" style="839" customWidth="1"/>
    <col min="516" max="516" width="13" style="839" customWidth="1"/>
    <col min="517" max="517" width="10.85546875" style="839" customWidth="1"/>
    <col min="518" max="518" width="23.85546875" style="839" customWidth="1"/>
    <col min="519" max="519" width="24.42578125" style="839" customWidth="1"/>
    <col min="520" max="769" width="9" style="839"/>
    <col min="770" max="770" width="21.140625" style="839" customWidth="1"/>
    <col min="771" max="771" width="15" style="839" customWidth="1"/>
    <col min="772" max="772" width="13" style="839" customWidth="1"/>
    <col min="773" max="773" width="10.85546875" style="839" customWidth="1"/>
    <col min="774" max="774" width="23.85546875" style="839" customWidth="1"/>
    <col min="775" max="775" width="24.42578125" style="839" customWidth="1"/>
    <col min="776" max="1025" width="9" style="839"/>
    <col min="1026" max="1026" width="21.140625" style="839" customWidth="1"/>
    <col min="1027" max="1027" width="15" style="839" customWidth="1"/>
    <col min="1028" max="1028" width="13" style="839" customWidth="1"/>
    <col min="1029" max="1029" width="10.85546875" style="839" customWidth="1"/>
    <col min="1030" max="1030" width="23.85546875" style="839" customWidth="1"/>
    <col min="1031" max="1031" width="24.42578125" style="839" customWidth="1"/>
    <col min="1032" max="1281" width="9" style="839"/>
    <col min="1282" max="1282" width="21.140625" style="839" customWidth="1"/>
    <col min="1283" max="1283" width="15" style="839" customWidth="1"/>
    <col min="1284" max="1284" width="13" style="839" customWidth="1"/>
    <col min="1285" max="1285" width="10.85546875" style="839" customWidth="1"/>
    <col min="1286" max="1286" width="23.85546875" style="839" customWidth="1"/>
    <col min="1287" max="1287" width="24.42578125" style="839" customWidth="1"/>
    <col min="1288" max="1537" width="9" style="839"/>
    <col min="1538" max="1538" width="21.140625" style="839" customWidth="1"/>
    <col min="1539" max="1539" width="15" style="839" customWidth="1"/>
    <col min="1540" max="1540" width="13" style="839" customWidth="1"/>
    <col min="1541" max="1541" width="10.85546875" style="839" customWidth="1"/>
    <col min="1542" max="1542" width="23.85546875" style="839" customWidth="1"/>
    <col min="1543" max="1543" width="24.42578125" style="839" customWidth="1"/>
    <col min="1544" max="1793" width="9" style="839"/>
    <col min="1794" max="1794" width="21.140625" style="839" customWidth="1"/>
    <col min="1795" max="1795" width="15" style="839" customWidth="1"/>
    <col min="1796" max="1796" width="13" style="839" customWidth="1"/>
    <col min="1797" max="1797" width="10.85546875" style="839" customWidth="1"/>
    <col min="1798" max="1798" width="23.85546875" style="839" customWidth="1"/>
    <col min="1799" max="1799" width="24.42578125" style="839" customWidth="1"/>
    <col min="1800" max="2049" width="9" style="839"/>
    <col min="2050" max="2050" width="21.140625" style="839" customWidth="1"/>
    <col min="2051" max="2051" width="15" style="839" customWidth="1"/>
    <col min="2052" max="2052" width="13" style="839" customWidth="1"/>
    <col min="2053" max="2053" width="10.85546875" style="839" customWidth="1"/>
    <col min="2054" max="2054" width="23.85546875" style="839" customWidth="1"/>
    <col min="2055" max="2055" width="24.42578125" style="839" customWidth="1"/>
    <col min="2056" max="2305" width="9" style="839"/>
    <col min="2306" max="2306" width="21.140625" style="839" customWidth="1"/>
    <col min="2307" max="2307" width="15" style="839" customWidth="1"/>
    <col min="2308" max="2308" width="13" style="839" customWidth="1"/>
    <col min="2309" max="2309" width="10.85546875" style="839" customWidth="1"/>
    <col min="2310" max="2310" width="23.85546875" style="839" customWidth="1"/>
    <col min="2311" max="2311" width="24.42578125" style="839" customWidth="1"/>
    <col min="2312" max="2561" width="9" style="839"/>
    <col min="2562" max="2562" width="21.140625" style="839" customWidth="1"/>
    <col min="2563" max="2563" width="15" style="839" customWidth="1"/>
    <col min="2564" max="2564" width="13" style="839" customWidth="1"/>
    <col min="2565" max="2565" width="10.85546875" style="839" customWidth="1"/>
    <col min="2566" max="2566" width="23.85546875" style="839" customWidth="1"/>
    <col min="2567" max="2567" width="24.42578125" style="839" customWidth="1"/>
    <col min="2568" max="2817" width="9" style="839"/>
    <col min="2818" max="2818" width="21.140625" style="839" customWidth="1"/>
    <col min="2819" max="2819" width="15" style="839" customWidth="1"/>
    <col min="2820" max="2820" width="13" style="839" customWidth="1"/>
    <col min="2821" max="2821" width="10.85546875" style="839" customWidth="1"/>
    <col min="2822" max="2822" width="23.85546875" style="839" customWidth="1"/>
    <col min="2823" max="2823" width="24.42578125" style="839" customWidth="1"/>
    <col min="2824" max="3073" width="9" style="839"/>
    <col min="3074" max="3074" width="21.140625" style="839" customWidth="1"/>
    <col min="3075" max="3075" width="15" style="839" customWidth="1"/>
    <col min="3076" max="3076" width="13" style="839" customWidth="1"/>
    <col min="3077" max="3077" width="10.85546875" style="839" customWidth="1"/>
    <col min="3078" max="3078" width="23.85546875" style="839" customWidth="1"/>
    <col min="3079" max="3079" width="24.42578125" style="839" customWidth="1"/>
    <col min="3080" max="3329" width="9" style="839"/>
    <col min="3330" max="3330" width="21.140625" style="839" customWidth="1"/>
    <col min="3331" max="3331" width="15" style="839" customWidth="1"/>
    <col min="3332" max="3332" width="13" style="839" customWidth="1"/>
    <col min="3333" max="3333" width="10.85546875" style="839" customWidth="1"/>
    <col min="3334" max="3334" width="23.85546875" style="839" customWidth="1"/>
    <col min="3335" max="3335" width="24.42578125" style="839" customWidth="1"/>
    <col min="3336" max="3585" width="9" style="839"/>
    <col min="3586" max="3586" width="21.140625" style="839" customWidth="1"/>
    <col min="3587" max="3587" width="15" style="839" customWidth="1"/>
    <col min="3588" max="3588" width="13" style="839" customWidth="1"/>
    <col min="3589" max="3589" width="10.85546875" style="839" customWidth="1"/>
    <col min="3590" max="3590" width="23.85546875" style="839" customWidth="1"/>
    <col min="3591" max="3591" width="24.42578125" style="839" customWidth="1"/>
    <col min="3592" max="3841" width="9" style="839"/>
    <col min="3842" max="3842" width="21.140625" style="839" customWidth="1"/>
    <col min="3843" max="3843" width="15" style="839" customWidth="1"/>
    <col min="3844" max="3844" width="13" style="839" customWidth="1"/>
    <col min="3845" max="3845" width="10.85546875" style="839" customWidth="1"/>
    <col min="3846" max="3846" width="23.85546875" style="839" customWidth="1"/>
    <col min="3847" max="3847" width="24.42578125" style="839" customWidth="1"/>
    <col min="3848" max="4097" width="9" style="839"/>
    <col min="4098" max="4098" width="21.140625" style="839" customWidth="1"/>
    <col min="4099" max="4099" width="15" style="839" customWidth="1"/>
    <col min="4100" max="4100" width="13" style="839" customWidth="1"/>
    <col min="4101" max="4101" width="10.85546875" style="839" customWidth="1"/>
    <col min="4102" max="4102" width="23.85546875" style="839" customWidth="1"/>
    <col min="4103" max="4103" width="24.42578125" style="839" customWidth="1"/>
    <col min="4104" max="4353" width="9" style="839"/>
    <col min="4354" max="4354" width="21.140625" style="839" customWidth="1"/>
    <col min="4355" max="4355" width="15" style="839" customWidth="1"/>
    <col min="4356" max="4356" width="13" style="839" customWidth="1"/>
    <col min="4357" max="4357" width="10.85546875" style="839" customWidth="1"/>
    <col min="4358" max="4358" width="23.85546875" style="839" customWidth="1"/>
    <col min="4359" max="4359" width="24.42578125" style="839" customWidth="1"/>
    <col min="4360" max="4609" width="9" style="839"/>
    <col min="4610" max="4610" width="21.140625" style="839" customWidth="1"/>
    <col min="4611" max="4611" width="15" style="839" customWidth="1"/>
    <col min="4612" max="4612" width="13" style="839" customWidth="1"/>
    <col min="4613" max="4613" width="10.85546875" style="839" customWidth="1"/>
    <col min="4614" max="4614" width="23.85546875" style="839" customWidth="1"/>
    <col min="4615" max="4615" width="24.42578125" style="839" customWidth="1"/>
    <col min="4616" max="4865" width="9" style="839"/>
    <col min="4866" max="4866" width="21.140625" style="839" customWidth="1"/>
    <col min="4867" max="4867" width="15" style="839" customWidth="1"/>
    <col min="4868" max="4868" width="13" style="839" customWidth="1"/>
    <col min="4869" max="4869" width="10.85546875" style="839" customWidth="1"/>
    <col min="4870" max="4870" width="23.85546875" style="839" customWidth="1"/>
    <col min="4871" max="4871" width="24.42578125" style="839" customWidth="1"/>
    <col min="4872" max="5121" width="9" style="839"/>
    <col min="5122" max="5122" width="21.140625" style="839" customWidth="1"/>
    <col min="5123" max="5123" width="15" style="839" customWidth="1"/>
    <col min="5124" max="5124" width="13" style="839" customWidth="1"/>
    <col min="5125" max="5125" width="10.85546875" style="839" customWidth="1"/>
    <col min="5126" max="5126" width="23.85546875" style="839" customWidth="1"/>
    <col min="5127" max="5127" width="24.42578125" style="839" customWidth="1"/>
    <col min="5128" max="5377" width="9" style="839"/>
    <col min="5378" max="5378" width="21.140625" style="839" customWidth="1"/>
    <col min="5379" max="5379" width="15" style="839" customWidth="1"/>
    <col min="5380" max="5380" width="13" style="839" customWidth="1"/>
    <col min="5381" max="5381" width="10.85546875" style="839" customWidth="1"/>
    <col min="5382" max="5382" width="23.85546875" style="839" customWidth="1"/>
    <col min="5383" max="5383" width="24.42578125" style="839" customWidth="1"/>
    <col min="5384" max="5633" width="9" style="839"/>
    <col min="5634" max="5634" width="21.140625" style="839" customWidth="1"/>
    <col min="5635" max="5635" width="15" style="839" customWidth="1"/>
    <col min="5636" max="5636" width="13" style="839" customWidth="1"/>
    <col min="5637" max="5637" width="10.85546875" style="839" customWidth="1"/>
    <col min="5638" max="5638" width="23.85546875" style="839" customWidth="1"/>
    <col min="5639" max="5639" width="24.42578125" style="839" customWidth="1"/>
    <col min="5640" max="5889" width="9" style="839"/>
    <col min="5890" max="5890" width="21.140625" style="839" customWidth="1"/>
    <col min="5891" max="5891" width="15" style="839" customWidth="1"/>
    <col min="5892" max="5892" width="13" style="839" customWidth="1"/>
    <col min="5893" max="5893" width="10.85546875" style="839" customWidth="1"/>
    <col min="5894" max="5894" width="23.85546875" style="839" customWidth="1"/>
    <col min="5895" max="5895" width="24.42578125" style="839" customWidth="1"/>
    <col min="5896" max="6145" width="9" style="839"/>
    <col min="6146" max="6146" width="21.140625" style="839" customWidth="1"/>
    <col min="6147" max="6147" width="15" style="839" customWidth="1"/>
    <col min="6148" max="6148" width="13" style="839" customWidth="1"/>
    <col min="6149" max="6149" width="10.85546875" style="839" customWidth="1"/>
    <col min="6150" max="6150" width="23.85546875" style="839" customWidth="1"/>
    <col min="6151" max="6151" width="24.42578125" style="839" customWidth="1"/>
    <col min="6152" max="6401" width="9" style="839"/>
    <col min="6402" max="6402" width="21.140625" style="839" customWidth="1"/>
    <col min="6403" max="6403" width="15" style="839" customWidth="1"/>
    <col min="6404" max="6404" width="13" style="839" customWidth="1"/>
    <col min="6405" max="6405" width="10.85546875" style="839" customWidth="1"/>
    <col min="6406" max="6406" width="23.85546875" style="839" customWidth="1"/>
    <col min="6407" max="6407" width="24.42578125" style="839" customWidth="1"/>
    <col min="6408" max="6657" width="9" style="839"/>
    <col min="6658" max="6658" width="21.140625" style="839" customWidth="1"/>
    <col min="6659" max="6659" width="15" style="839" customWidth="1"/>
    <col min="6660" max="6660" width="13" style="839" customWidth="1"/>
    <col min="6661" max="6661" width="10.85546875" style="839" customWidth="1"/>
    <col min="6662" max="6662" width="23.85546875" style="839" customWidth="1"/>
    <col min="6663" max="6663" width="24.42578125" style="839" customWidth="1"/>
    <col min="6664" max="6913" width="9" style="839"/>
    <col min="6914" max="6914" width="21.140625" style="839" customWidth="1"/>
    <col min="6915" max="6915" width="15" style="839" customWidth="1"/>
    <col min="6916" max="6916" width="13" style="839" customWidth="1"/>
    <col min="6917" max="6917" width="10.85546875" style="839" customWidth="1"/>
    <col min="6918" max="6918" width="23.85546875" style="839" customWidth="1"/>
    <col min="6919" max="6919" width="24.42578125" style="839" customWidth="1"/>
    <col min="6920" max="7169" width="9" style="839"/>
    <col min="7170" max="7170" width="21.140625" style="839" customWidth="1"/>
    <col min="7171" max="7171" width="15" style="839" customWidth="1"/>
    <col min="7172" max="7172" width="13" style="839" customWidth="1"/>
    <col min="7173" max="7173" width="10.85546875" style="839" customWidth="1"/>
    <col min="7174" max="7174" width="23.85546875" style="839" customWidth="1"/>
    <col min="7175" max="7175" width="24.42578125" style="839" customWidth="1"/>
    <col min="7176" max="7425" width="9" style="839"/>
    <col min="7426" max="7426" width="21.140625" style="839" customWidth="1"/>
    <col min="7427" max="7427" width="15" style="839" customWidth="1"/>
    <col min="7428" max="7428" width="13" style="839" customWidth="1"/>
    <col min="7429" max="7429" width="10.85546875" style="839" customWidth="1"/>
    <col min="7430" max="7430" width="23.85546875" style="839" customWidth="1"/>
    <col min="7431" max="7431" width="24.42578125" style="839" customWidth="1"/>
    <col min="7432" max="7681" width="9" style="839"/>
    <col min="7682" max="7682" width="21.140625" style="839" customWidth="1"/>
    <col min="7683" max="7683" width="15" style="839" customWidth="1"/>
    <col min="7684" max="7684" width="13" style="839" customWidth="1"/>
    <col min="7685" max="7685" width="10.85546875" style="839" customWidth="1"/>
    <col min="7686" max="7686" width="23.85546875" style="839" customWidth="1"/>
    <col min="7687" max="7687" width="24.42578125" style="839" customWidth="1"/>
    <col min="7688" max="7937" width="9" style="839"/>
    <col min="7938" max="7938" width="21.140625" style="839" customWidth="1"/>
    <col min="7939" max="7939" width="15" style="839" customWidth="1"/>
    <col min="7940" max="7940" width="13" style="839" customWidth="1"/>
    <col min="7941" max="7941" width="10.85546875" style="839" customWidth="1"/>
    <col min="7942" max="7942" width="23.85546875" style="839" customWidth="1"/>
    <col min="7943" max="7943" width="24.42578125" style="839" customWidth="1"/>
    <col min="7944" max="8193" width="9" style="839"/>
    <col min="8194" max="8194" width="21.140625" style="839" customWidth="1"/>
    <col min="8195" max="8195" width="15" style="839" customWidth="1"/>
    <col min="8196" max="8196" width="13" style="839" customWidth="1"/>
    <col min="8197" max="8197" width="10.85546875" style="839" customWidth="1"/>
    <col min="8198" max="8198" width="23.85546875" style="839" customWidth="1"/>
    <col min="8199" max="8199" width="24.42578125" style="839" customWidth="1"/>
    <col min="8200" max="8449" width="9" style="839"/>
    <col min="8450" max="8450" width="21.140625" style="839" customWidth="1"/>
    <col min="8451" max="8451" width="15" style="839" customWidth="1"/>
    <col min="8452" max="8452" width="13" style="839" customWidth="1"/>
    <col min="8453" max="8453" width="10.85546875" style="839" customWidth="1"/>
    <col min="8454" max="8454" width="23.85546875" style="839" customWidth="1"/>
    <col min="8455" max="8455" width="24.42578125" style="839" customWidth="1"/>
    <col min="8456" max="8705" width="9" style="839"/>
    <col min="8706" max="8706" width="21.140625" style="839" customWidth="1"/>
    <col min="8707" max="8707" width="15" style="839" customWidth="1"/>
    <col min="8708" max="8708" width="13" style="839" customWidth="1"/>
    <col min="8709" max="8709" width="10.85546875" style="839" customWidth="1"/>
    <col min="8710" max="8710" width="23.85546875" style="839" customWidth="1"/>
    <col min="8711" max="8711" width="24.42578125" style="839" customWidth="1"/>
    <col min="8712" max="8961" width="9" style="839"/>
    <col min="8962" max="8962" width="21.140625" style="839" customWidth="1"/>
    <col min="8963" max="8963" width="15" style="839" customWidth="1"/>
    <col min="8964" max="8964" width="13" style="839" customWidth="1"/>
    <col min="8965" max="8965" width="10.85546875" style="839" customWidth="1"/>
    <col min="8966" max="8966" width="23.85546875" style="839" customWidth="1"/>
    <col min="8967" max="8967" width="24.42578125" style="839" customWidth="1"/>
    <col min="8968" max="9217" width="9" style="839"/>
    <col min="9218" max="9218" width="21.140625" style="839" customWidth="1"/>
    <col min="9219" max="9219" width="15" style="839" customWidth="1"/>
    <col min="9220" max="9220" width="13" style="839" customWidth="1"/>
    <col min="9221" max="9221" width="10.85546875" style="839" customWidth="1"/>
    <col min="9222" max="9222" width="23.85546875" style="839" customWidth="1"/>
    <col min="9223" max="9223" width="24.42578125" style="839" customWidth="1"/>
    <col min="9224" max="9473" width="9" style="839"/>
    <col min="9474" max="9474" width="21.140625" style="839" customWidth="1"/>
    <col min="9475" max="9475" width="15" style="839" customWidth="1"/>
    <col min="9476" max="9476" width="13" style="839" customWidth="1"/>
    <col min="9477" max="9477" width="10.85546875" style="839" customWidth="1"/>
    <col min="9478" max="9478" width="23.85546875" style="839" customWidth="1"/>
    <col min="9479" max="9479" width="24.42578125" style="839" customWidth="1"/>
    <col min="9480" max="9729" width="9" style="839"/>
    <col min="9730" max="9730" width="21.140625" style="839" customWidth="1"/>
    <col min="9731" max="9731" width="15" style="839" customWidth="1"/>
    <col min="9732" max="9732" width="13" style="839" customWidth="1"/>
    <col min="9733" max="9733" width="10.85546875" style="839" customWidth="1"/>
    <col min="9734" max="9734" width="23.85546875" style="839" customWidth="1"/>
    <col min="9735" max="9735" width="24.42578125" style="839" customWidth="1"/>
    <col min="9736" max="9985" width="9" style="839"/>
    <col min="9986" max="9986" width="21.140625" style="839" customWidth="1"/>
    <col min="9987" max="9987" width="15" style="839" customWidth="1"/>
    <col min="9988" max="9988" width="13" style="839" customWidth="1"/>
    <col min="9989" max="9989" width="10.85546875" style="839" customWidth="1"/>
    <col min="9990" max="9990" width="23.85546875" style="839" customWidth="1"/>
    <col min="9991" max="9991" width="24.42578125" style="839" customWidth="1"/>
    <col min="9992" max="10241" width="9" style="839"/>
    <col min="10242" max="10242" width="21.140625" style="839" customWidth="1"/>
    <col min="10243" max="10243" width="15" style="839" customWidth="1"/>
    <col min="10244" max="10244" width="13" style="839" customWidth="1"/>
    <col min="10245" max="10245" width="10.85546875" style="839" customWidth="1"/>
    <col min="10246" max="10246" width="23.85546875" style="839" customWidth="1"/>
    <col min="10247" max="10247" width="24.42578125" style="839" customWidth="1"/>
    <col min="10248" max="10497" width="9" style="839"/>
    <col min="10498" max="10498" width="21.140625" style="839" customWidth="1"/>
    <col min="10499" max="10499" width="15" style="839" customWidth="1"/>
    <col min="10500" max="10500" width="13" style="839" customWidth="1"/>
    <col min="10501" max="10501" width="10.85546875" style="839" customWidth="1"/>
    <col min="10502" max="10502" width="23.85546875" style="839" customWidth="1"/>
    <col min="10503" max="10503" width="24.42578125" style="839" customWidth="1"/>
    <col min="10504" max="10753" width="9" style="839"/>
    <col min="10754" max="10754" width="21.140625" style="839" customWidth="1"/>
    <col min="10755" max="10755" width="15" style="839" customWidth="1"/>
    <col min="10756" max="10756" width="13" style="839" customWidth="1"/>
    <col min="10757" max="10757" width="10.85546875" style="839" customWidth="1"/>
    <col min="10758" max="10758" width="23.85546875" style="839" customWidth="1"/>
    <col min="10759" max="10759" width="24.42578125" style="839" customWidth="1"/>
    <col min="10760" max="11009" width="9" style="839"/>
    <col min="11010" max="11010" width="21.140625" style="839" customWidth="1"/>
    <col min="11011" max="11011" width="15" style="839" customWidth="1"/>
    <col min="11012" max="11012" width="13" style="839" customWidth="1"/>
    <col min="11013" max="11013" width="10.85546875" style="839" customWidth="1"/>
    <col min="11014" max="11014" width="23.85546875" style="839" customWidth="1"/>
    <col min="11015" max="11015" width="24.42578125" style="839" customWidth="1"/>
    <col min="11016" max="11265" width="9" style="839"/>
    <col min="11266" max="11266" width="21.140625" style="839" customWidth="1"/>
    <col min="11267" max="11267" width="15" style="839" customWidth="1"/>
    <col min="11268" max="11268" width="13" style="839" customWidth="1"/>
    <col min="11269" max="11269" width="10.85546875" style="839" customWidth="1"/>
    <col min="11270" max="11270" width="23.85546875" style="839" customWidth="1"/>
    <col min="11271" max="11271" width="24.42578125" style="839" customWidth="1"/>
    <col min="11272" max="11521" width="9" style="839"/>
    <col min="11522" max="11522" width="21.140625" style="839" customWidth="1"/>
    <col min="11523" max="11523" width="15" style="839" customWidth="1"/>
    <col min="11524" max="11524" width="13" style="839" customWidth="1"/>
    <col min="11525" max="11525" width="10.85546875" style="839" customWidth="1"/>
    <col min="11526" max="11526" width="23.85546875" style="839" customWidth="1"/>
    <col min="11527" max="11527" width="24.42578125" style="839" customWidth="1"/>
    <col min="11528" max="11777" width="9" style="839"/>
    <col min="11778" max="11778" width="21.140625" style="839" customWidth="1"/>
    <col min="11779" max="11779" width="15" style="839" customWidth="1"/>
    <col min="11780" max="11780" width="13" style="839" customWidth="1"/>
    <col min="11781" max="11781" width="10.85546875" style="839" customWidth="1"/>
    <col min="11782" max="11782" width="23.85546875" style="839" customWidth="1"/>
    <col min="11783" max="11783" width="24.42578125" style="839" customWidth="1"/>
    <col min="11784" max="12033" width="9" style="839"/>
    <col min="12034" max="12034" width="21.140625" style="839" customWidth="1"/>
    <col min="12035" max="12035" width="15" style="839" customWidth="1"/>
    <col min="12036" max="12036" width="13" style="839" customWidth="1"/>
    <col min="12037" max="12037" width="10.85546875" style="839" customWidth="1"/>
    <col min="12038" max="12038" width="23.85546875" style="839" customWidth="1"/>
    <col min="12039" max="12039" width="24.42578125" style="839" customWidth="1"/>
    <col min="12040" max="12289" width="9" style="839"/>
    <col min="12290" max="12290" width="21.140625" style="839" customWidth="1"/>
    <col min="12291" max="12291" width="15" style="839" customWidth="1"/>
    <col min="12292" max="12292" width="13" style="839" customWidth="1"/>
    <col min="12293" max="12293" width="10.85546875" style="839" customWidth="1"/>
    <col min="12294" max="12294" width="23.85546875" style="839" customWidth="1"/>
    <col min="12295" max="12295" width="24.42578125" style="839" customWidth="1"/>
    <col min="12296" max="12545" width="9" style="839"/>
    <col min="12546" max="12546" width="21.140625" style="839" customWidth="1"/>
    <col min="12547" max="12547" width="15" style="839" customWidth="1"/>
    <col min="12548" max="12548" width="13" style="839" customWidth="1"/>
    <col min="12549" max="12549" width="10.85546875" style="839" customWidth="1"/>
    <col min="12550" max="12550" width="23.85546875" style="839" customWidth="1"/>
    <col min="12551" max="12551" width="24.42578125" style="839" customWidth="1"/>
    <col min="12552" max="12801" width="9" style="839"/>
    <col min="12802" max="12802" width="21.140625" style="839" customWidth="1"/>
    <col min="12803" max="12803" width="15" style="839" customWidth="1"/>
    <col min="12804" max="12804" width="13" style="839" customWidth="1"/>
    <col min="12805" max="12805" width="10.85546875" style="839" customWidth="1"/>
    <col min="12806" max="12806" width="23.85546875" style="839" customWidth="1"/>
    <col min="12807" max="12807" width="24.42578125" style="839" customWidth="1"/>
    <col min="12808" max="13057" width="9" style="839"/>
    <col min="13058" max="13058" width="21.140625" style="839" customWidth="1"/>
    <col min="13059" max="13059" width="15" style="839" customWidth="1"/>
    <col min="13060" max="13060" width="13" style="839" customWidth="1"/>
    <col min="13061" max="13061" width="10.85546875" style="839" customWidth="1"/>
    <col min="13062" max="13062" width="23.85546875" style="839" customWidth="1"/>
    <col min="13063" max="13063" width="24.42578125" style="839" customWidth="1"/>
    <col min="13064" max="13313" width="9" style="839"/>
    <col min="13314" max="13314" width="21.140625" style="839" customWidth="1"/>
    <col min="13315" max="13315" width="15" style="839" customWidth="1"/>
    <col min="13316" max="13316" width="13" style="839" customWidth="1"/>
    <col min="13317" max="13317" width="10.85546875" style="839" customWidth="1"/>
    <col min="13318" max="13318" width="23.85546875" style="839" customWidth="1"/>
    <col min="13319" max="13319" width="24.42578125" style="839" customWidth="1"/>
    <col min="13320" max="13569" width="9" style="839"/>
    <col min="13570" max="13570" width="21.140625" style="839" customWidth="1"/>
    <col min="13571" max="13571" width="15" style="839" customWidth="1"/>
    <col min="13572" max="13572" width="13" style="839" customWidth="1"/>
    <col min="13573" max="13573" width="10.85546875" style="839" customWidth="1"/>
    <col min="13574" max="13574" width="23.85546875" style="839" customWidth="1"/>
    <col min="13575" max="13575" width="24.42578125" style="839" customWidth="1"/>
    <col min="13576" max="13825" width="9" style="839"/>
    <col min="13826" max="13826" width="21.140625" style="839" customWidth="1"/>
    <col min="13827" max="13827" width="15" style="839" customWidth="1"/>
    <col min="13828" max="13828" width="13" style="839" customWidth="1"/>
    <col min="13829" max="13829" width="10.85546875" style="839" customWidth="1"/>
    <col min="13830" max="13830" width="23.85546875" style="839" customWidth="1"/>
    <col min="13831" max="13831" width="24.42578125" style="839" customWidth="1"/>
    <col min="13832" max="14081" width="9" style="839"/>
    <col min="14082" max="14082" width="21.140625" style="839" customWidth="1"/>
    <col min="14083" max="14083" width="15" style="839" customWidth="1"/>
    <col min="14084" max="14084" width="13" style="839" customWidth="1"/>
    <col min="14085" max="14085" width="10.85546875" style="839" customWidth="1"/>
    <col min="14086" max="14086" width="23.85546875" style="839" customWidth="1"/>
    <col min="14087" max="14087" width="24.42578125" style="839" customWidth="1"/>
    <col min="14088" max="14337" width="9" style="839"/>
    <col min="14338" max="14338" width="21.140625" style="839" customWidth="1"/>
    <col min="14339" max="14339" width="15" style="839" customWidth="1"/>
    <col min="14340" max="14340" width="13" style="839" customWidth="1"/>
    <col min="14341" max="14341" width="10.85546875" style="839" customWidth="1"/>
    <col min="14342" max="14342" width="23.85546875" style="839" customWidth="1"/>
    <col min="14343" max="14343" width="24.42578125" style="839" customWidth="1"/>
    <col min="14344" max="14593" width="9" style="839"/>
    <col min="14594" max="14594" width="21.140625" style="839" customWidth="1"/>
    <col min="14595" max="14595" width="15" style="839" customWidth="1"/>
    <col min="14596" max="14596" width="13" style="839" customWidth="1"/>
    <col min="14597" max="14597" width="10.85546875" style="839" customWidth="1"/>
    <col min="14598" max="14598" width="23.85546875" style="839" customWidth="1"/>
    <col min="14599" max="14599" width="24.42578125" style="839" customWidth="1"/>
    <col min="14600" max="14849" width="9" style="839"/>
    <col min="14850" max="14850" width="21.140625" style="839" customWidth="1"/>
    <col min="14851" max="14851" width="15" style="839" customWidth="1"/>
    <col min="14852" max="14852" width="13" style="839" customWidth="1"/>
    <col min="14853" max="14853" width="10.85546875" style="839" customWidth="1"/>
    <col min="14854" max="14854" width="23.85546875" style="839" customWidth="1"/>
    <col min="14855" max="14855" width="24.42578125" style="839" customWidth="1"/>
    <col min="14856" max="15105" width="9" style="839"/>
    <col min="15106" max="15106" width="21.140625" style="839" customWidth="1"/>
    <col min="15107" max="15107" width="15" style="839" customWidth="1"/>
    <col min="15108" max="15108" width="13" style="839" customWidth="1"/>
    <col min="15109" max="15109" width="10.85546875" style="839" customWidth="1"/>
    <col min="15110" max="15110" width="23.85546875" style="839" customWidth="1"/>
    <col min="15111" max="15111" width="24.42578125" style="839" customWidth="1"/>
    <col min="15112" max="15361" width="9" style="839"/>
    <col min="15362" max="15362" width="21.140625" style="839" customWidth="1"/>
    <col min="15363" max="15363" width="15" style="839" customWidth="1"/>
    <col min="15364" max="15364" width="13" style="839" customWidth="1"/>
    <col min="15365" max="15365" width="10.85546875" style="839" customWidth="1"/>
    <col min="15366" max="15366" width="23.85546875" style="839" customWidth="1"/>
    <col min="15367" max="15367" width="24.42578125" style="839" customWidth="1"/>
    <col min="15368" max="15617" width="9" style="839"/>
    <col min="15618" max="15618" width="21.140625" style="839" customWidth="1"/>
    <col min="15619" max="15619" width="15" style="839" customWidth="1"/>
    <col min="15620" max="15620" width="13" style="839" customWidth="1"/>
    <col min="15621" max="15621" width="10.85546875" style="839" customWidth="1"/>
    <col min="15622" max="15622" width="23.85546875" style="839" customWidth="1"/>
    <col min="15623" max="15623" width="24.42578125" style="839" customWidth="1"/>
    <col min="15624" max="15873" width="9" style="839"/>
    <col min="15874" max="15874" width="21.140625" style="839" customWidth="1"/>
    <col min="15875" max="15875" width="15" style="839" customWidth="1"/>
    <col min="15876" max="15876" width="13" style="839" customWidth="1"/>
    <col min="15877" max="15877" width="10.85546875" style="839" customWidth="1"/>
    <col min="15878" max="15878" width="23.85546875" style="839" customWidth="1"/>
    <col min="15879" max="15879" width="24.42578125" style="839" customWidth="1"/>
    <col min="15880" max="16129" width="9" style="839"/>
    <col min="16130" max="16130" width="21.140625" style="839" customWidth="1"/>
    <col min="16131" max="16131" width="15" style="839" customWidth="1"/>
    <col min="16132" max="16132" width="13" style="839" customWidth="1"/>
    <col min="16133" max="16133" width="10.85546875" style="839" customWidth="1"/>
    <col min="16134" max="16134" width="23.85546875" style="839" customWidth="1"/>
    <col min="16135" max="16135" width="24.42578125" style="839" customWidth="1"/>
    <col min="16136" max="16384" width="9" style="839"/>
  </cols>
  <sheetData>
    <row r="1" spans="2:11" ht="27.75" thickTop="1" thickBot="1">
      <c r="B1" s="1846" t="s">
        <v>1</v>
      </c>
      <c r="C1" s="2368">
        <f>'بيانات عامة'!D5</f>
        <v>0</v>
      </c>
      <c r="D1" s="2369"/>
      <c r="E1" s="836"/>
      <c r="F1" s="836"/>
      <c r="G1" s="836"/>
      <c r="H1" s="837"/>
      <c r="I1" s="838"/>
    </row>
    <row r="2" spans="2:11" ht="27.75" thickTop="1" thickBot="1">
      <c r="B2" s="1847" t="s">
        <v>529</v>
      </c>
      <c r="C2" s="2321">
        <f>'بيانات عامة'!D15</f>
        <v>0</v>
      </c>
      <c r="D2" s="2322"/>
      <c r="E2" s="836"/>
      <c r="F2" s="836"/>
      <c r="G2" s="836"/>
      <c r="H2" s="837"/>
      <c r="I2" s="838"/>
    </row>
    <row r="3" spans="2:11" s="840" customFormat="1" ht="23.25" customHeight="1" thickBot="1">
      <c r="B3" s="2408" t="s">
        <v>342</v>
      </c>
      <c r="C3" s="2409"/>
      <c r="D3" s="2409"/>
      <c r="E3" s="2409"/>
      <c r="F3" s="2409"/>
      <c r="G3" s="2409"/>
      <c r="H3" s="2410"/>
    </row>
    <row r="4" spans="2:11" s="840" customFormat="1" ht="13.5" thickBot="1">
      <c r="B4" s="856"/>
      <c r="C4" s="856"/>
      <c r="D4" s="856"/>
      <c r="E4" s="856"/>
      <c r="F4" s="2404"/>
      <c r="G4" s="2404"/>
      <c r="H4" s="841"/>
    </row>
    <row r="5" spans="2:11" ht="15.75" thickBot="1">
      <c r="B5" s="842"/>
      <c r="C5" s="843"/>
      <c r="D5" s="843"/>
      <c r="E5" s="843"/>
      <c r="F5" s="843"/>
      <c r="G5" s="843"/>
      <c r="H5" s="844"/>
      <c r="I5" s="845"/>
      <c r="J5" s="845"/>
      <c r="K5" s="845"/>
    </row>
    <row r="6" spans="2:11" ht="27" thickBot="1">
      <c r="B6" s="1469" t="s">
        <v>343</v>
      </c>
      <c r="C6" s="1470"/>
      <c r="D6" s="1471"/>
      <c r="E6" s="1471"/>
      <c r="F6" s="1471"/>
      <c r="G6" s="1473">
        <f>'MRأدوات دين عامة-الاستحقاق'!G26</f>
        <v>0</v>
      </c>
      <c r="H6" s="853"/>
      <c r="I6" s="845"/>
      <c r="J6" s="845"/>
      <c r="K6" s="845"/>
    </row>
    <row r="7" spans="2:11" ht="27" thickBot="1">
      <c r="B7" s="1469"/>
      <c r="C7" s="1472"/>
      <c r="D7" s="1471"/>
      <c r="E7" s="1472"/>
      <c r="F7" s="1472"/>
      <c r="G7" s="1474"/>
      <c r="H7" s="854"/>
      <c r="I7" s="845"/>
      <c r="J7" s="845"/>
      <c r="K7" s="845"/>
    </row>
    <row r="8" spans="2:11" ht="27" thickBot="1">
      <c r="B8" s="1469" t="s">
        <v>344</v>
      </c>
      <c r="C8" s="1470"/>
      <c r="D8" s="1471"/>
      <c r="E8" s="1471"/>
      <c r="F8" s="1471"/>
      <c r="G8" s="1473">
        <f>'MR أدوات دين محددة'!F23</f>
        <v>0</v>
      </c>
      <c r="H8" s="853"/>
      <c r="I8" s="845"/>
      <c r="J8" s="845"/>
      <c r="K8" s="845"/>
    </row>
    <row r="9" spans="2:11" ht="27" thickBot="1">
      <c r="B9" s="1469"/>
      <c r="C9" s="1472"/>
      <c r="D9" s="1472"/>
      <c r="E9" s="1472"/>
      <c r="F9" s="1472"/>
      <c r="G9" s="1474"/>
      <c r="H9" s="854"/>
      <c r="I9" s="845"/>
      <c r="J9" s="845"/>
      <c r="K9" s="845"/>
    </row>
    <row r="10" spans="2:11" s="847" customFormat="1" ht="27" thickBot="1">
      <c r="B10" s="2405" t="s">
        <v>319</v>
      </c>
      <c r="C10" s="2406"/>
      <c r="D10" s="2406"/>
      <c r="E10" s="2406"/>
      <c r="F10" s="2407"/>
      <c r="G10" s="1473">
        <f>G6+G8</f>
        <v>0</v>
      </c>
      <c r="H10" s="854"/>
      <c r="I10" s="846"/>
      <c r="J10" s="846"/>
      <c r="K10" s="846"/>
    </row>
    <row r="11" spans="2:11" ht="15.75" thickBot="1">
      <c r="B11" s="848"/>
      <c r="C11" s="849"/>
      <c r="D11" s="849"/>
      <c r="E11" s="849"/>
      <c r="F11" s="849"/>
      <c r="G11" s="852"/>
      <c r="H11" s="855"/>
    </row>
    <row r="12" spans="2:11" ht="14.25">
      <c r="B12" s="847"/>
      <c r="C12" s="847"/>
      <c r="D12" s="847"/>
      <c r="E12" s="847"/>
      <c r="F12" s="847"/>
      <c r="G12" s="847"/>
    </row>
    <row r="13" spans="2:11" ht="14.25">
      <c r="B13" s="847"/>
      <c r="C13" s="847"/>
      <c r="D13" s="847"/>
      <c r="E13" s="847"/>
      <c r="F13" s="847"/>
      <c r="G13" s="847"/>
    </row>
    <row r="20" spans="5:6">
      <c r="E20" s="850"/>
    </row>
    <row r="26" spans="5:6">
      <c r="F26" s="851"/>
    </row>
    <row r="27" spans="5:6">
      <c r="F27" s="851"/>
    </row>
  </sheetData>
  <sheetProtection algorithmName="SHA-512" hashValue="ErXuKrE+fcuzK83B6tqjmA3868mzVf0Voata/PvjjqwrPJwLbSUWtnRXiZuymjrQhsECoRQXjqIgpb3AVjf6dw==" saltValue="Jst1qjJ5t+z/AUKigxUaAw==" spinCount="100000" sheet="1" objects="1" scenarios="1"/>
  <mergeCells count="5">
    <mergeCell ref="F4:G4"/>
    <mergeCell ref="B10:F10"/>
    <mergeCell ref="B3:H3"/>
    <mergeCell ref="C2:D2"/>
    <mergeCell ref="C1:D1"/>
  </mergeCells>
  <printOptions gridLines="1"/>
  <pageMargins left="0.7" right="0.7" top="0.75" bottom="0.75" header="0.3" footer="0.3"/>
  <pageSetup paperSize="9" scale="50"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07"/>
  <sheetViews>
    <sheetView rightToLeft="1" zoomScaleNormal="100" workbookViewId="0">
      <pane xSplit="6" ySplit="6" topLeftCell="G7" activePane="bottomRight" state="frozen"/>
      <selection pane="topRight" activeCell="G1" sqref="G1"/>
      <selection pane="bottomLeft" activeCell="A7" sqref="A7"/>
      <selection pane="bottomRight" activeCell="G7" sqref="G7"/>
    </sheetView>
  </sheetViews>
  <sheetFormatPr defaultRowHeight="12.75" outlineLevelRow="1"/>
  <cols>
    <col min="1" max="1" width="20.28515625" style="137" customWidth="1"/>
    <col min="2" max="2" width="8.7109375" style="137" customWidth="1"/>
    <col min="3" max="3" width="20.28515625" style="137" customWidth="1"/>
    <col min="4" max="4" width="25.140625" style="137" customWidth="1"/>
    <col min="5" max="5" width="23.85546875" style="137" customWidth="1"/>
    <col min="6" max="6" width="12.42578125" style="137" customWidth="1"/>
    <col min="7" max="7" width="10.42578125" style="137" customWidth="1"/>
    <col min="8" max="8" width="12.85546875" style="137" customWidth="1"/>
    <col min="9" max="9" width="9.7109375" style="137" bestFit="1" customWidth="1"/>
    <col min="10" max="10" width="10.7109375" style="137" customWidth="1"/>
    <col min="11" max="11" width="9.7109375" style="137" bestFit="1" customWidth="1"/>
    <col min="12" max="12" width="9.42578125" style="137" bestFit="1" customWidth="1"/>
    <col min="13" max="13" width="9.5703125" style="137" bestFit="1" customWidth="1"/>
    <col min="14" max="14" width="9.42578125" style="137" bestFit="1" customWidth="1"/>
    <col min="15" max="15" width="9.5703125" style="137" bestFit="1" customWidth="1"/>
    <col min="16" max="16" width="9.42578125" style="137" bestFit="1" customWidth="1"/>
    <col min="17" max="17" width="9.5703125" style="137" bestFit="1" customWidth="1"/>
    <col min="18" max="18" width="9.42578125" style="137" bestFit="1" customWidth="1"/>
    <col min="19" max="19" width="9.5703125" style="137" bestFit="1" customWidth="1"/>
    <col min="20" max="20" width="9.42578125" style="137" bestFit="1" customWidth="1"/>
    <col min="21" max="21" width="9.5703125" style="137" bestFit="1" customWidth="1"/>
    <col min="22" max="22" width="9.140625" style="137" customWidth="1"/>
    <col min="23" max="23" width="10.140625" style="137" bestFit="1" customWidth="1"/>
    <col min="24" max="24" width="11.28515625" style="137" bestFit="1" customWidth="1"/>
    <col min="25" max="25" width="7.85546875" style="137" customWidth="1"/>
    <col min="26" max="26" width="9" style="137"/>
    <col min="27" max="27" width="9" style="137" customWidth="1"/>
    <col min="28" max="256" width="9" style="137"/>
    <col min="257" max="257" width="1.140625" style="137" customWidth="1"/>
    <col min="258" max="258" width="12.5703125" style="137" customWidth="1"/>
    <col min="259" max="259" width="20.28515625" style="137" customWidth="1"/>
    <col min="260" max="260" width="22" style="137" customWidth="1"/>
    <col min="261" max="261" width="21.140625" style="137" bestFit="1" customWidth="1"/>
    <col min="262" max="262" width="12.42578125" style="137" customWidth="1"/>
    <col min="263" max="264" width="10.42578125" style="137" customWidth="1"/>
    <col min="265" max="265" width="9.7109375" style="137" bestFit="1" customWidth="1"/>
    <col min="266" max="266" width="10.7109375" style="137" customWidth="1"/>
    <col min="267" max="267" width="9.7109375" style="137" bestFit="1" customWidth="1"/>
    <col min="268" max="268" width="9.42578125" style="137" bestFit="1" customWidth="1"/>
    <col min="269" max="269" width="9.5703125" style="137" bestFit="1" customWidth="1"/>
    <col min="270" max="270" width="9.42578125" style="137" bestFit="1" customWidth="1"/>
    <col min="271" max="271" width="9.5703125" style="137" bestFit="1" customWidth="1"/>
    <col min="272" max="272" width="9.42578125" style="137" bestFit="1" customWidth="1"/>
    <col min="273" max="273" width="9.5703125" style="137" bestFit="1" customWidth="1"/>
    <col min="274" max="274" width="9.42578125" style="137" bestFit="1" customWidth="1"/>
    <col min="275" max="275" width="9.5703125" style="137" bestFit="1" customWidth="1"/>
    <col min="276" max="276" width="9.42578125" style="137" bestFit="1" customWidth="1"/>
    <col min="277" max="277" width="9.5703125" style="137" bestFit="1" customWidth="1"/>
    <col min="278" max="278" width="9.140625" style="137" customWidth="1"/>
    <col min="279" max="280" width="10" style="137" bestFit="1" customWidth="1"/>
    <col min="281" max="281" width="7.85546875" style="137" customWidth="1"/>
    <col min="282" max="282" width="9" style="137"/>
    <col min="283" max="283" width="9" style="137" customWidth="1"/>
    <col min="284" max="512" width="9" style="137"/>
    <col min="513" max="513" width="1.140625" style="137" customWidth="1"/>
    <col min="514" max="514" width="12.5703125" style="137" customWidth="1"/>
    <col min="515" max="515" width="20.28515625" style="137" customWidth="1"/>
    <col min="516" max="516" width="22" style="137" customWidth="1"/>
    <col min="517" max="517" width="21.140625" style="137" bestFit="1" customWidth="1"/>
    <col min="518" max="518" width="12.42578125" style="137" customWidth="1"/>
    <col min="519" max="520" width="10.42578125" style="137" customWidth="1"/>
    <col min="521" max="521" width="9.7109375" style="137" bestFit="1" customWidth="1"/>
    <col min="522" max="522" width="10.7109375" style="137" customWidth="1"/>
    <col min="523" max="523" width="9.7109375" style="137" bestFit="1" customWidth="1"/>
    <col min="524" max="524" width="9.42578125" style="137" bestFit="1" customWidth="1"/>
    <col min="525" max="525" width="9.5703125" style="137" bestFit="1" customWidth="1"/>
    <col min="526" max="526" width="9.42578125" style="137" bestFit="1" customWidth="1"/>
    <col min="527" max="527" width="9.5703125" style="137" bestFit="1" customWidth="1"/>
    <col min="528" max="528" width="9.42578125" style="137" bestFit="1" customWidth="1"/>
    <col min="529" max="529" width="9.5703125" style="137" bestFit="1" customWidth="1"/>
    <col min="530" max="530" width="9.42578125" style="137" bestFit="1" customWidth="1"/>
    <col min="531" max="531" width="9.5703125" style="137" bestFit="1" customWidth="1"/>
    <col min="532" max="532" width="9.42578125" style="137" bestFit="1" customWidth="1"/>
    <col min="533" max="533" width="9.5703125" style="137" bestFit="1" customWidth="1"/>
    <col min="534" max="534" width="9.140625" style="137" customWidth="1"/>
    <col min="535" max="536" width="10" style="137" bestFit="1" customWidth="1"/>
    <col min="537" max="537" width="7.85546875" style="137" customWidth="1"/>
    <col min="538" max="538" width="9" style="137"/>
    <col min="539" max="539" width="9" style="137" customWidth="1"/>
    <col min="540" max="768" width="9" style="137"/>
    <col min="769" max="769" width="1.140625" style="137" customWidth="1"/>
    <col min="770" max="770" width="12.5703125" style="137" customWidth="1"/>
    <col min="771" max="771" width="20.28515625" style="137" customWidth="1"/>
    <col min="772" max="772" width="22" style="137" customWidth="1"/>
    <col min="773" max="773" width="21.140625" style="137" bestFit="1" customWidth="1"/>
    <col min="774" max="774" width="12.42578125" style="137" customWidth="1"/>
    <col min="775" max="776" width="10.42578125" style="137" customWidth="1"/>
    <col min="777" max="777" width="9.7109375" style="137" bestFit="1" customWidth="1"/>
    <col min="778" max="778" width="10.7109375" style="137" customWidth="1"/>
    <col min="779" max="779" width="9.7109375" style="137" bestFit="1" customWidth="1"/>
    <col min="780" max="780" width="9.42578125" style="137" bestFit="1" customWidth="1"/>
    <col min="781" max="781" width="9.5703125" style="137" bestFit="1" customWidth="1"/>
    <col min="782" max="782" width="9.42578125" style="137" bestFit="1" customWidth="1"/>
    <col min="783" max="783" width="9.5703125" style="137" bestFit="1" customWidth="1"/>
    <col min="784" max="784" width="9.42578125" style="137" bestFit="1" customWidth="1"/>
    <col min="785" max="785" width="9.5703125" style="137" bestFit="1" customWidth="1"/>
    <col min="786" max="786" width="9.42578125" style="137" bestFit="1" customWidth="1"/>
    <col min="787" max="787" width="9.5703125" style="137" bestFit="1" customWidth="1"/>
    <col min="788" max="788" width="9.42578125" style="137" bestFit="1" customWidth="1"/>
    <col min="789" max="789" width="9.5703125" style="137" bestFit="1" customWidth="1"/>
    <col min="790" max="790" width="9.140625" style="137" customWidth="1"/>
    <col min="791" max="792" width="10" style="137" bestFit="1" customWidth="1"/>
    <col min="793" max="793" width="7.85546875" style="137" customWidth="1"/>
    <col min="794" max="794" width="9" style="137"/>
    <col min="795" max="795" width="9" style="137" customWidth="1"/>
    <col min="796" max="1024" width="9" style="137"/>
    <col min="1025" max="1025" width="1.140625" style="137" customWidth="1"/>
    <col min="1026" max="1026" width="12.5703125" style="137" customWidth="1"/>
    <col min="1027" max="1027" width="20.28515625" style="137" customWidth="1"/>
    <col min="1028" max="1028" width="22" style="137" customWidth="1"/>
    <col min="1029" max="1029" width="21.140625" style="137" bestFit="1" customWidth="1"/>
    <col min="1030" max="1030" width="12.42578125" style="137" customWidth="1"/>
    <col min="1031" max="1032" width="10.42578125" style="137" customWidth="1"/>
    <col min="1033" max="1033" width="9.7109375" style="137" bestFit="1" customWidth="1"/>
    <col min="1034" max="1034" width="10.7109375" style="137" customWidth="1"/>
    <col min="1035" max="1035" width="9.7109375" style="137" bestFit="1" customWidth="1"/>
    <col min="1036" max="1036" width="9.42578125" style="137" bestFit="1" customWidth="1"/>
    <col min="1037" max="1037" width="9.5703125" style="137" bestFit="1" customWidth="1"/>
    <col min="1038" max="1038" width="9.42578125" style="137" bestFit="1" customWidth="1"/>
    <col min="1039" max="1039" width="9.5703125" style="137" bestFit="1" customWidth="1"/>
    <col min="1040" max="1040" width="9.42578125" style="137" bestFit="1" customWidth="1"/>
    <col min="1041" max="1041" width="9.5703125" style="137" bestFit="1" customWidth="1"/>
    <col min="1042" max="1042" width="9.42578125" style="137" bestFit="1" customWidth="1"/>
    <col min="1043" max="1043" width="9.5703125" style="137" bestFit="1" customWidth="1"/>
    <col min="1044" max="1044" width="9.42578125" style="137" bestFit="1" customWidth="1"/>
    <col min="1045" max="1045" width="9.5703125" style="137" bestFit="1" customWidth="1"/>
    <col min="1046" max="1046" width="9.140625" style="137" customWidth="1"/>
    <col min="1047" max="1048" width="10" style="137" bestFit="1" customWidth="1"/>
    <col min="1049" max="1049" width="7.85546875" style="137" customWidth="1"/>
    <col min="1050" max="1050" width="9" style="137"/>
    <col min="1051" max="1051" width="9" style="137" customWidth="1"/>
    <col min="1052" max="1280" width="9" style="137"/>
    <col min="1281" max="1281" width="1.140625" style="137" customWidth="1"/>
    <col min="1282" max="1282" width="12.5703125" style="137" customWidth="1"/>
    <col min="1283" max="1283" width="20.28515625" style="137" customWidth="1"/>
    <col min="1284" max="1284" width="22" style="137" customWidth="1"/>
    <col min="1285" max="1285" width="21.140625" style="137" bestFit="1" customWidth="1"/>
    <col min="1286" max="1286" width="12.42578125" style="137" customWidth="1"/>
    <col min="1287" max="1288" width="10.42578125" style="137" customWidth="1"/>
    <col min="1289" max="1289" width="9.7109375" style="137" bestFit="1" customWidth="1"/>
    <col min="1290" max="1290" width="10.7109375" style="137" customWidth="1"/>
    <col min="1291" max="1291" width="9.7109375" style="137" bestFit="1" customWidth="1"/>
    <col min="1292" max="1292" width="9.42578125" style="137" bestFit="1" customWidth="1"/>
    <col min="1293" max="1293" width="9.5703125" style="137" bestFit="1" customWidth="1"/>
    <col min="1294" max="1294" width="9.42578125" style="137" bestFit="1" customWidth="1"/>
    <col min="1295" max="1295" width="9.5703125" style="137" bestFit="1" customWidth="1"/>
    <col min="1296" max="1296" width="9.42578125" style="137" bestFit="1" customWidth="1"/>
    <col min="1297" max="1297" width="9.5703125" style="137" bestFit="1" customWidth="1"/>
    <col min="1298" max="1298" width="9.42578125" style="137" bestFit="1" customWidth="1"/>
    <col min="1299" max="1299" width="9.5703125" style="137" bestFit="1" customWidth="1"/>
    <col min="1300" max="1300" width="9.42578125" style="137" bestFit="1" customWidth="1"/>
    <col min="1301" max="1301" width="9.5703125" style="137" bestFit="1" customWidth="1"/>
    <col min="1302" max="1302" width="9.140625" style="137" customWidth="1"/>
    <col min="1303" max="1304" width="10" style="137" bestFit="1" customWidth="1"/>
    <col min="1305" max="1305" width="7.85546875" style="137" customWidth="1"/>
    <col min="1306" max="1306" width="9" style="137"/>
    <col min="1307" max="1307" width="9" style="137" customWidth="1"/>
    <col min="1308" max="1536" width="9" style="137"/>
    <col min="1537" max="1537" width="1.140625" style="137" customWidth="1"/>
    <col min="1538" max="1538" width="12.5703125" style="137" customWidth="1"/>
    <col min="1539" max="1539" width="20.28515625" style="137" customWidth="1"/>
    <col min="1540" max="1540" width="22" style="137" customWidth="1"/>
    <col min="1541" max="1541" width="21.140625" style="137" bestFit="1" customWidth="1"/>
    <col min="1542" max="1542" width="12.42578125" style="137" customWidth="1"/>
    <col min="1543" max="1544" width="10.42578125" style="137" customWidth="1"/>
    <col min="1545" max="1545" width="9.7109375" style="137" bestFit="1" customWidth="1"/>
    <col min="1546" max="1546" width="10.7109375" style="137" customWidth="1"/>
    <col min="1547" max="1547" width="9.7109375" style="137" bestFit="1" customWidth="1"/>
    <col min="1548" max="1548" width="9.42578125" style="137" bestFit="1" customWidth="1"/>
    <col min="1549" max="1549" width="9.5703125" style="137" bestFit="1" customWidth="1"/>
    <col min="1550" max="1550" width="9.42578125" style="137" bestFit="1" customWidth="1"/>
    <col min="1551" max="1551" width="9.5703125" style="137" bestFit="1" customWidth="1"/>
    <col min="1552" max="1552" width="9.42578125" style="137" bestFit="1" customWidth="1"/>
    <col min="1553" max="1553" width="9.5703125" style="137" bestFit="1" customWidth="1"/>
    <col min="1554" max="1554" width="9.42578125" style="137" bestFit="1" customWidth="1"/>
    <col min="1555" max="1555" width="9.5703125" style="137" bestFit="1" customWidth="1"/>
    <col min="1556" max="1556" width="9.42578125" style="137" bestFit="1" customWidth="1"/>
    <col min="1557" max="1557" width="9.5703125" style="137" bestFit="1" customWidth="1"/>
    <col min="1558" max="1558" width="9.140625" style="137" customWidth="1"/>
    <col min="1559" max="1560" width="10" style="137" bestFit="1" customWidth="1"/>
    <col min="1561" max="1561" width="7.85546875" style="137" customWidth="1"/>
    <col min="1562" max="1562" width="9" style="137"/>
    <col min="1563" max="1563" width="9" style="137" customWidth="1"/>
    <col min="1564" max="1792" width="9" style="137"/>
    <col min="1793" max="1793" width="1.140625" style="137" customWidth="1"/>
    <col min="1794" max="1794" width="12.5703125" style="137" customWidth="1"/>
    <col min="1795" max="1795" width="20.28515625" style="137" customWidth="1"/>
    <col min="1796" max="1796" width="22" style="137" customWidth="1"/>
    <col min="1797" max="1797" width="21.140625" style="137" bestFit="1" customWidth="1"/>
    <col min="1798" max="1798" width="12.42578125" style="137" customWidth="1"/>
    <col min="1799" max="1800" width="10.42578125" style="137" customWidth="1"/>
    <col min="1801" max="1801" width="9.7109375" style="137" bestFit="1" customWidth="1"/>
    <col min="1802" max="1802" width="10.7109375" style="137" customWidth="1"/>
    <col min="1803" max="1803" width="9.7109375" style="137" bestFit="1" customWidth="1"/>
    <col min="1804" max="1804" width="9.42578125" style="137" bestFit="1" customWidth="1"/>
    <col min="1805" max="1805" width="9.5703125" style="137" bestFit="1" customWidth="1"/>
    <col min="1806" max="1806" width="9.42578125" style="137" bestFit="1" customWidth="1"/>
    <col min="1807" max="1807" width="9.5703125" style="137" bestFit="1" customWidth="1"/>
    <col min="1808" max="1808" width="9.42578125" style="137" bestFit="1" customWidth="1"/>
    <col min="1809" max="1809" width="9.5703125" style="137" bestFit="1" customWidth="1"/>
    <col min="1810" max="1810" width="9.42578125" style="137" bestFit="1" customWidth="1"/>
    <col min="1811" max="1811" width="9.5703125" style="137" bestFit="1" customWidth="1"/>
    <col min="1812" max="1812" width="9.42578125" style="137" bestFit="1" customWidth="1"/>
    <col min="1813" max="1813" width="9.5703125" style="137" bestFit="1" customWidth="1"/>
    <col min="1814" max="1814" width="9.140625" style="137" customWidth="1"/>
    <col min="1815" max="1816" width="10" style="137" bestFit="1" customWidth="1"/>
    <col min="1817" max="1817" width="7.85546875" style="137" customWidth="1"/>
    <col min="1818" max="1818" width="9" style="137"/>
    <col min="1819" max="1819" width="9" style="137" customWidth="1"/>
    <col min="1820" max="2048" width="9" style="137"/>
    <col min="2049" max="2049" width="1.140625" style="137" customWidth="1"/>
    <col min="2050" max="2050" width="12.5703125" style="137" customWidth="1"/>
    <col min="2051" max="2051" width="20.28515625" style="137" customWidth="1"/>
    <col min="2052" max="2052" width="22" style="137" customWidth="1"/>
    <col min="2053" max="2053" width="21.140625" style="137" bestFit="1" customWidth="1"/>
    <col min="2054" max="2054" width="12.42578125" style="137" customWidth="1"/>
    <col min="2055" max="2056" width="10.42578125" style="137" customWidth="1"/>
    <col min="2057" max="2057" width="9.7109375" style="137" bestFit="1" customWidth="1"/>
    <col min="2058" max="2058" width="10.7109375" style="137" customWidth="1"/>
    <col min="2059" max="2059" width="9.7109375" style="137" bestFit="1" customWidth="1"/>
    <col min="2060" max="2060" width="9.42578125" style="137" bestFit="1" customWidth="1"/>
    <col min="2061" max="2061" width="9.5703125" style="137" bestFit="1" customWidth="1"/>
    <col min="2062" max="2062" width="9.42578125" style="137" bestFit="1" customWidth="1"/>
    <col min="2063" max="2063" width="9.5703125" style="137" bestFit="1" customWidth="1"/>
    <col min="2064" max="2064" width="9.42578125" style="137" bestFit="1" customWidth="1"/>
    <col min="2065" max="2065" width="9.5703125" style="137" bestFit="1" customWidth="1"/>
    <col min="2066" max="2066" width="9.42578125" style="137" bestFit="1" customWidth="1"/>
    <col min="2067" max="2067" width="9.5703125" style="137" bestFit="1" customWidth="1"/>
    <col min="2068" max="2068" width="9.42578125" style="137" bestFit="1" customWidth="1"/>
    <col min="2069" max="2069" width="9.5703125" style="137" bestFit="1" customWidth="1"/>
    <col min="2070" max="2070" width="9.140625" style="137" customWidth="1"/>
    <col min="2071" max="2072" width="10" style="137" bestFit="1" customWidth="1"/>
    <col min="2073" max="2073" width="7.85546875" style="137" customWidth="1"/>
    <col min="2074" max="2074" width="9" style="137"/>
    <col min="2075" max="2075" width="9" style="137" customWidth="1"/>
    <col min="2076" max="2304" width="9" style="137"/>
    <col min="2305" max="2305" width="1.140625" style="137" customWidth="1"/>
    <col min="2306" max="2306" width="12.5703125" style="137" customWidth="1"/>
    <col min="2307" max="2307" width="20.28515625" style="137" customWidth="1"/>
    <col min="2308" max="2308" width="22" style="137" customWidth="1"/>
    <col min="2309" max="2309" width="21.140625" style="137" bestFit="1" customWidth="1"/>
    <col min="2310" max="2310" width="12.42578125" style="137" customWidth="1"/>
    <col min="2311" max="2312" width="10.42578125" style="137" customWidth="1"/>
    <col min="2313" max="2313" width="9.7109375" style="137" bestFit="1" customWidth="1"/>
    <col min="2314" max="2314" width="10.7109375" style="137" customWidth="1"/>
    <col min="2315" max="2315" width="9.7109375" style="137" bestFit="1" customWidth="1"/>
    <col min="2316" max="2316" width="9.42578125" style="137" bestFit="1" customWidth="1"/>
    <col min="2317" max="2317" width="9.5703125" style="137" bestFit="1" customWidth="1"/>
    <col min="2318" max="2318" width="9.42578125" style="137" bestFit="1" customWidth="1"/>
    <col min="2319" max="2319" width="9.5703125" style="137" bestFit="1" customWidth="1"/>
    <col min="2320" max="2320" width="9.42578125" style="137" bestFit="1" customWidth="1"/>
    <col min="2321" max="2321" width="9.5703125" style="137" bestFit="1" customWidth="1"/>
    <col min="2322" max="2322" width="9.42578125" style="137" bestFit="1" customWidth="1"/>
    <col min="2323" max="2323" width="9.5703125" style="137" bestFit="1" customWidth="1"/>
    <col min="2324" max="2324" width="9.42578125" style="137" bestFit="1" customWidth="1"/>
    <col min="2325" max="2325" width="9.5703125" style="137" bestFit="1" customWidth="1"/>
    <col min="2326" max="2326" width="9.140625" style="137" customWidth="1"/>
    <col min="2327" max="2328" width="10" style="137" bestFit="1" customWidth="1"/>
    <col min="2329" max="2329" width="7.85546875" style="137" customWidth="1"/>
    <col min="2330" max="2330" width="9" style="137"/>
    <col min="2331" max="2331" width="9" style="137" customWidth="1"/>
    <col min="2332" max="2560" width="9" style="137"/>
    <col min="2561" max="2561" width="1.140625" style="137" customWidth="1"/>
    <col min="2562" max="2562" width="12.5703125" style="137" customWidth="1"/>
    <col min="2563" max="2563" width="20.28515625" style="137" customWidth="1"/>
    <col min="2564" max="2564" width="22" style="137" customWidth="1"/>
    <col min="2565" max="2565" width="21.140625" style="137" bestFit="1" customWidth="1"/>
    <col min="2566" max="2566" width="12.42578125" style="137" customWidth="1"/>
    <col min="2567" max="2568" width="10.42578125" style="137" customWidth="1"/>
    <col min="2569" max="2569" width="9.7109375" style="137" bestFit="1" customWidth="1"/>
    <col min="2570" max="2570" width="10.7109375" style="137" customWidth="1"/>
    <col min="2571" max="2571" width="9.7109375" style="137" bestFit="1" customWidth="1"/>
    <col min="2572" max="2572" width="9.42578125" style="137" bestFit="1" customWidth="1"/>
    <col min="2573" max="2573" width="9.5703125" style="137" bestFit="1" customWidth="1"/>
    <col min="2574" max="2574" width="9.42578125" style="137" bestFit="1" customWidth="1"/>
    <col min="2575" max="2575" width="9.5703125" style="137" bestFit="1" customWidth="1"/>
    <col min="2576" max="2576" width="9.42578125" style="137" bestFit="1" customWidth="1"/>
    <col min="2577" max="2577" width="9.5703125" style="137" bestFit="1" customWidth="1"/>
    <col min="2578" max="2578" width="9.42578125" style="137" bestFit="1" customWidth="1"/>
    <col min="2579" max="2579" width="9.5703125" style="137" bestFit="1" customWidth="1"/>
    <col min="2580" max="2580" width="9.42578125" style="137" bestFit="1" customWidth="1"/>
    <col min="2581" max="2581" width="9.5703125" style="137" bestFit="1" customWidth="1"/>
    <col min="2582" max="2582" width="9.140625" style="137" customWidth="1"/>
    <col min="2583" max="2584" width="10" style="137" bestFit="1" customWidth="1"/>
    <col min="2585" max="2585" width="7.85546875" style="137" customWidth="1"/>
    <col min="2586" max="2586" width="9" style="137"/>
    <col min="2587" max="2587" width="9" style="137" customWidth="1"/>
    <col min="2588" max="2816" width="9" style="137"/>
    <col min="2817" max="2817" width="1.140625" style="137" customWidth="1"/>
    <col min="2818" max="2818" width="12.5703125" style="137" customWidth="1"/>
    <col min="2819" max="2819" width="20.28515625" style="137" customWidth="1"/>
    <col min="2820" max="2820" width="22" style="137" customWidth="1"/>
    <col min="2821" max="2821" width="21.140625" style="137" bestFit="1" customWidth="1"/>
    <col min="2822" max="2822" width="12.42578125" style="137" customWidth="1"/>
    <col min="2823" max="2824" width="10.42578125" style="137" customWidth="1"/>
    <col min="2825" max="2825" width="9.7109375" style="137" bestFit="1" customWidth="1"/>
    <col min="2826" max="2826" width="10.7109375" style="137" customWidth="1"/>
    <col min="2827" max="2827" width="9.7109375" style="137" bestFit="1" customWidth="1"/>
    <col min="2828" max="2828" width="9.42578125" style="137" bestFit="1" customWidth="1"/>
    <col min="2829" max="2829" width="9.5703125" style="137" bestFit="1" customWidth="1"/>
    <col min="2830" max="2830" width="9.42578125" style="137" bestFit="1" customWidth="1"/>
    <col min="2831" max="2831" width="9.5703125" style="137" bestFit="1" customWidth="1"/>
    <col min="2832" max="2832" width="9.42578125" style="137" bestFit="1" customWidth="1"/>
    <col min="2833" max="2833" width="9.5703125" style="137" bestFit="1" customWidth="1"/>
    <col min="2834" max="2834" width="9.42578125" style="137" bestFit="1" customWidth="1"/>
    <col min="2835" max="2835" width="9.5703125" style="137" bestFit="1" customWidth="1"/>
    <col min="2836" max="2836" width="9.42578125" style="137" bestFit="1" customWidth="1"/>
    <col min="2837" max="2837" width="9.5703125" style="137" bestFit="1" customWidth="1"/>
    <col min="2838" max="2838" width="9.140625" style="137" customWidth="1"/>
    <col min="2839" max="2840" width="10" style="137" bestFit="1" customWidth="1"/>
    <col min="2841" max="2841" width="7.85546875" style="137" customWidth="1"/>
    <col min="2842" max="2842" width="9" style="137"/>
    <col min="2843" max="2843" width="9" style="137" customWidth="1"/>
    <col min="2844" max="3072" width="9" style="137"/>
    <col min="3073" max="3073" width="1.140625" style="137" customWidth="1"/>
    <col min="3074" max="3074" width="12.5703125" style="137" customWidth="1"/>
    <col min="3075" max="3075" width="20.28515625" style="137" customWidth="1"/>
    <col min="3076" max="3076" width="22" style="137" customWidth="1"/>
    <col min="3077" max="3077" width="21.140625" style="137" bestFit="1" customWidth="1"/>
    <col min="3078" max="3078" width="12.42578125" style="137" customWidth="1"/>
    <col min="3079" max="3080" width="10.42578125" style="137" customWidth="1"/>
    <col min="3081" max="3081" width="9.7109375" style="137" bestFit="1" customWidth="1"/>
    <col min="3082" max="3082" width="10.7109375" style="137" customWidth="1"/>
    <col min="3083" max="3083" width="9.7109375" style="137" bestFit="1" customWidth="1"/>
    <col min="3084" max="3084" width="9.42578125" style="137" bestFit="1" customWidth="1"/>
    <col min="3085" max="3085" width="9.5703125" style="137" bestFit="1" customWidth="1"/>
    <col min="3086" max="3086" width="9.42578125" style="137" bestFit="1" customWidth="1"/>
    <col min="3087" max="3087" width="9.5703125" style="137" bestFit="1" customWidth="1"/>
    <col min="3088" max="3088" width="9.42578125" style="137" bestFit="1" customWidth="1"/>
    <col min="3089" max="3089" width="9.5703125" style="137" bestFit="1" customWidth="1"/>
    <col min="3090" max="3090" width="9.42578125" style="137" bestFit="1" customWidth="1"/>
    <col min="3091" max="3091" width="9.5703125" style="137" bestFit="1" customWidth="1"/>
    <col min="3092" max="3092" width="9.42578125" style="137" bestFit="1" customWidth="1"/>
    <col min="3093" max="3093" width="9.5703125" style="137" bestFit="1" customWidth="1"/>
    <col min="3094" max="3094" width="9.140625" style="137" customWidth="1"/>
    <col min="3095" max="3096" width="10" style="137" bestFit="1" customWidth="1"/>
    <col min="3097" max="3097" width="7.85546875" style="137" customWidth="1"/>
    <col min="3098" max="3098" width="9" style="137"/>
    <col min="3099" max="3099" width="9" style="137" customWidth="1"/>
    <col min="3100" max="3328" width="9" style="137"/>
    <col min="3329" max="3329" width="1.140625" style="137" customWidth="1"/>
    <col min="3330" max="3330" width="12.5703125" style="137" customWidth="1"/>
    <col min="3331" max="3331" width="20.28515625" style="137" customWidth="1"/>
    <col min="3332" max="3332" width="22" style="137" customWidth="1"/>
    <col min="3333" max="3333" width="21.140625" style="137" bestFit="1" customWidth="1"/>
    <col min="3334" max="3334" width="12.42578125" style="137" customWidth="1"/>
    <col min="3335" max="3336" width="10.42578125" style="137" customWidth="1"/>
    <col min="3337" max="3337" width="9.7109375" style="137" bestFit="1" customWidth="1"/>
    <col min="3338" max="3338" width="10.7109375" style="137" customWidth="1"/>
    <col min="3339" max="3339" width="9.7109375" style="137" bestFit="1" customWidth="1"/>
    <col min="3340" max="3340" width="9.42578125" style="137" bestFit="1" customWidth="1"/>
    <col min="3341" max="3341" width="9.5703125" style="137" bestFit="1" customWidth="1"/>
    <col min="3342" max="3342" width="9.42578125" style="137" bestFit="1" customWidth="1"/>
    <col min="3343" max="3343" width="9.5703125" style="137" bestFit="1" customWidth="1"/>
    <col min="3344" max="3344" width="9.42578125" style="137" bestFit="1" customWidth="1"/>
    <col min="3345" max="3345" width="9.5703125" style="137" bestFit="1" customWidth="1"/>
    <col min="3346" max="3346" width="9.42578125" style="137" bestFit="1" customWidth="1"/>
    <col min="3347" max="3347" width="9.5703125" style="137" bestFit="1" customWidth="1"/>
    <col min="3348" max="3348" width="9.42578125" style="137" bestFit="1" customWidth="1"/>
    <col min="3349" max="3349" width="9.5703125" style="137" bestFit="1" customWidth="1"/>
    <col min="3350" max="3350" width="9.140625" style="137" customWidth="1"/>
    <col min="3351" max="3352" width="10" style="137" bestFit="1" customWidth="1"/>
    <col min="3353" max="3353" width="7.85546875" style="137" customWidth="1"/>
    <col min="3354" max="3354" width="9" style="137"/>
    <col min="3355" max="3355" width="9" style="137" customWidth="1"/>
    <col min="3356" max="3584" width="9" style="137"/>
    <col min="3585" max="3585" width="1.140625" style="137" customWidth="1"/>
    <col min="3586" max="3586" width="12.5703125" style="137" customWidth="1"/>
    <col min="3587" max="3587" width="20.28515625" style="137" customWidth="1"/>
    <col min="3588" max="3588" width="22" style="137" customWidth="1"/>
    <col min="3589" max="3589" width="21.140625" style="137" bestFit="1" customWidth="1"/>
    <col min="3590" max="3590" width="12.42578125" style="137" customWidth="1"/>
    <col min="3591" max="3592" width="10.42578125" style="137" customWidth="1"/>
    <col min="3593" max="3593" width="9.7109375" style="137" bestFit="1" customWidth="1"/>
    <col min="3594" max="3594" width="10.7109375" style="137" customWidth="1"/>
    <col min="3595" max="3595" width="9.7109375" style="137" bestFit="1" customWidth="1"/>
    <col min="3596" max="3596" width="9.42578125" style="137" bestFit="1" customWidth="1"/>
    <col min="3597" max="3597" width="9.5703125" style="137" bestFit="1" customWidth="1"/>
    <col min="3598" max="3598" width="9.42578125" style="137" bestFit="1" customWidth="1"/>
    <col min="3599" max="3599" width="9.5703125" style="137" bestFit="1" customWidth="1"/>
    <col min="3600" max="3600" width="9.42578125" style="137" bestFit="1" customWidth="1"/>
    <col min="3601" max="3601" width="9.5703125" style="137" bestFit="1" customWidth="1"/>
    <col min="3602" max="3602" width="9.42578125" style="137" bestFit="1" customWidth="1"/>
    <col min="3603" max="3603" width="9.5703125" style="137" bestFit="1" customWidth="1"/>
    <col min="3604" max="3604" width="9.42578125" style="137" bestFit="1" customWidth="1"/>
    <col min="3605" max="3605" width="9.5703125" style="137" bestFit="1" customWidth="1"/>
    <col min="3606" max="3606" width="9.140625" style="137" customWidth="1"/>
    <col min="3607" max="3608" width="10" style="137" bestFit="1" customWidth="1"/>
    <col min="3609" max="3609" width="7.85546875" style="137" customWidth="1"/>
    <col min="3610" max="3610" width="9" style="137"/>
    <col min="3611" max="3611" width="9" style="137" customWidth="1"/>
    <col min="3612" max="3840" width="9" style="137"/>
    <col min="3841" max="3841" width="1.140625" style="137" customWidth="1"/>
    <col min="3842" max="3842" width="12.5703125" style="137" customWidth="1"/>
    <col min="3843" max="3843" width="20.28515625" style="137" customWidth="1"/>
    <col min="3844" max="3844" width="22" style="137" customWidth="1"/>
    <col min="3845" max="3845" width="21.140625" style="137" bestFit="1" customWidth="1"/>
    <col min="3846" max="3846" width="12.42578125" style="137" customWidth="1"/>
    <col min="3847" max="3848" width="10.42578125" style="137" customWidth="1"/>
    <col min="3849" max="3849" width="9.7109375" style="137" bestFit="1" customWidth="1"/>
    <col min="3850" max="3850" width="10.7109375" style="137" customWidth="1"/>
    <col min="3851" max="3851" width="9.7109375" style="137" bestFit="1" customWidth="1"/>
    <col min="3852" max="3852" width="9.42578125" style="137" bestFit="1" customWidth="1"/>
    <col min="3853" max="3853" width="9.5703125" style="137" bestFit="1" customWidth="1"/>
    <col min="3854" max="3854" width="9.42578125" style="137" bestFit="1" customWidth="1"/>
    <col min="3855" max="3855" width="9.5703125" style="137" bestFit="1" customWidth="1"/>
    <col min="3856" max="3856" width="9.42578125" style="137" bestFit="1" customWidth="1"/>
    <col min="3857" max="3857" width="9.5703125" style="137" bestFit="1" customWidth="1"/>
    <col min="3858" max="3858" width="9.42578125" style="137" bestFit="1" customWidth="1"/>
    <col min="3859" max="3859" width="9.5703125" style="137" bestFit="1" customWidth="1"/>
    <col min="3860" max="3860" width="9.42578125" style="137" bestFit="1" customWidth="1"/>
    <col min="3861" max="3861" width="9.5703125" style="137" bestFit="1" customWidth="1"/>
    <col min="3862" max="3862" width="9.140625" style="137" customWidth="1"/>
    <col min="3863" max="3864" width="10" style="137" bestFit="1" customWidth="1"/>
    <col min="3865" max="3865" width="7.85546875" style="137" customWidth="1"/>
    <col min="3866" max="3866" width="9" style="137"/>
    <col min="3867" max="3867" width="9" style="137" customWidth="1"/>
    <col min="3868" max="4096" width="9" style="137"/>
    <col min="4097" max="4097" width="1.140625" style="137" customWidth="1"/>
    <col min="4098" max="4098" width="12.5703125" style="137" customWidth="1"/>
    <col min="4099" max="4099" width="20.28515625" style="137" customWidth="1"/>
    <col min="4100" max="4100" width="22" style="137" customWidth="1"/>
    <col min="4101" max="4101" width="21.140625" style="137" bestFit="1" customWidth="1"/>
    <col min="4102" max="4102" width="12.42578125" style="137" customWidth="1"/>
    <col min="4103" max="4104" width="10.42578125" style="137" customWidth="1"/>
    <col min="4105" max="4105" width="9.7109375" style="137" bestFit="1" customWidth="1"/>
    <col min="4106" max="4106" width="10.7109375" style="137" customWidth="1"/>
    <col min="4107" max="4107" width="9.7109375" style="137" bestFit="1" customWidth="1"/>
    <col min="4108" max="4108" width="9.42578125" style="137" bestFit="1" customWidth="1"/>
    <col min="4109" max="4109" width="9.5703125" style="137" bestFit="1" customWidth="1"/>
    <col min="4110" max="4110" width="9.42578125" style="137" bestFit="1" customWidth="1"/>
    <col min="4111" max="4111" width="9.5703125" style="137" bestFit="1" customWidth="1"/>
    <col min="4112" max="4112" width="9.42578125" style="137" bestFit="1" customWidth="1"/>
    <col min="4113" max="4113" width="9.5703125" style="137" bestFit="1" customWidth="1"/>
    <col min="4114" max="4114" width="9.42578125" style="137" bestFit="1" customWidth="1"/>
    <col min="4115" max="4115" width="9.5703125" style="137" bestFit="1" customWidth="1"/>
    <col min="4116" max="4116" width="9.42578125" style="137" bestFit="1" customWidth="1"/>
    <col min="4117" max="4117" width="9.5703125" style="137" bestFit="1" customWidth="1"/>
    <col min="4118" max="4118" width="9.140625" style="137" customWidth="1"/>
    <col min="4119" max="4120" width="10" style="137" bestFit="1" customWidth="1"/>
    <col min="4121" max="4121" width="7.85546875" style="137" customWidth="1"/>
    <col min="4122" max="4122" width="9" style="137"/>
    <col min="4123" max="4123" width="9" style="137" customWidth="1"/>
    <col min="4124" max="4352" width="9" style="137"/>
    <col min="4353" max="4353" width="1.140625" style="137" customWidth="1"/>
    <col min="4354" max="4354" width="12.5703125" style="137" customWidth="1"/>
    <col min="4355" max="4355" width="20.28515625" style="137" customWidth="1"/>
    <col min="4356" max="4356" width="22" style="137" customWidth="1"/>
    <col min="4357" max="4357" width="21.140625" style="137" bestFit="1" customWidth="1"/>
    <col min="4358" max="4358" width="12.42578125" style="137" customWidth="1"/>
    <col min="4359" max="4360" width="10.42578125" style="137" customWidth="1"/>
    <col min="4361" max="4361" width="9.7109375" style="137" bestFit="1" customWidth="1"/>
    <col min="4362" max="4362" width="10.7109375" style="137" customWidth="1"/>
    <col min="4363" max="4363" width="9.7109375" style="137" bestFit="1" customWidth="1"/>
    <col min="4364" max="4364" width="9.42578125" style="137" bestFit="1" customWidth="1"/>
    <col min="4365" max="4365" width="9.5703125" style="137" bestFit="1" customWidth="1"/>
    <col min="4366" max="4366" width="9.42578125" style="137" bestFit="1" customWidth="1"/>
    <col min="4367" max="4367" width="9.5703125" style="137" bestFit="1" customWidth="1"/>
    <col min="4368" max="4368" width="9.42578125" style="137" bestFit="1" customWidth="1"/>
    <col min="4369" max="4369" width="9.5703125" style="137" bestFit="1" customWidth="1"/>
    <col min="4370" max="4370" width="9.42578125" style="137" bestFit="1" customWidth="1"/>
    <col min="4371" max="4371" width="9.5703125" style="137" bestFit="1" customWidth="1"/>
    <col min="4372" max="4372" width="9.42578125" style="137" bestFit="1" customWidth="1"/>
    <col min="4373" max="4373" width="9.5703125" style="137" bestFit="1" customWidth="1"/>
    <col min="4374" max="4374" width="9.140625" style="137" customWidth="1"/>
    <col min="4375" max="4376" width="10" style="137" bestFit="1" customWidth="1"/>
    <col min="4377" max="4377" width="7.85546875" style="137" customWidth="1"/>
    <col min="4378" max="4378" width="9" style="137"/>
    <col min="4379" max="4379" width="9" style="137" customWidth="1"/>
    <col min="4380" max="4608" width="9" style="137"/>
    <col min="4609" max="4609" width="1.140625" style="137" customWidth="1"/>
    <col min="4610" max="4610" width="12.5703125" style="137" customWidth="1"/>
    <col min="4611" max="4611" width="20.28515625" style="137" customWidth="1"/>
    <col min="4612" max="4612" width="22" style="137" customWidth="1"/>
    <col min="4613" max="4613" width="21.140625" style="137" bestFit="1" customWidth="1"/>
    <col min="4614" max="4614" width="12.42578125" style="137" customWidth="1"/>
    <col min="4615" max="4616" width="10.42578125" style="137" customWidth="1"/>
    <col min="4617" max="4617" width="9.7109375" style="137" bestFit="1" customWidth="1"/>
    <col min="4618" max="4618" width="10.7109375" style="137" customWidth="1"/>
    <col min="4619" max="4619" width="9.7109375" style="137" bestFit="1" customWidth="1"/>
    <col min="4620" max="4620" width="9.42578125" style="137" bestFit="1" customWidth="1"/>
    <col min="4621" max="4621" width="9.5703125" style="137" bestFit="1" customWidth="1"/>
    <col min="4622" max="4622" width="9.42578125" style="137" bestFit="1" customWidth="1"/>
    <col min="4623" max="4623" width="9.5703125" style="137" bestFit="1" customWidth="1"/>
    <col min="4624" max="4624" width="9.42578125" style="137" bestFit="1" customWidth="1"/>
    <col min="4625" max="4625" width="9.5703125" style="137" bestFit="1" customWidth="1"/>
    <col min="4626" max="4626" width="9.42578125" style="137" bestFit="1" customWidth="1"/>
    <col min="4627" max="4627" width="9.5703125" style="137" bestFit="1" customWidth="1"/>
    <col min="4628" max="4628" width="9.42578125" style="137" bestFit="1" customWidth="1"/>
    <col min="4629" max="4629" width="9.5703125" style="137" bestFit="1" customWidth="1"/>
    <col min="4630" max="4630" width="9.140625" style="137" customWidth="1"/>
    <col min="4631" max="4632" width="10" style="137" bestFit="1" customWidth="1"/>
    <col min="4633" max="4633" width="7.85546875" style="137" customWidth="1"/>
    <col min="4634" max="4634" width="9" style="137"/>
    <col min="4635" max="4635" width="9" style="137" customWidth="1"/>
    <col min="4636" max="4864" width="9" style="137"/>
    <col min="4865" max="4865" width="1.140625" style="137" customWidth="1"/>
    <col min="4866" max="4866" width="12.5703125" style="137" customWidth="1"/>
    <col min="4867" max="4867" width="20.28515625" style="137" customWidth="1"/>
    <col min="4868" max="4868" width="22" style="137" customWidth="1"/>
    <col min="4869" max="4869" width="21.140625" style="137" bestFit="1" customWidth="1"/>
    <col min="4870" max="4870" width="12.42578125" style="137" customWidth="1"/>
    <col min="4871" max="4872" width="10.42578125" style="137" customWidth="1"/>
    <col min="4873" max="4873" width="9.7109375" style="137" bestFit="1" customWidth="1"/>
    <col min="4874" max="4874" width="10.7109375" style="137" customWidth="1"/>
    <col min="4875" max="4875" width="9.7109375" style="137" bestFit="1" customWidth="1"/>
    <col min="4876" max="4876" width="9.42578125" style="137" bestFit="1" customWidth="1"/>
    <col min="4877" max="4877" width="9.5703125" style="137" bestFit="1" customWidth="1"/>
    <col min="4878" max="4878" width="9.42578125" style="137" bestFit="1" customWidth="1"/>
    <col min="4879" max="4879" width="9.5703125" style="137" bestFit="1" customWidth="1"/>
    <col min="4880" max="4880" width="9.42578125" style="137" bestFit="1" customWidth="1"/>
    <col min="4881" max="4881" width="9.5703125" style="137" bestFit="1" customWidth="1"/>
    <col min="4882" max="4882" width="9.42578125" style="137" bestFit="1" customWidth="1"/>
    <col min="4883" max="4883" width="9.5703125" style="137" bestFit="1" customWidth="1"/>
    <col min="4884" max="4884" width="9.42578125" style="137" bestFit="1" customWidth="1"/>
    <col min="4885" max="4885" width="9.5703125" style="137" bestFit="1" customWidth="1"/>
    <col min="4886" max="4886" width="9.140625" style="137" customWidth="1"/>
    <col min="4887" max="4888" width="10" style="137" bestFit="1" customWidth="1"/>
    <col min="4889" max="4889" width="7.85546875" style="137" customWidth="1"/>
    <col min="4890" max="4890" width="9" style="137"/>
    <col min="4891" max="4891" width="9" style="137" customWidth="1"/>
    <col min="4892" max="5120" width="9" style="137"/>
    <col min="5121" max="5121" width="1.140625" style="137" customWidth="1"/>
    <col min="5122" max="5122" width="12.5703125" style="137" customWidth="1"/>
    <col min="5123" max="5123" width="20.28515625" style="137" customWidth="1"/>
    <col min="5124" max="5124" width="22" style="137" customWidth="1"/>
    <col min="5125" max="5125" width="21.140625" style="137" bestFit="1" customWidth="1"/>
    <col min="5126" max="5126" width="12.42578125" style="137" customWidth="1"/>
    <col min="5127" max="5128" width="10.42578125" style="137" customWidth="1"/>
    <col min="5129" max="5129" width="9.7109375" style="137" bestFit="1" customWidth="1"/>
    <col min="5130" max="5130" width="10.7109375" style="137" customWidth="1"/>
    <col min="5131" max="5131" width="9.7109375" style="137" bestFit="1" customWidth="1"/>
    <col min="5132" max="5132" width="9.42578125" style="137" bestFit="1" customWidth="1"/>
    <col min="5133" max="5133" width="9.5703125" style="137" bestFit="1" customWidth="1"/>
    <col min="5134" max="5134" width="9.42578125" style="137" bestFit="1" customWidth="1"/>
    <col min="5135" max="5135" width="9.5703125" style="137" bestFit="1" customWidth="1"/>
    <col min="5136" max="5136" width="9.42578125" style="137" bestFit="1" customWidth="1"/>
    <col min="5137" max="5137" width="9.5703125" style="137" bestFit="1" customWidth="1"/>
    <col min="5138" max="5138" width="9.42578125" style="137" bestFit="1" customWidth="1"/>
    <col min="5139" max="5139" width="9.5703125" style="137" bestFit="1" customWidth="1"/>
    <col min="5140" max="5140" width="9.42578125" style="137" bestFit="1" customWidth="1"/>
    <col min="5141" max="5141" width="9.5703125" style="137" bestFit="1" customWidth="1"/>
    <col min="5142" max="5142" width="9.140625" style="137" customWidth="1"/>
    <col min="5143" max="5144" width="10" style="137" bestFit="1" customWidth="1"/>
    <col min="5145" max="5145" width="7.85546875" style="137" customWidth="1"/>
    <col min="5146" max="5146" width="9" style="137"/>
    <col min="5147" max="5147" width="9" style="137" customWidth="1"/>
    <col min="5148" max="5376" width="9" style="137"/>
    <col min="5377" max="5377" width="1.140625" style="137" customWidth="1"/>
    <col min="5378" max="5378" width="12.5703125" style="137" customWidth="1"/>
    <col min="5379" max="5379" width="20.28515625" style="137" customWidth="1"/>
    <col min="5380" max="5380" width="22" style="137" customWidth="1"/>
    <col min="5381" max="5381" width="21.140625" style="137" bestFit="1" customWidth="1"/>
    <col min="5382" max="5382" width="12.42578125" style="137" customWidth="1"/>
    <col min="5383" max="5384" width="10.42578125" style="137" customWidth="1"/>
    <col min="5385" max="5385" width="9.7109375" style="137" bestFit="1" customWidth="1"/>
    <col min="5386" max="5386" width="10.7109375" style="137" customWidth="1"/>
    <col min="5387" max="5387" width="9.7109375" style="137" bestFit="1" customWidth="1"/>
    <col min="5388" max="5388" width="9.42578125" style="137" bestFit="1" customWidth="1"/>
    <col min="5389" max="5389" width="9.5703125" style="137" bestFit="1" customWidth="1"/>
    <col min="5390" max="5390" width="9.42578125" style="137" bestFit="1" customWidth="1"/>
    <col min="5391" max="5391" width="9.5703125" style="137" bestFit="1" customWidth="1"/>
    <col min="5392" max="5392" width="9.42578125" style="137" bestFit="1" customWidth="1"/>
    <col min="5393" max="5393" width="9.5703125" style="137" bestFit="1" customWidth="1"/>
    <col min="5394" max="5394" width="9.42578125" style="137" bestFit="1" customWidth="1"/>
    <col min="5395" max="5395" width="9.5703125" style="137" bestFit="1" customWidth="1"/>
    <col min="5396" max="5396" width="9.42578125" style="137" bestFit="1" customWidth="1"/>
    <col min="5397" max="5397" width="9.5703125" style="137" bestFit="1" customWidth="1"/>
    <col min="5398" max="5398" width="9.140625" style="137" customWidth="1"/>
    <col min="5399" max="5400" width="10" style="137" bestFit="1" customWidth="1"/>
    <col min="5401" max="5401" width="7.85546875" style="137" customWidth="1"/>
    <col min="5402" max="5402" width="9" style="137"/>
    <col min="5403" max="5403" width="9" style="137" customWidth="1"/>
    <col min="5404" max="5632" width="9" style="137"/>
    <col min="5633" max="5633" width="1.140625" style="137" customWidth="1"/>
    <col min="5634" max="5634" width="12.5703125" style="137" customWidth="1"/>
    <col min="5635" max="5635" width="20.28515625" style="137" customWidth="1"/>
    <col min="5636" max="5636" width="22" style="137" customWidth="1"/>
    <col min="5637" max="5637" width="21.140625" style="137" bestFit="1" customWidth="1"/>
    <col min="5638" max="5638" width="12.42578125" style="137" customWidth="1"/>
    <col min="5639" max="5640" width="10.42578125" style="137" customWidth="1"/>
    <col min="5641" max="5641" width="9.7109375" style="137" bestFit="1" customWidth="1"/>
    <col min="5642" max="5642" width="10.7109375" style="137" customWidth="1"/>
    <col min="5643" max="5643" width="9.7109375" style="137" bestFit="1" customWidth="1"/>
    <col min="5644" max="5644" width="9.42578125" style="137" bestFit="1" customWidth="1"/>
    <col min="5645" max="5645" width="9.5703125" style="137" bestFit="1" customWidth="1"/>
    <col min="5646" max="5646" width="9.42578125" style="137" bestFit="1" customWidth="1"/>
    <col min="5647" max="5647" width="9.5703125" style="137" bestFit="1" customWidth="1"/>
    <col min="5648" max="5648" width="9.42578125" style="137" bestFit="1" customWidth="1"/>
    <col min="5649" max="5649" width="9.5703125" style="137" bestFit="1" customWidth="1"/>
    <col min="5650" max="5650" width="9.42578125" style="137" bestFit="1" customWidth="1"/>
    <col min="5651" max="5651" width="9.5703125" style="137" bestFit="1" customWidth="1"/>
    <col min="5652" max="5652" width="9.42578125" style="137" bestFit="1" customWidth="1"/>
    <col min="5653" max="5653" width="9.5703125" style="137" bestFit="1" customWidth="1"/>
    <col min="5654" max="5654" width="9.140625" style="137" customWidth="1"/>
    <col min="5655" max="5656" width="10" style="137" bestFit="1" customWidth="1"/>
    <col min="5657" max="5657" width="7.85546875" style="137" customWidth="1"/>
    <col min="5658" max="5658" width="9" style="137"/>
    <col min="5659" max="5659" width="9" style="137" customWidth="1"/>
    <col min="5660" max="5888" width="9" style="137"/>
    <col min="5889" max="5889" width="1.140625" style="137" customWidth="1"/>
    <col min="5890" max="5890" width="12.5703125" style="137" customWidth="1"/>
    <col min="5891" max="5891" width="20.28515625" style="137" customWidth="1"/>
    <col min="5892" max="5892" width="22" style="137" customWidth="1"/>
    <col min="5893" max="5893" width="21.140625" style="137" bestFit="1" customWidth="1"/>
    <col min="5894" max="5894" width="12.42578125" style="137" customWidth="1"/>
    <col min="5895" max="5896" width="10.42578125" style="137" customWidth="1"/>
    <col min="5897" max="5897" width="9.7109375" style="137" bestFit="1" customWidth="1"/>
    <col min="5898" max="5898" width="10.7109375" style="137" customWidth="1"/>
    <col min="5899" max="5899" width="9.7109375" style="137" bestFit="1" customWidth="1"/>
    <col min="5900" max="5900" width="9.42578125" style="137" bestFit="1" customWidth="1"/>
    <col min="5901" max="5901" width="9.5703125" style="137" bestFit="1" customWidth="1"/>
    <col min="5902" max="5902" width="9.42578125" style="137" bestFit="1" customWidth="1"/>
    <col min="5903" max="5903" width="9.5703125" style="137" bestFit="1" customWidth="1"/>
    <col min="5904" max="5904" width="9.42578125" style="137" bestFit="1" customWidth="1"/>
    <col min="5905" max="5905" width="9.5703125" style="137" bestFit="1" customWidth="1"/>
    <col min="5906" max="5906" width="9.42578125" style="137" bestFit="1" customWidth="1"/>
    <col min="5907" max="5907" width="9.5703125" style="137" bestFit="1" customWidth="1"/>
    <col min="5908" max="5908" width="9.42578125" style="137" bestFit="1" customWidth="1"/>
    <col min="5909" max="5909" width="9.5703125" style="137" bestFit="1" customWidth="1"/>
    <col min="5910" max="5910" width="9.140625" style="137" customWidth="1"/>
    <col min="5911" max="5912" width="10" style="137" bestFit="1" customWidth="1"/>
    <col min="5913" max="5913" width="7.85546875" style="137" customWidth="1"/>
    <col min="5914" max="5914" width="9" style="137"/>
    <col min="5915" max="5915" width="9" style="137" customWidth="1"/>
    <col min="5916" max="6144" width="9" style="137"/>
    <col min="6145" max="6145" width="1.140625" style="137" customWidth="1"/>
    <col min="6146" max="6146" width="12.5703125" style="137" customWidth="1"/>
    <col min="6147" max="6147" width="20.28515625" style="137" customWidth="1"/>
    <col min="6148" max="6148" width="22" style="137" customWidth="1"/>
    <col min="6149" max="6149" width="21.140625" style="137" bestFit="1" customWidth="1"/>
    <col min="6150" max="6150" width="12.42578125" style="137" customWidth="1"/>
    <col min="6151" max="6152" width="10.42578125" style="137" customWidth="1"/>
    <col min="6153" max="6153" width="9.7109375" style="137" bestFit="1" customWidth="1"/>
    <col min="6154" max="6154" width="10.7109375" style="137" customWidth="1"/>
    <col min="6155" max="6155" width="9.7109375" style="137" bestFit="1" customWidth="1"/>
    <col min="6156" max="6156" width="9.42578125" style="137" bestFit="1" customWidth="1"/>
    <col min="6157" max="6157" width="9.5703125" style="137" bestFit="1" customWidth="1"/>
    <col min="6158" max="6158" width="9.42578125" style="137" bestFit="1" customWidth="1"/>
    <col min="6159" max="6159" width="9.5703125" style="137" bestFit="1" customWidth="1"/>
    <col min="6160" max="6160" width="9.42578125" style="137" bestFit="1" customWidth="1"/>
    <col min="6161" max="6161" width="9.5703125" style="137" bestFit="1" customWidth="1"/>
    <col min="6162" max="6162" width="9.42578125" style="137" bestFit="1" customWidth="1"/>
    <col min="6163" max="6163" width="9.5703125" style="137" bestFit="1" customWidth="1"/>
    <col min="6164" max="6164" width="9.42578125" style="137" bestFit="1" customWidth="1"/>
    <col min="6165" max="6165" width="9.5703125" style="137" bestFit="1" customWidth="1"/>
    <col min="6166" max="6166" width="9.140625" style="137" customWidth="1"/>
    <col min="6167" max="6168" width="10" style="137" bestFit="1" customWidth="1"/>
    <col min="6169" max="6169" width="7.85546875" style="137" customWidth="1"/>
    <col min="6170" max="6170" width="9" style="137"/>
    <col min="6171" max="6171" width="9" style="137" customWidth="1"/>
    <col min="6172" max="6400" width="9" style="137"/>
    <col min="6401" max="6401" width="1.140625" style="137" customWidth="1"/>
    <col min="6402" max="6402" width="12.5703125" style="137" customWidth="1"/>
    <col min="6403" max="6403" width="20.28515625" style="137" customWidth="1"/>
    <col min="6404" max="6404" width="22" style="137" customWidth="1"/>
    <col min="6405" max="6405" width="21.140625" style="137" bestFit="1" customWidth="1"/>
    <col min="6406" max="6406" width="12.42578125" style="137" customWidth="1"/>
    <col min="6407" max="6408" width="10.42578125" style="137" customWidth="1"/>
    <col min="6409" max="6409" width="9.7109375" style="137" bestFit="1" customWidth="1"/>
    <col min="6410" max="6410" width="10.7109375" style="137" customWidth="1"/>
    <col min="6411" max="6411" width="9.7109375" style="137" bestFit="1" customWidth="1"/>
    <col min="6412" max="6412" width="9.42578125" style="137" bestFit="1" customWidth="1"/>
    <col min="6413" max="6413" width="9.5703125" style="137" bestFit="1" customWidth="1"/>
    <col min="6414" max="6414" width="9.42578125" style="137" bestFit="1" customWidth="1"/>
    <col min="6415" max="6415" width="9.5703125" style="137" bestFit="1" customWidth="1"/>
    <col min="6416" max="6416" width="9.42578125" style="137" bestFit="1" customWidth="1"/>
    <col min="6417" max="6417" width="9.5703125" style="137" bestFit="1" customWidth="1"/>
    <col min="6418" max="6418" width="9.42578125" style="137" bestFit="1" customWidth="1"/>
    <col min="6419" max="6419" width="9.5703125" style="137" bestFit="1" customWidth="1"/>
    <col min="6420" max="6420" width="9.42578125" style="137" bestFit="1" customWidth="1"/>
    <col min="6421" max="6421" width="9.5703125" style="137" bestFit="1" customWidth="1"/>
    <col min="6422" max="6422" width="9.140625" style="137" customWidth="1"/>
    <col min="6423" max="6424" width="10" style="137" bestFit="1" customWidth="1"/>
    <col min="6425" max="6425" width="7.85546875" style="137" customWidth="1"/>
    <col min="6426" max="6426" width="9" style="137"/>
    <col min="6427" max="6427" width="9" style="137" customWidth="1"/>
    <col min="6428" max="6656" width="9" style="137"/>
    <col min="6657" max="6657" width="1.140625" style="137" customWidth="1"/>
    <col min="6658" max="6658" width="12.5703125" style="137" customWidth="1"/>
    <col min="6659" max="6659" width="20.28515625" style="137" customWidth="1"/>
    <col min="6660" max="6660" width="22" style="137" customWidth="1"/>
    <col min="6661" max="6661" width="21.140625" style="137" bestFit="1" customWidth="1"/>
    <col min="6662" max="6662" width="12.42578125" style="137" customWidth="1"/>
    <col min="6663" max="6664" width="10.42578125" style="137" customWidth="1"/>
    <col min="6665" max="6665" width="9.7109375" style="137" bestFit="1" customWidth="1"/>
    <col min="6666" max="6666" width="10.7109375" style="137" customWidth="1"/>
    <col min="6667" max="6667" width="9.7109375" style="137" bestFit="1" customWidth="1"/>
    <col min="6668" max="6668" width="9.42578125" style="137" bestFit="1" customWidth="1"/>
    <col min="6669" max="6669" width="9.5703125" style="137" bestFit="1" customWidth="1"/>
    <col min="6670" max="6670" width="9.42578125" style="137" bestFit="1" customWidth="1"/>
    <col min="6671" max="6671" width="9.5703125" style="137" bestFit="1" customWidth="1"/>
    <col min="6672" max="6672" width="9.42578125" style="137" bestFit="1" customWidth="1"/>
    <col min="6673" max="6673" width="9.5703125" style="137" bestFit="1" customWidth="1"/>
    <col min="6674" max="6674" width="9.42578125" style="137" bestFit="1" customWidth="1"/>
    <col min="6675" max="6675" width="9.5703125" style="137" bestFit="1" customWidth="1"/>
    <col min="6676" max="6676" width="9.42578125" style="137" bestFit="1" customWidth="1"/>
    <col min="6677" max="6677" width="9.5703125" style="137" bestFit="1" customWidth="1"/>
    <col min="6678" max="6678" width="9.140625" style="137" customWidth="1"/>
    <col min="6679" max="6680" width="10" style="137" bestFit="1" customWidth="1"/>
    <col min="6681" max="6681" width="7.85546875" style="137" customWidth="1"/>
    <col min="6682" max="6682" width="9" style="137"/>
    <col min="6683" max="6683" width="9" style="137" customWidth="1"/>
    <col min="6684" max="6912" width="9" style="137"/>
    <col min="6913" max="6913" width="1.140625" style="137" customWidth="1"/>
    <col min="6914" max="6914" width="12.5703125" style="137" customWidth="1"/>
    <col min="6915" max="6915" width="20.28515625" style="137" customWidth="1"/>
    <col min="6916" max="6916" width="22" style="137" customWidth="1"/>
    <col min="6917" max="6917" width="21.140625" style="137" bestFit="1" customWidth="1"/>
    <col min="6918" max="6918" width="12.42578125" style="137" customWidth="1"/>
    <col min="6919" max="6920" width="10.42578125" style="137" customWidth="1"/>
    <col min="6921" max="6921" width="9.7109375" style="137" bestFit="1" customWidth="1"/>
    <col min="6922" max="6922" width="10.7109375" style="137" customWidth="1"/>
    <col min="6923" max="6923" width="9.7109375" style="137" bestFit="1" customWidth="1"/>
    <col min="6924" max="6924" width="9.42578125" style="137" bestFit="1" customWidth="1"/>
    <col min="6925" max="6925" width="9.5703125" style="137" bestFit="1" customWidth="1"/>
    <col min="6926" max="6926" width="9.42578125" style="137" bestFit="1" customWidth="1"/>
    <col min="6927" max="6927" width="9.5703125" style="137" bestFit="1" customWidth="1"/>
    <col min="6928" max="6928" width="9.42578125" style="137" bestFit="1" customWidth="1"/>
    <col min="6929" max="6929" width="9.5703125" style="137" bestFit="1" customWidth="1"/>
    <col min="6930" max="6930" width="9.42578125" style="137" bestFit="1" customWidth="1"/>
    <col min="6931" max="6931" width="9.5703125" style="137" bestFit="1" customWidth="1"/>
    <col min="6932" max="6932" width="9.42578125" style="137" bestFit="1" customWidth="1"/>
    <col min="6933" max="6933" width="9.5703125" style="137" bestFit="1" customWidth="1"/>
    <col min="6934" max="6934" width="9.140625" style="137" customWidth="1"/>
    <col min="6935" max="6936" width="10" style="137" bestFit="1" customWidth="1"/>
    <col min="6937" max="6937" width="7.85546875" style="137" customWidth="1"/>
    <col min="6938" max="6938" width="9" style="137"/>
    <col min="6939" max="6939" width="9" style="137" customWidth="1"/>
    <col min="6940" max="7168" width="9" style="137"/>
    <col min="7169" max="7169" width="1.140625" style="137" customWidth="1"/>
    <col min="7170" max="7170" width="12.5703125" style="137" customWidth="1"/>
    <col min="7171" max="7171" width="20.28515625" style="137" customWidth="1"/>
    <col min="7172" max="7172" width="22" style="137" customWidth="1"/>
    <col min="7173" max="7173" width="21.140625" style="137" bestFit="1" customWidth="1"/>
    <col min="7174" max="7174" width="12.42578125" style="137" customWidth="1"/>
    <col min="7175" max="7176" width="10.42578125" style="137" customWidth="1"/>
    <col min="7177" max="7177" width="9.7109375" style="137" bestFit="1" customWidth="1"/>
    <col min="7178" max="7178" width="10.7109375" style="137" customWidth="1"/>
    <col min="7179" max="7179" width="9.7109375" style="137" bestFit="1" customWidth="1"/>
    <col min="7180" max="7180" width="9.42578125" style="137" bestFit="1" customWidth="1"/>
    <col min="7181" max="7181" width="9.5703125" style="137" bestFit="1" customWidth="1"/>
    <col min="7182" max="7182" width="9.42578125" style="137" bestFit="1" customWidth="1"/>
    <col min="7183" max="7183" width="9.5703125" style="137" bestFit="1" customWidth="1"/>
    <col min="7184" max="7184" width="9.42578125" style="137" bestFit="1" customWidth="1"/>
    <col min="7185" max="7185" width="9.5703125" style="137" bestFit="1" customWidth="1"/>
    <col min="7186" max="7186" width="9.42578125" style="137" bestFit="1" customWidth="1"/>
    <col min="7187" max="7187" width="9.5703125" style="137" bestFit="1" customWidth="1"/>
    <col min="7188" max="7188" width="9.42578125" style="137" bestFit="1" customWidth="1"/>
    <col min="7189" max="7189" width="9.5703125" style="137" bestFit="1" customWidth="1"/>
    <col min="7190" max="7190" width="9.140625" style="137" customWidth="1"/>
    <col min="7191" max="7192" width="10" style="137" bestFit="1" customWidth="1"/>
    <col min="7193" max="7193" width="7.85546875" style="137" customWidth="1"/>
    <col min="7194" max="7194" width="9" style="137"/>
    <col min="7195" max="7195" width="9" style="137" customWidth="1"/>
    <col min="7196" max="7424" width="9" style="137"/>
    <col min="7425" max="7425" width="1.140625" style="137" customWidth="1"/>
    <col min="7426" max="7426" width="12.5703125" style="137" customWidth="1"/>
    <col min="7427" max="7427" width="20.28515625" style="137" customWidth="1"/>
    <col min="7428" max="7428" width="22" style="137" customWidth="1"/>
    <col min="7429" max="7429" width="21.140625" style="137" bestFit="1" customWidth="1"/>
    <col min="7430" max="7430" width="12.42578125" style="137" customWidth="1"/>
    <col min="7431" max="7432" width="10.42578125" style="137" customWidth="1"/>
    <col min="7433" max="7433" width="9.7109375" style="137" bestFit="1" customWidth="1"/>
    <col min="7434" max="7434" width="10.7109375" style="137" customWidth="1"/>
    <col min="7435" max="7435" width="9.7109375" style="137" bestFit="1" customWidth="1"/>
    <col min="7436" max="7436" width="9.42578125" style="137" bestFit="1" customWidth="1"/>
    <col min="7437" max="7437" width="9.5703125" style="137" bestFit="1" customWidth="1"/>
    <col min="7438" max="7438" width="9.42578125" style="137" bestFit="1" customWidth="1"/>
    <col min="7439" max="7439" width="9.5703125" style="137" bestFit="1" customWidth="1"/>
    <col min="7440" max="7440" width="9.42578125" style="137" bestFit="1" customWidth="1"/>
    <col min="7441" max="7441" width="9.5703125" style="137" bestFit="1" customWidth="1"/>
    <col min="7442" max="7442" width="9.42578125" style="137" bestFit="1" customWidth="1"/>
    <col min="7443" max="7443" width="9.5703125" style="137" bestFit="1" customWidth="1"/>
    <col min="7444" max="7444" width="9.42578125" style="137" bestFit="1" customWidth="1"/>
    <col min="7445" max="7445" width="9.5703125" style="137" bestFit="1" customWidth="1"/>
    <col min="7446" max="7446" width="9.140625" style="137" customWidth="1"/>
    <col min="7447" max="7448" width="10" style="137" bestFit="1" customWidth="1"/>
    <col min="7449" max="7449" width="7.85546875" style="137" customWidth="1"/>
    <col min="7450" max="7450" width="9" style="137"/>
    <col min="7451" max="7451" width="9" style="137" customWidth="1"/>
    <col min="7452" max="7680" width="9" style="137"/>
    <col min="7681" max="7681" width="1.140625" style="137" customWidth="1"/>
    <col min="7682" max="7682" width="12.5703125" style="137" customWidth="1"/>
    <col min="7683" max="7683" width="20.28515625" style="137" customWidth="1"/>
    <col min="7684" max="7684" width="22" style="137" customWidth="1"/>
    <col min="7685" max="7685" width="21.140625" style="137" bestFit="1" customWidth="1"/>
    <col min="7686" max="7686" width="12.42578125" style="137" customWidth="1"/>
    <col min="7687" max="7688" width="10.42578125" style="137" customWidth="1"/>
    <col min="7689" max="7689" width="9.7109375" style="137" bestFit="1" customWidth="1"/>
    <col min="7690" max="7690" width="10.7109375" style="137" customWidth="1"/>
    <col min="7691" max="7691" width="9.7109375" style="137" bestFit="1" customWidth="1"/>
    <col min="7692" max="7692" width="9.42578125" style="137" bestFit="1" customWidth="1"/>
    <col min="7693" max="7693" width="9.5703125" style="137" bestFit="1" customWidth="1"/>
    <col min="7694" max="7694" width="9.42578125" style="137" bestFit="1" customWidth="1"/>
    <col min="7695" max="7695" width="9.5703125" style="137" bestFit="1" customWidth="1"/>
    <col min="7696" max="7696" width="9.42578125" style="137" bestFit="1" customWidth="1"/>
    <col min="7697" max="7697" width="9.5703125" style="137" bestFit="1" customWidth="1"/>
    <col min="7698" max="7698" width="9.42578125" style="137" bestFit="1" customWidth="1"/>
    <col min="7699" max="7699" width="9.5703125" style="137" bestFit="1" customWidth="1"/>
    <col min="7700" max="7700" width="9.42578125" style="137" bestFit="1" customWidth="1"/>
    <col min="7701" max="7701" width="9.5703125" style="137" bestFit="1" customWidth="1"/>
    <col min="7702" max="7702" width="9.140625" style="137" customWidth="1"/>
    <col min="7703" max="7704" width="10" style="137" bestFit="1" customWidth="1"/>
    <col min="7705" max="7705" width="7.85546875" style="137" customWidth="1"/>
    <col min="7706" max="7706" width="9" style="137"/>
    <col min="7707" max="7707" width="9" style="137" customWidth="1"/>
    <col min="7708" max="7936" width="9" style="137"/>
    <col min="7937" max="7937" width="1.140625" style="137" customWidth="1"/>
    <col min="7938" max="7938" width="12.5703125" style="137" customWidth="1"/>
    <col min="7939" max="7939" width="20.28515625" style="137" customWidth="1"/>
    <col min="7940" max="7940" width="22" style="137" customWidth="1"/>
    <col min="7941" max="7941" width="21.140625" style="137" bestFit="1" customWidth="1"/>
    <col min="7942" max="7942" width="12.42578125" style="137" customWidth="1"/>
    <col min="7943" max="7944" width="10.42578125" style="137" customWidth="1"/>
    <col min="7945" max="7945" width="9.7109375" style="137" bestFit="1" customWidth="1"/>
    <col min="7946" max="7946" width="10.7109375" style="137" customWidth="1"/>
    <col min="7947" max="7947" width="9.7109375" style="137" bestFit="1" customWidth="1"/>
    <col min="7948" max="7948" width="9.42578125" style="137" bestFit="1" customWidth="1"/>
    <col min="7949" max="7949" width="9.5703125" style="137" bestFit="1" customWidth="1"/>
    <col min="7950" max="7950" width="9.42578125" style="137" bestFit="1" customWidth="1"/>
    <col min="7951" max="7951" width="9.5703125" style="137" bestFit="1" customWidth="1"/>
    <col min="7952" max="7952" width="9.42578125" style="137" bestFit="1" customWidth="1"/>
    <col min="7953" max="7953" width="9.5703125" style="137" bestFit="1" customWidth="1"/>
    <col min="7954" max="7954" width="9.42578125" style="137" bestFit="1" customWidth="1"/>
    <col min="7955" max="7955" width="9.5703125" style="137" bestFit="1" customWidth="1"/>
    <col min="7956" max="7956" width="9.42578125" style="137" bestFit="1" customWidth="1"/>
    <col min="7957" max="7957" width="9.5703125" style="137" bestFit="1" customWidth="1"/>
    <col min="7958" max="7958" width="9.140625" style="137" customWidth="1"/>
    <col min="7959" max="7960" width="10" style="137" bestFit="1" customWidth="1"/>
    <col min="7961" max="7961" width="7.85546875" style="137" customWidth="1"/>
    <col min="7962" max="7962" width="9" style="137"/>
    <col min="7963" max="7963" width="9" style="137" customWidth="1"/>
    <col min="7964" max="8192" width="9" style="137"/>
    <col min="8193" max="8193" width="1.140625" style="137" customWidth="1"/>
    <col min="8194" max="8194" width="12.5703125" style="137" customWidth="1"/>
    <col min="8195" max="8195" width="20.28515625" style="137" customWidth="1"/>
    <col min="8196" max="8196" width="22" style="137" customWidth="1"/>
    <col min="8197" max="8197" width="21.140625" style="137" bestFit="1" customWidth="1"/>
    <col min="8198" max="8198" width="12.42578125" style="137" customWidth="1"/>
    <col min="8199" max="8200" width="10.42578125" style="137" customWidth="1"/>
    <col min="8201" max="8201" width="9.7109375" style="137" bestFit="1" customWidth="1"/>
    <col min="8202" max="8202" width="10.7109375" style="137" customWidth="1"/>
    <col min="8203" max="8203" width="9.7109375" style="137" bestFit="1" customWidth="1"/>
    <col min="8204" max="8204" width="9.42578125" style="137" bestFit="1" customWidth="1"/>
    <col min="8205" max="8205" width="9.5703125" style="137" bestFit="1" customWidth="1"/>
    <col min="8206" max="8206" width="9.42578125" style="137" bestFit="1" customWidth="1"/>
    <col min="8207" max="8207" width="9.5703125" style="137" bestFit="1" customWidth="1"/>
    <col min="8208" max="8208" width="9.42578125" style="137" bestFit="1" customWidth="1"/>
    <col min="8209" max="8209" width="9.5703125" style="137" bestFit="1" customWidth="1"/>
    <col min="8210" max="8210" width="9.42578125" style="137" bestFit="1" customWidth="1"/>
    <col min="8211" max="8211" width="9.5703125" style="137" bestFit="1" customWidth="1"/>
    <col min="8212" max="8212" width="9.42578125" style="137" bestFit="1" customWidth="1"/>
    <col min="8213" max="8213" width="9.5703125" style="137" bestFit="1" customWidth="1"/>
    <col min="8214" max="8214" width="9.140625" style="137" customWidth="1"/>
    <col min="8215" max="8216" width="10" style="137" bestFit="1" customWidth="1"/>
    <col min="8217" max="8217" width="7.85546875" style="137" customWidth="1"/>
    <col min="8218" max="8218" width="9" style="137"/>
    <col min="8219" max="8219" width="9" style="137" customWidth="1"/>
    <col min="8220" max="8448" width="9" style="137"/>
    <col min="8449" max="8449" width="1.140625" style="137" customWidth="1"/>
    <col min="8450" max="8450" width="12.5703125" style="137" customWidth="1"/>
    <col min="8451" max="8451" width="20.28515625" style="137" customWidth="1"/>
    <col min="8452" max="8452" width="22" style="137" customWidth="1"/>
    <col min="8453" max="8453" width="21.140625" style="137" bestFit="1" customWidth="1"/>
    <col min="8454" max="8454" width="12.42578125" style="137" customWidth="1"/>
    <col min="8455" max="8456" width="10.42578125" style="137" customWidth="1"/>
    <col min="8457" max="8457" width="9.7109375" style="137" bestFit="1" customWidth="1"/>
    <col min="8458" max="8458" width="10.7109375" style="137" customWidth="1"/>
    <col min="8459" max="8459" width="9.7109375" style="137" bestFit="1" customWidth="1"/>
    <col min="8460" max="8460" width="9.42578125" style="137" bestFit="1" customWidth="1"/>
    <col min="8461" max="8461" width="9.5703125" style="137" bestFit="1" customWidth="1"/>
    <col min="8462" max="8462" width="9.42578125" style="137" bestFit="1" customWidth="1"/>
    <col min="8463" max="8463" width="9.5703125" style="137" bestFit="1" customWidth="1"/>
    <col min="8464" max="8464" width="9.42578125" style="137" bestFit="1" customWidth="1"/>
    <col min="8465" max="8465" width="9.5703125" style="137" bestFit="1" customWidth="1"/>
    <col min="8466" max="8466" width="9.42578125" style="137" bestFit="1" customWidth="1"/>
    <col min="8467" max="8467" width="9.5703125" style="137" bestFit="1" customWidth="1"/>
    <col min="8468" max="8468" width="9.42578125" style="137" bestFit="1" customWidth="1"/>
    <col min="8469" max="8469" width="9.5703125" style="137" bestFit="1" customWidth="1"/>
    <col min="8470" max="8470" width="9.140625" style="137" customWidth="1"/>
    <col min="8471" max="8472" width="10" style="137" bestFit="1" customWidth="1"/>
    <col min="8473" max="8473" width="7.85546875" style="137" customWidth="1"/>
    <col min="8474" max="8474" width="9" style="137"/>
    <col min="8475" max="8475" width="9" style="137" customWidth="1"/>
    <col min="8476" max="8704" width="9" style="137"/>
    <col min="8705" max="8705" width="1.140625" style="137" customWidth="1"/>
    <col min="8706" max="8706" width="12.5703125" style="137" customWidth="1"/>
    <col min="8707" max="8707" width="20.28515625" style="137" customWidth="1"/>
    <col min="8708" max="8708" width="22" style="137" customWidth="1"/>
    <col min="8709" max="8709" width="21.140625" style="137" bestFit="1" customWidth="1"/>
    <col min="8710" max="8710" width="12.42578125" style="137" customWidth="1"/>
    <col min="8711" max="8712" width="10.42578125" style="137" customWidth="1"/>
    <col min="8713" max="8713" width="9.7109375" style="137" bestFit="1" customWidth="1"/>
    <col min="8714" max="8714" width="10.7109375" style="137" customWidth="1"/>
    <col min="8715" max="8715" width="9.7109375" style="137" bestFit="1" customWidth="1"/>
    <col min="8716" max="8716" width="9.42578125" style="137" bestFit="1" customWidth="1"/>
    <col min="8717" max="8717" width="9.5703125" style="137" bestFit="1" customWidth="1"/>
    <col min="8718" max="8718" width="9.42578125" style="137" bestFit="1" customWidth="1"/>
    <col min="8719" max="8719" width="9.5703125" style="137" bestFit="1" customWidth="1"/>
    <col min="8720" max="8720" width="9.42578125" style="137" bestFit="1" customWidth="1"/>
    <col min="8721" max="8721" width="9.5703125" style="137" bestFit="1" customWidth="1"/>
    <col min="8722" max="8722" width="9.42578125" style="137" bestFit="1" customWidth="1"/>
    <col min="8723" max="8723" width="9.5703125" style="137" bestFit="1" customWidth="1"/>
    <col min="8724" max="8724" width="9.42578125" style="137" bestFit="1" customWidth="1"/>
    <col min="8725" max="8725" width="9.5703125" style="137" bestFit="1" customWidth="1"/>
    <col min="8726" max="8726" width="9.140625" style="137" customWidth="1"/>
    <col min="8727" max="8728" width="10" style="137" bestFit="1" customWidth="1"/>
    <col min="8729" max="8729" width="7.85546875" style="137" customWidth="1"/>
    <col min="8730" max="8730" width="9" style="137"/>
    <col min="8731" max="8731" width="9" style="137" customWidth="1"/>
    <col min="8732" max="8960" width="9" style="137"/>
    <col min="8961" max="8961" width="1.140625" style="137" customWidth="1"/>
    <col min="8962" max="8962" width="12.5703125" style="137" customWidth="1"/>
    <col min="8963" max="8963" width="20.28515625" style="137" customWidth="1"/>
    <col min="8964" max="8964" width="22" style="137" customWidth="1"/>
    <col min="8965" max="8965" width="21.140625" style="137" bestFit="1" customWidth="1"/>
    <col min="8966" max="8966" width="12.42578125" style="137" customWidth="1"/>
    <col min="8967" max="8968" width="10.42578125" style="137" customWidth="1"/>
    <col min="8969" max="8969" width="9.7109375" style="137" bestFit="1" customWidth="1"/>
    <col min="8970" max="8970" width="10.7109375" style="137" customWidth="1"/>
    <col min="8971" max="8971" width="9.7109375" style="137" bestFit="1" customWidth="1"/>
    <col min="8972" max="8972" width="9.42578125" style="137" bestFit="1" customWidth="1"/>
    <col min="8973" max="8973" width="9.5703125" style="137" bestFit="1" customWidth="1"/>
    <col min="8974" max="8974" width="9.42578125" style="137" bestFit="1" customWidth="1"/>
    <col min="8975" max="8975" width="9.5703125" style="137" bestFit="1" customWidth="1"/>
    <col min="8976" max="8976" width="9.42578125" style="137" bestFit="1" customWidth="1"/>
    <col min="8977" max="8977" width="9.5703125" style="137" bestFit="1" customWidth="1"/>
    <col min="8978" max="8978" width="9.42578125" style="137" bestFit="1" customWidth="1"/>
    <col min="8979" max="8979" width="9.5703125" style="137" bestFit="1" customWidth="1"/>
    <col min="8980" max="8980" width="9.42578125" style="137" bestFit="1" customWidth="1"/>
    <col min="8981" max="8981" width="9.5703125" style="137" bestFit="1" customWidth="1"/>
    <col min="8982" max="8982" width="9.140625" style="137" customWidth="1"/>
    <col min="8983" max="8984" width="10" style="137" bestFit="1" customWidth="1"/>
    <col min="8985" max="8985" width="7.85546875" style="137" customWidth="1"/>
    <col min="8986" max="8986" width="9" style="137"/>
    <col min="8987" max="8987" width="9" style="137" customWidth="1"/>
    <col min="8988" max="9216" width="9" style="137"/>
    <col min="9217" max="9217" width="1.140625" style="137" customWidth="1"/>
    <col min="9218" max="9218" width="12.5703125" style="137" customWidth="1"/>
    <col min="9219" max="9219" width="20.28515625" style="137" customWidth="1"/>
    <col min="9220" max="9220" width="22" style="137" customWidth="1"/>
    <col min="9221" max="9221" width="21.140625" style="137" bestFit="1" customWidth="1"/>
    <col min="9222" max="9222" width="12.42578125" style="137" customWidth="1"/>
    <col min="9223" max="9224" width="10.42578125" style="137" customWidth="1"/>
    <col min="9225" max="9225" width="9.7109375" style="137" bestFit="1" customWidth="1"/>
    <col min="9226" max="9226" width="10.7109375" style="137" customWidth="1"/>
    <col min="9227" max="9227" width="9.7109375" style="137" bestFit="1" customWidth="1"/>
    <col min="9228" max="9228" width="9.42578125" style="137" bestFit="1" customWidth="1"/>
    <col min="9229" max="9229" width="9.5703125" style="137" bestFit="1" customWidth="1"/>
    <col min="9230" max="9230" width="9.42578125" style="137" bestFit="1" customWidth="1"/>
    <col min="9231" max="9231" width="9.5703125" style="137" bestFit="1" customWidth="1"/>
    <col min="9232" max="9232" width="9.42578125" style="137" bestFit="1" customWidth="1"/>
    <col min="9233" max="9233" width="9.5703125" style="137" bestFit="1" customWidth="1"/>
    <col min="9234" max="9234" width="9.42578125" style="137" bestFit="1" customWidth="1"/>
    <col min="9235" max="9235" width="9.5703125" style="137" bestFit="1" customWidth="1"/>
    <col min="9236" max="9236" width="9.42578125" style="137" bestFit="1" customWidth="1"/>
    <col min="9237" max="9237" width="9.5703125" style="137" bestFit="1" customWidth="1"/>
    <col min="9238" max="9238" width="9.140625" style="137" customWidth="1"/>
    <col min="9239" max="9240" width="10" style="137" bestFit="1" customWidth="1"/>
    <col min="9241" max="9241" width="7.85546875" style="137" customWidth="1"/>
    <col min="9242" max="9242" width="9" style="137"/>
    <col min="9243" max="9243" width="9" style="137" customWidth="1"/>
    <col min="9244" max="9472" width="9" style="137"/>
    <col min="9473" max="9473" width="1.140625" style="137" customWidth="1"/>
    <col min="9474" max="9474" width="12.5703125" style="137" customWidth="1"/>
    <col min="9475" max="9475" width="20.28515625" style="137" customWidth="1"/>
    <col min="9476" max="9476" width="22" style="137" customWidth="1"/>
    <col min="9477" max="9477" width="21.140625" style="137" bestFit="1" customWidth="1"/>
    <col min="9478" max="9478" width="12.42578125" style="137" customWidth="1"/>
    <col min="9479" max="9480" width="10.42578125" style="137" customWidth="1"/>
    <col min="9481" max="9481" width="9.7109375" style="137" bestFit="1" customWidth="1"/>
    <col min="9482" max="9482" width="10.7109375" style="137" customWidth="1"/>
    <col min="9483" max="9483" width="9.7109375" style="137" bestFit="1" customWidth="1"/>
    <col min="9484" max="9484" width="9.42578125" style="137" bestFit="1" customWidth="1"/>
    <col min="9485" max="9485" width="9.5703125" style="137" bestFit="1" customWidth="1"/>
    <col min="9486" max="9486" width="9.42578125" style="137" bestFit="1" customWidth="1"/>
    <col min="9487" max="9487" width="9.5703125" style="137" bestFit="1" customWidth="1"/>
    <col min="9488" max="9488" width="9.42578125" style="137" bestFit="1" customWidth="1"/>
    <col min="9489" max="9489" width="9.5703125" style="137" bestFit="1" customWidth="1"/>
    <col min="9490" max="9490" width="9.42578125" style="137" bestFit="1" customWidth="1"/>
    <col min="9491" max="9491" width="9.5703125" style="137" bestFit="1" customWidth="1"/>
    <col min="9492" max="9492" width="9.42578125" style="137" bestFit="1" customWidth="1"/>
    <col min="9493" max="9493" width="9.5703125" style="137" bestFit="1" customWidth="1"/>
    <col min="9494" max="9494" width="9.140625" style="137" customWidth="1"/>
    <col min="9495" max="9496" width="10" style="137" bestFit="1" customWidth="1"/>
    <col min="9497" max="9497" width="7.85546875" style="137" customWidth="1"/>
    <col min="9498" max="9498" width="9" style="137"/>
    <col min="9499" max="9499" width="9" style="137" customWidth="1"/>
    <col min="9500" max="9728" width="9" style="137"/>
    <col min="9729" max="9729" width="1.140625" style="137" customWidth="1"/>
    <col min="9730" max="9730" width="12.5703125" style="137" customWidth="1"/>
    <col min="9731" max="9731" width="20.28515625" style="137" customWidth="1"/>
    <col min="9732" max="9732" width="22" style="137" customWidth="1"/>
    <col min="9733" max="9733" width="21.140625" style="137" bestFit="1" customWidth="1"/>
    <col min="9734" max="9734" width="12.42578125" style="137" customWidth="1"/>
    <col min="9735" max="9736" width="10.42578125" style="137" customWidth="1"/>
    <col min="9737" max="9737" width="9.7109375" style="137" bestFit="1" customWidth="1"/>
    <col min="9738" max="9738" width="10.7109375" style="137" customWidth="1"/>
    <col min="9739" max="9739" width="9.7109375" style="137" bestFit="1" customWidth="1"/>
    <col min="9740" max="9740" width="9.42578125" style="137" bestFit="1" customWidth="1"/>
    <col min="9741" max="9741" width="9.5703125" style="137" bestFit="1" customWidth="1"/>
    <col min="9742" max="9742" width="9.42578125" style="137" bestFit="1" customWidth="1"/>
    <col min="9743" max="9743" width="9.5703125" style="137" bestFit="1" customWidth="1"/>
    <col min="9744" max="9744" width="9.42578125" style="137" bestFit="1" customWidth="1"/>
    <col min="9745" max="9745" width="9.5703125" style="137" bestFit="1" customWidth="1"/>
    <col min="9746" max="9746" width="9.42578125" style="137" bestFit="1" customWidth="1"/>
    <col min="9747" max="9747" width="9.5703125" style="137" bestFit="1" customWidth="1"/>
    <col min="9748" max="9748" width="9.42578125" style="137" bestFit="1" customWidth="1"/>
    <col min="9749" max="9749" width="9.5703125" style="137" bestFit="1" customWidth="1"/>
    <col min="9750" max="9750" width="9.140625" style="137" customWidth="1"/>
    <col min="9751" max="9752" width="10" style="137" bestFit="1" customWidth="1"/>
    <col min="9753" max="9753" width="7.85546875" style="137" customWidth="1"/>
    <col min="9754" max="9754" width="9" style="137"/>
    <col min="9755" max="9755" width="9" style="137" customWidth="1"/>
    <col min="9756" max="9984" width="9" style="137"/>
    <col min="9985" max="9985" width="1.140625" style="137" customWidth="1"/>
    <col min="9986" max="9986" width="12.5703125" style="137" customWidth="1"/>
    <col min="9987" max="9987" width="20.28515625" style="137" customWidth="1"/>
    <col min="9988" max="9988" width="22" style="137" customWidth="1"/>
    <col min="9989" max="9989" width="21.140625" style="137" bestFit="1" customWidth="1"/>
    <col min="9990" max="9990" width="12.42578125" style="137" customWidth="1"/>
    <col min="9991" max="9992" width="10.42578125" style="137" customWidth="1"/>
    <col min="9993" max="9993" width="9.7109375" style="137" bestFit="1" customWidth="1"/>
    <col min="9994" max="9994" width="10.7109375" style="137" customWidth="1"/>
    <col min="9995" max="9995" width="9.7109375" style="137" bestFit="1" customWidth="1"/>
    <col min="9996" max="9996" width="9.42578125" style="137" bestFit="1" customWidth="1"/>
    <col min="9997" max="9997" width="9.5703125" style="137" bestFit="1" customWidth="1"/>
    <col min="9998" max="9998" width="9.42578125" style="137" bestFit="1" customWidth="1"/>
    <col min="9999" max="9999" width="9.5703125" style="137" bestFit="1" customWidth="1"/>
    <col min="10000" max="10000" width="9.42578125" style="137" bestFit="1" customWidth="1"/>
    <col min="10001" max="10001" width="9.5703125" style="137" bestFit="1" customWidth="1"/>
    <col min="10002" max="10002" width="9.42578125" style="137" bestFit="1" customWidth="1"/>
    <col min="10003" max="10003" width="9.5703125" style="137" bestFit="1" customWidth="1"/>
    <col min="10004" max="10004" width="9.42578125" style="137" bestFit="1" customWidth="1"/>
    <col min="10005" max="10005" width="9.5703125" style="137" bestFit="1" customWidth="1"/>
    <col min="10006" max="10006" width="9.140625" style="137" customWidth="1"/>
    <col min="10007" max="10008" width="10" style="137" bestFit="1" customWidth="1"/>
    <col min="10009" max="10009" width="7.85546875" style="137" customWidth="1"/>
    <col min="10010" max="10010" width="9" style="137"/>
    <col min="10011" max="10011" width="9" style="137" customWidth="1"/>
    <col min="10012" max="10240" width="9" style="137"/>
    <col min="10241" max="10241" width="1.140625" style="137" customWidth="1"/>
    <col min="10242" max="10242" width="12.5703125" style="137" customWidth="1"/>
    <col min="10243" max="10243" width="20.28515625" style="137" customWidth="1"/>
    <col min="10244" max="10244" width="22" style="137" customWidth="1"/>
    <col min="10245" max="10245" width="21.140625" style="137" bestFit="1" customWidth="1"/>
    <col min="10246" max="10246" width="12.42578125" style="137" customWidth="1"/>
    <col min="10247" max="10248" width="10.42578125" style="137" customWidth="1"/>
    <col min="10249" max="10249" width="9.7109375" style="137" bestFit="1" customWidth="1"/>
    <col min="10250" max="10250" width="10.7109375" style="137" customWidth="1"/>
    <col min="10251" max="10251" width="9.7109375" style="137" bestFit="1" customWidth="1"/>
    <col min="10252" max="10252" width="9.42578125" style="137" bestFit="1" customWidth="1"/>
    <col min="10253" max="10253" width="9.5703125" style="137" bestFit="1" customWidth="1"/>
    <col min="10254" max="10254" width="9.42578125" style="137" bestFit="1" customWidth="1"/>
    <col min="10255" max="10255" width="9.5703125" style="137" bestFit="1" customWidth="1"/>
    <col min="10256" max="10256" width="9.42578125" style="137" bestFit="1" customWidth="1"/>
    <col min="10257" max="10257" width="9.5703125" style="137" bestFit="1" customWidth="1"/>
    <col min="10258" max="10258" width="9.42578125" style="137" bestFit="1" customWidth="1"/>
    <col min="10259" max="10259" width="9.5703125" style="137" bestFit="1" customWidth="1"/>
    <col min="10260" max="10260" width="9.42578125" style="137" bestFit="1" customWidth="1"/>
    <col min="10261" max="10261" width="9.5703125" style="137" bestFit="1" customWidth="1"/>
    <col min="10262" max="10262" width="9.140625" style="137" customWidth="1"/>
    <col min="10263" max="10264" width="10" style="137" bestFit="1" customWidth="1"/>
    <col min="10265" max="10265" width="7.85546875" style="137" customWidth="1"/>
    <col min="10266" max="10266" width="9" style="137"/>
    <col min="10267" max="10267" width="9" style="137" customWidth="1"/>
    <col min="10268" max="10496" width="9" style="137"/>
    <col min="10497" max="10497" width="1.140625" style="137" customWidth="1"/>
    <col min="10498" max="10498" width="12.5703125" style="137" customWidth="1"/>
    <col min="10499" max="10499" width="20.28515625" style="137" customWidth="1"/>
    <col min="10500" max="10500" width="22" style="137" customWidth="1"/>
    <col min="10501" max="10501" width="21.140625" style="137" bestFit="1" customWidth="1"/>
    <col min="10502" max="10502" width="12.42578125" style="137" customWidth="1"/>
    <col min="10503" max="10504" width="10.42578125" style="137" customWidth="1"/>
    <col min="10505" max="10505" width="9.7109375" style="137" bestFit="1" customWidth="1"/>
    <col min="10506" max="10506" width="10.7109375" style="137" customWidth="1"/>
    <col min="10507" max="10507" width="9.7109375" style="137" bestFit="1" customWidth="1"/>
    <col min="10508" max="10508" width="9.42578125" style="137" bestFit="1" customWidth="1"/>
    <col min="10509" max="10509" width="9.5703125" style="137" bestFit="1" customWidth="1"/>
    <col min="10510" max="10510" width="9.42578125" style="137" bestFit="1" customWidth="1"/>
    <col min="10511" max="10511" width="9.5703125" style="137" bestFit="1" customWidth="1"/>
    <col min="10512" max="10512" width="9.42578125" style="137" bestFit="1" customWidth="1"/>
    <col min="10513" max="10513" width="9.5703125" style="137" bestFit="1" customWidth="1"/>
    <col min="10514" max="10514" width="9.42578125" style="137" bestFit="1" customWidth="1"/>
    <col min="10515" max="10515" width="9.5703125" style="137" bestFit="1" customWidth="1"/>
    <col min="10516" max="10516" width="9.42578125" style="137" bestFit="1" customWidth="1"/>
    <col min="10517" max="10517" width="9.5703125" style="137" bestFit="1" customWidth="1"/>
    <col min="10518" max="10518" width="9.140625" style="137" customWidth="1"/>
    <col min="10519" max="10520" width="10" style="137" bestFit="1" customWidth="1"/>
    <col min="10521" max="10521" width="7.85546875" style="137" customWidth="1"/>
    <col min="10522" max="10522" width="9" style="137"/>
    <col min="10523" max="10523" width="9" style="137" customWidth="1"/>
    <col min="10524" max="10752" width="9" style="137"/>
    <col min="10753" max="10753" width="1.140625" style="137" customWidth="1"/>
    <col min="10754" max="10754" width="12.5703125" style="137" customWidth="1"/>
    <col min="10755" max="10755" width="20.28515625" style="137" customWidth="1"/>
    <col min="10756" max="10756" width="22" style="137" customWidth="1"/>
    <col min="10757" max="10757" width="21.140625" style="137" bestFit="1" customWidth="1"/>
    <col min="10758" max="10758" width="12.42578125" style="137" customWidth="1"/>
    <col min="10759" max="10760" width="10.42578125" style="137" customWidth="1"/>
    <col min="10761" max="10761" width="9.7109375" style="137" bestFit="1" customWidth="1"/>
    <col min="10762" max="10762" width="10.7109375" style="137" customWidth="1"/>
    <col min="10763" max="10763" width="9.7109375" style="137" bestFit="1" customWidth="1"/>
    <col min="10764" max="10764" width="9.42578125" style="137" bestFit="1" customWidth="1"/>
    <col min="10765" max="10765" width="9.5703125" style="137" bestFit="1" customWidth="1"/>
    <col min="10766" max="10766" width="9.42578125" style="137" bestFit="1" customWidth="1"/>
    <col min="10767" max="10767" width="9.5703125" style="137" bestFit="1" customWidth="1"/>
    <col min="10768" max="10768" width="9.42578125" style="137" bestFit="1" customWidth="1"/>
    <col min="10769" max="10769" width="9.5703125" style="137" bestFit="1" customWidth="1"/>
    <col min="10770" max="10770" width="9.42578125" style="137" bestFit="1" customWidth="1"/>
    <col min="10771" max="10771" width="9.5703125" style="137" bestFit="1" customWidth="1"/>
    <col min="10772" max="10772" width="9.42578125" style="137" bestFit="1" customWidth="1"/>
    <col min="10773" max="10773" width="9.5703125" style="137" bestFit="1" customWidth="1"/>
    <col min="10774" max="10774" width="9.140625" style="137" customWidth="1"/>
    <col min="10775" max="10776" width="10" style="137" bestFit="1" customWidth="1"/>
    <col min="10777" max="10777" width="7.85546875" style="137" customWidth="1"/>
    <col min="10778" max="10778" width="9" style="137"/>
    <col min="10779" max="10779" width="9" style="137" customWidth="1"/>
    <col min="10780" max="11008" width="9" style="137"/>
    <col min="11009" max="11009" width="1.140625" style="137" customWidth="1"/>
    <col min="11010" max="11010" width="12.5703125" style="137" customWidth="1"/>
    <col min="11011" max="11011" width="20.28515625" style="137" customWidth="1"/>
    <col min="11012" max="11012" width="22" style="137" customWidth="1"/>
    <col min="11013" max="11013" width="21.140625" style="137" bestFit="1" customWidth="1"/>
    <col min="11014" max="11014" width="12.42578125" style="137" customWidth="1"/>
    <col min="11015" max="11016" width="10.42578125" style="137" customWidth="1"/>
    <col min="11017" max="11017" width="9.7109375" style="137" bestFit="1" customWidth="1"/>
    <col min="11018" max="11018" width="10.7109375" style="137" customWidth="1"/>
    <col min="11019" max="11019" width="9.7109375" style="137" bestFit="1" customWidth="1"/>
    <col min="11020" max="11020" width="9.42578125" style="137" bestFit="1" customWidth="1"/>
    <col min="11021" max="11021" width="9.5703125" style="137" bestFit="1" customWidth="1"/>
    <col min="11022" max="11022" width="9.42578125" style="137" bestFit="1" customWidth="1"/>
    <col min="11023" max="11023" width="9.5703125" style="137" bestFit="1" customWidth="1"/>
    <col min="11024" max="11024" width="9.42578125" style="137" bestFit="1" customWidth="1"/>
    <col min="11025" max="11025" width="9.5703125" style="137" bestFit="1" customWidth="1"/>
    <col min="11026" max="11026" width="9.42578125" style="137" bestFit="1" customWidth="1"/>
    <col min="11027" max="11027" width="9.5703125" style="137" bestFit="1" customWidth="1"/>
    <col min="11028" max="11028" width="9.42578125" style="137" bestFit="1" customWidth="1"/>
    <col min="11029" max="11029" width="9.5703125" style="137" bestFit="1" customWidth="1"/>
    <col min="11030" max="11030" width="9.140625" style="137" customWidth="1"/>
    <col min="11031" max="11032" width="10" style="137" bestFit="1" customWidth="1"/>
    <col min="11033" max="11033" width="7.85546875" style="137" customWidth="1"/>
    <col min="11034" max="11034" width="9" style="137"/>
    <col min="11035" max="11035" width="9" style="137" customWidth="1"/>
    <col min="11036" max="11264" width="9" style="137"/>
    <col min="11265" max="11265" width="1.140625" style="137" customWidth="1"/>
    <col min="11266" max="11266" width="12.5703125" style="137" customWidth="1"/>
    <col min="11267" max="11267" width="20.28515625" style="137" customWidth="1"/>
    <col min="11268" max="11268" width="22" style="137" customWidth="1"/>
    <col min="11269" max="11269" width="21.140625" style="137" bestFit="1" customWidth="1"/>
    <col min="11270" max="11270" width="12.42578125" style="137" customWidth="1"/>
    <col min="11271" max="11272" width="10.42578125" style="137" customWidth="1"/>
    <col min="11273" max="11273" width="9.7109375" style="137" bestFit="1" customWidth="1"/>
    <col min="11274" max="11274" width="10.7109375" style="137" customWidth="1"/>
    <col min="11275" max="11275" width="9.7109375" style="137" bestFit="1" customWidth="1"/>
    <col min="11276" max="11276" width="9.42578125" style="137" bestFit="1" customWidth="1"/>
    <col min="11277" max="11277" width="9.5703125" style="137" bestFit="1" customWidth="1"/>
    <col min="11278" max="11278" width="9.42578125" style="137" bestFit="1" customWidth="1"/>
    <col min="11279" max="11279" width="9.5703125" style="137" bestFit="1" customWidth="1"/>
    <col min="11280" max="11280" width="9.42578125" style="137" bestFit="1" customWidth="1"/>
    <col min="11281" max="11281" width="9.5703125" style="137" bestFit="1" customWidth="1"/>
    <col min="11282" max="11282" width="9.42578125" style="137" bestFit="1" customWidth="1"/>
    <col min="11283" max="11283" width="9.5703125" style="137" bestFit="1" customWidth="1"/>
    <col min="11284" max="11284" width="9.42578125" style="137" bestFit="1" customWidth="1"/>
    <col min="11285" max="11285" width="9.5703125" style="137" bestFit="1" customWidth="1"/>
    <col min="11286" max="11286" width="9.140625" style="137" customWidth="1"/>
    <col min="11287" max="11288" width="10" style="137" bestFit="1" customWidth="1"/>
    <col min="11289" max="11289" width="7.85546875" style="137" customWidth="1"/>
    <col min="11290" max="11290" width="9" style="137"/>
    <col min="11291" max="11291" width="9" style="137" customWidth="1"/>
    <col min="11292" max="11520" width="9" style="137"/>
    <col min="11521" max="11521" width="1.140625" style="137" customWidth="1"/>
    <col min="11522" max="11522" width="12.5703125" style="137" customWidth="1"/>
    <col min="11523" max="11523" width="20.28515625" style="137" customWidth="1"/>
    <col min="11524" max="11524" width="22" style="137" customWidth="1"/>
    <col min="11525" max="11525" width="21.140625" style="137" bestFit="1" customWidth="1"/>
    <col min="11526" max="11526" width="12.42578125" style="137" customWidth="1"/>
    <col min="11527" max="11528" width="10.42578125" style="137" customWidth="1"/>
    <col min="11529" max="11529" width="9.7109375" style="137" bestFit="1" customWidth="1"/>
    <col min="11530" max="11530" width="10.7109375" style="137" customWidth="1"/>
    <col min="11531" max="11531" width="9.7109375" style="137" bestFit="1" customWidth="1"/>
    <col min="11532" max="11532" width="9.42578125" style="137" bestFit="1" customWidth="1"/>
    <col min="11533" max="11533" width="9.5703125" style="137" bestFit="1" customWidth="1"/>
    <col min="11534" max="11534" width="9.42578125" style="137" bestFit="1" customWidth="1"/>
    <col min="11535" max="11535" width="9.5703125" style="137" bestFit="1" customWidth="1"/>
    <col min="11536" max="11536" width="9.42578125" style="137" bestFit="1" customWidth="1"/>
    <col min="11537" max="11537" width="9.5703125" style="137" bestFit="1" customWidth="1"/>
    <col min="11538" max="11538" width="9.42578125" style="137" bestFit="1" customWidth="1"/>
    <col min="11539" max="11539" width="9.5703125" style="137" bestFit="1" customWidth="1"/>
    <col min="11540" max="11540" width="9.42578125" style="137" bestFit="1" customWidth="1"/>
    <col min="11541" max="11541" width="9.5703125" style="137" bestFit="1" customWidth="1"/>
    <col min="11542" max="11542" width="9.140625" style="137" customWidth="1"/>
    <col min="11543" max="11544" width="10" style="137" bestFit="1" customWidth="1"/>
    <col min="11545" max="11545" width="7.85546875" style="137" customWidth="1"/>
    <col min="11546" max="11546" width="9" style="137"/>
    <col min="11547" max="11547" width="9" style="137" customWidth="1"/>
    <col min="11548" max="11776" width="9" style="137"/>
    <col min="11777" max="11777" width="1.140625" style="137" customWidth="1"/>
    <col min="11778" max="11778" width="12.5703125" style="137" customWidth="1"/>
    <col min="11779" max="11779" width="20.28515625" style="137" customWidth="1"/>
    <col min="11780" max="11780" width="22" style="137" customWidth="1"/>
    <col min="11781" max="11781" width="21.140625" style="137" bestFit="1" customWidth="1"/>
    <col min="11782" max="11782" width="12.42578125" style="137" customWidth="1"/>
    <col min="11783" max="11784" width="10.42578125" style="137" customWidth="1"/>
    <col min="11785" max="11785" width="9.7109375" style="137" bestFit="1" customWidth="1"/>
    <col min="11786" max="11786" width="10.7109375" style="137" customWidth="1"/>
    <col min="11787" max="11787" width="9.7109375" style="137" bestFit="1" customWidth="1"/>
    <col min="11788" max="11788" width="9.42578125" style="137" bestFit="1" customWidth="1"/>
    <col min="11789" max="11789" width="9.5703125" style="137" bestFit="1" customWidth="1"/>
    <col min="11790" max="11790" width="9.42578125" style="137" bestFit="1" customWidth="1"/>
    <col min="11791" max="11791" width="9.5703125" style="137" bestFit="1" customWidth="1"/>
    <col min="11792" max="11792" width="9.42578125" style="137" bestFit="1" customWidth="1"/>
    <col min="11793" max="11793" width="9.5703125" style="137" bestFit="1" customWidth="1"/>
    <col min="11794" max="11794" width="9.42578125" style="137" bestFit="1" customWidth="1"/>
    <col min="11795" max="11795" width="9.5703125" style="137" bestFit="1" customWidth="1"/>
    <col min="11796" max="11796" width="9.42578125" style="137" bestFit="1" customWidth="1"/>
    <col min="11797" max="11797" width="9.5703125" style="137" bestFit="1" customWidth="1"/>
    <col min="11798" max="11798" width="9.140625" style="137" customWidth="1"/>
    <col min="11799" max="11800" width="10" style="137" bestFit="1" customWidth="1"/>
    <col min="11801" max="11801" width="7.85546875" style="137" customWidth="1"/>
    <col min="11802" max="11802" width="9" style="137"/>
    <col min="11803" max="11803" width="9" style="137" customWidth="1"/>
    <col min="11804" max="12032" width="9" style="137"/>
    <col min="12033" max="12033" width="1.140625" style="137" customWidth="1"/>
    <col min="12034" max="12034" width="12.5703125" style="137" customWidth="1"/>
    <col min="12035" max="12035" width="20.28515625" style="137" customWidth="1"/>
    <col min="12036" max="12036" width="22" style="137" customWidth="1"/>
    <col min="12037" max="12037" width="21.140625" style="137" bestFit="1" customWidth="1"/>
    <col min="12038" max="12038" width="12.42578125" style="137" customWidth="1"/>
    <col min="12039" max="12040" width="10.42578125" style="137" customWidth="1"/>
    <col min="12041" max="12041" width="9.7109375" style="137" bestFit="1" customWidth="1"/>
    <col min="12042" max="12042" width="10.7109375" style="137" customWidth="1"/>
    <col min="12043" max="12043" width="9.7109375" style="137" bestFit="1" customWidth="1"/>
    <col min="12044" max="12044" width="9.42578125" style="137" bestFit="1" customWidth="1"/>
    <col min="12045" max="12045" width="9.5703125" style="137" bestFit="1" customWidth="1"/>
    <col min="12046" max="12046" width="9.42578125" style="137" bestFit="1" customWidth="1"/>
    <col min="12047" max="12047" width="9.5703125" style="137" bestFit="1" customWidth="1"/>
    <col min="12048" max="12048" width="9.42578125" style="137" bestFit="1" customWidth="1"/>
    <col min="12049" max="12049" width="9.5703125" style="137" bestFit="1" customWidth="1"/>
    <col min="12050" max="12050" width="9.42578125" style="137" bestFit="1" customWidth="1"/>
    <col min="12051" max="12051" width="9.5703125" style="137" bestFit="1" customWidth="1"/>
    <col min="12052" max="12052" width="9.42578125" style="137" bestFit="1" customWidth="1"/>
    <col min="12053" max="12053" width="9.5703125" style="137" bestFit="1" customWidth="1"/>
    <col min="12054" max="12054" width="9.140625" style="137" customWidth="1"/>
    <col min="12055" max="12056" width="10" style="137" bestFit="1" customWidth="1"/>
    <col min="12057" max="12057" width="7.85546875" style="137" customWidth="1"/>
    <col min="12058" max="12058" width="9" style="137"/>
    <col min="12059" max="12059" width="9" style="137" customWidth="1"/>
    <col min="12060" max="12288" width="9" style="137"/>
    <col min="12289" max="12289" width="1.140625" style="137" customWidth="1"/>
    <col min="12290" max="12290" width="12.5703125" style="137" customWidth="1"/>
    <col min="12291" max="12291" width="20.28515625" style="137" customWidth="1"/>
    <col min="12292" max="12292" width="22" style="137" customWidth="1"/>
    <col min="12293" max="12293" width="21.140625" style="137" bestFit="1" customWidth="1"/>
    <col min="12294" max="12294" width="12.42578125" style="137" customWidth="1"/>
    <col min="12295" max="12296" width="10.42578125" style="137" customWidth="1"/>
    <col min="12297" max="12297" width="9.7109375" style="137" bestFit="1" customWidth="1"/>
    <col min="12298" max="12298" width="10.7109375" style="137" customWidth="1"/>
    <col min="12299" max="12299" width="9.7109375" style="137" bestFit="1" customWidth="1"/>
    <col min="12300" max="12300" width="9.42578125" style="137" bestFit="1" customWidth="1"/>
    <col min="12301" max="12301" width="9.5703125" style="137" bestFit="1" customWidth="1"/>
    <col min="12302" max="12302" width="9.42578125" style="137" bestFit="1" customWidth="1"/>
    <col min="12303" max="12303" width="9.5703125" style="137" bestFit="1" customWidth="1"/>
    <col min="12304" max="12304" width="9.42578125" style="137" bestFit="1" customWidth="1"/>
    <col min="12305" max="12305" width="9.5703125" style="137" bestFit="1" customWidth="1"/>
    <col min="12306" max="12306" width="9.42578125" style="137" bestFit="1" customWidth="1"/>
    <col min="12307" max="12307" width="9.5703125" style="137" bestFit="1" customWidth="1"/>
    <col min="12308" max="12308" width="9.42578125" style="137" bestFit="1" customWidth="1"/>
    <col min="12309" max="12309" width="9.5703125" style="137" bestFit="1" customWidth="1"/>
    <col min="12310" max="12310" width="9.140625" style="137" customWidth="1"/>
    <col min="12311" max="12312" width="10" style="137" bestFit="1" customWidth="1"/>
    <col min="12313" max="12313" width="7.85546875" style="137" customWidth="1"/>
    <col min="12314" max="12314" width="9" style="137"/>
    <col min="12315" max="12315" width="9" style="137" customWidth="1"/>
    <col min="12316" max="12544" width="9" style="137"/>
    <col min="12545" max="12545" width="1.140625" style="137" customWidth="1"/>
    <col min="12546" max="12546" width="12.5703125" style="137" customWidth="1"/>
    <col min="12547" max="12547" width="20.28515625" style="137" customWidth="1"/>
    <col min="12548" max="12548" width="22" style="137" customWidth="1"/>
    <col min="12549" max="12549" width="21.140625" style="137" bestFit="1" customWidth="1"/>
    <col min="12550" max="12550" width="12.42578125" style="137" customWidth="1"/>
    <col min="12551" max="12552" width="10.42578125" style="137" customWidth="1"/>
    <col min="12553" max="12553" width="9.7109375" style="137" bestFit="1" customWidth="1"/>
    <col min="12554" max="12554" width="10.7109375" style="137" customWidth="1"/>
    <col min="12555" max="12555" width="9.7109375" style="137" bestFit="1" customWidth="1"/>
    <col min="12556" max="12556" width="9.42578125" style="137" bestFit="1" customWidth="1"/>
    <col min="12557" max="12557" width="9.5703125" style="137" bestFit="1" customWidth="1"/>
    <col min="12558" max="12558" width="9.42578125" style="137" bestFit="1" customWidth="1"/>
    <col min="12559" max="12559" width="9.5703125" style="137" bestFit="1" customWidth="1"/>
    <col min="12560" max="12560" width="9.42578125" style="137" bestFit="1" customWidth="1"/>
    <col min="12561" max="12561" width="9.5703125" style="137" bestFit="1" customWidth="1"/>
    <col min="12562" max="12562" width="9.42578125" style="137" bestFit="1" customWidth="1"/>
    <col min="12563" max="12563" width="9.5703125" style="137" bestFit="1" customWidth="1"/>
    <col min="12564" max="12564" width="9.42578125" style="137" bestFit="1" customWidth="1"/>
    <col min="12565" max="12565" width="9.5703125" style="137" bestFit="1" customWidth="1"/>
    <col min="12566" max="12566" width="9.140625" style="137" customWidth="1"/>
    <col min="12567" max="12568" width="10" style="137" bestFit="1" customWidth="1"/>
    <col min="12569" max="12569" width="7.85546875" style="137" customWidth="1"/>
    <col min="12570" max="12570" width="9" style="137"/>
    <col min="12571" max="12571" width="9" style="137" customWidth="1"/>
    <col min="12572" max="12800" width="9" style="137"/>
    <col min="12801" max="12801" width="1.140625" style="137" customWidth="1"/>
    <col min="12802" max="12802" width="12.5703125" style="137" customWidth="1"/>
    <col min="12803" max="12803" width="20.28515625" style="137" customWidth="1"/>
    <col min="12804" max="12804" width="22" style="137" customWidth="1"/>
    <col min="12805" max="12805" width="21.140625" style="137" bestFit="1" customWidth="1"/>
    <col min="12806" max="12806" width="12.42578125" style="137" customWidth="1"/>
    <col min="12807" max="12808" width="10.42578125" style="137" customWidth="1"/>
    <col min="12809" max="12809" width="9.7109375" style="137" bestFit="1" customWidth="1"/>
    <col min="12810" max="12810" width="10.7109375" style="137" customWidth="1"/>
    <col min="12811" max="12811" width="9.7109375" style="137" bestFit="1" customWidth="1"/>
    <col min="12812" max="12812" width="9.42578125" style="137" bestFit="1" customWidth="1"/>
    <col min="12813" max="12813" width="9.5703125" style="137" bestFit="1" customWidth="1"/>
    <col min="12814" max="12814" width="9.42578125" style="137" bestFit="1" customWidth="1"/>
    <col min="12815" max="12815" width="9.5703125" style="137" bestFit="1" customWidth="1"/>
    <col min="12816" max="12816" width="9.42578125" style="137" bestFit="1" customWidth="1"/>
    <col min="12817" max="12817" width="9.5703125" style="137" bestFit="1" customWidth="1"/>
    <col min="12818" max="12818" width="9.42578125" style="137" bestFit="1" customWidth="1"/>
    <col min="12819" max="12819" width="9.5703125" style="137" bestFit="1" customWidth="1"/>
    <col min="12820" max="12820" width="9.42578125" style="137" bestFit="1" customWidth="1"/>
    <col min="12821" max="12821" width="9.5703125" style="137" bestFit="1" customWidth="1"/>
    <col min="12822" max="12822" width="9.140625" style="137" customWidth="1"/>
    <col min="12823" max="12824" width="10" style="137" bestFit="1" customWidth="1"/>
    <col min="12825" max="12825" width="7.85546875" style="137" customWidth="1"/>
    <col min="12826" max="12826" width="9" style="137"/>
    <col min="12827" max="12827" width="9" style="137" customWidth="1"/>
    <col min="12828" max="13056" width="9" style="137"/>
    <col min="13057" max="13057" width="1.140625" style="137" customWidth="1"/>
    <col min="13058" max="13058" width="12.5703125" style="137" customWidth="1"/>
    <col min="13059" max="13059" width="20.28515625" style="137" customWidth="1"/>
    <col min="13060" max="13060" width="22" style="137" customWidth="1"/>
    <col min="13061" max="13061" width="21.140625" style="137" bestFit="1" customWidth="1"/>
    <col min="13062" max="13062" width="12.42578125" style="137" customWidth="1"/>
    <col min="13063" max="13064" width="10.42578125" style="137" customWidth="1"/>
    <col min="13065" max="13065" width="9.7109375" style="137" bestFit="1" customWidth="1"/>
    <col min="13066" max="13066" width="10.7109375" style="137" customWidth="1"/>
    <col min="13067" max="13067" width="9.7109375" style="137" bestFit="1" customWidth="1"/>
    <col min="13068" max="13068" width="9.42578125" style="137" bestFit="1" customWidth="1"/>
    <col min="13069" max="13069" width="9.5703125" style="137" bestFit="1" customWidth="1"/>
    <col min="13070" max="13070" width="9.42578125" style="137" bestFit="1" customWidth="1"/>
    <col min="13071" max="13071" width="9.5703125" style="137" bestFit="1" customWidth="1"/>
    <col min="13072" max="13072" width="9.42578125" style="137" bestFit="1" customWidth="1"/>
    <col min="13073" max="13073" width="9.5703125" style="137" bestFit="1" customWidth="1"/>
    <col min="13074" max="13074" width="9.42578125" style="137" bestFit="1" customWidth="1"/>
    <col min="13075" max="13075" width="9.5703125" style="137" bestFit="1" customWidth="1"/>
    <col min="13076" max="13076" width="9.42578125" style="137" bestFit="1" customWidth="1"/>
    <col min="13077" max="13077" width="9.5703125" style="137" bestFit="1" customWidth="1"/>
    <col min="13078" max="13078" width="9.140625" style="137" customWidth="1"/>
    <col min="13079" max="13080" width="10" style="137" bestFit="1" customWidth="1"/>
    <col min="13081" max="13081" width="7.85546875" style="137" customWidth="1"/>
    <col min="13082" max="13082" width="9" style="137"/>
    <col min="13083" max="13083" width="9" style="137" customWidth="1"/>
    <col min="13084" max="13312" width="9" style="137"/>
    <col min="13313" max="13313" width="1.140625" style="137" customWidth="1"/>
    <col min="13314" max="13314" width="12.5703125" style="137" customWidth="1"/>
    <col min="13315" max="13315" width="20.28515625" style="137" customWidth="1"/>
    <col min="13316" max="13316" width="22" style="137" customWidth="1"/>
    <col min="13317" max="13317" width="21.140625" style="137" bestFit="1" customWidth="1"/>
    <col min="13318" max="13318" width="12.42578125" style="137" customWidth="1"/>
    <col min="13319" max="13320" width="10.42578125" style="137" customWidth="1"/>
    <col min="13321" max="13321" width="9.7109375" style="137" bestFit="1" customWidth="1"/>
    <col min="13322" max="13322" width="10.7109375" style="137" customWidth="1"/>
    <col min="13323" max="13323" width="9.7109375" style="137" bestFit="1" customWidth="1"/>
    <col min="13324" max="13324" width="9.42578125" style="137" bestFit="1" customWidth="1"/>
    <col min="13325" max="13325" width="9.5703125" style="137" bestFit="1" customWidth="1"/>
    <col min="13326" max="13326" width="9.42578125" style="137" bestFit="1" customWidth="1"/>
    <col min="13327" max="13327" width="9.5703125" style="137" bestFit="1" customWidth="1"/>
    <col min="13328" max="13328" width="9.42578125" style="137" bestFit="1" customWidth="1"/>
    <col min="13329" max="13329" width="9.5703125" style="137" bestFit="1" customWidth="1"/>
    <col min="13330" max="13330" width="9.42578125" style="137" bestFit="1" customWidth="1"/>
    <col min="13331" max="13331" width="9.5703125" style="137" bestFit="1" customWidth="1"/>
    <col min="13332" max="13332" width="9.42578125" style="137" bestFit="1" customWidth="1"/>
    <col min="13333" max="13333" width="9.5703125" style="137" bestFit="1" customWidth="1"/>
    <col min="13334" max="13334" width="9.140625" style="137" customWidth="1"/>
    <col min="13335" max="13336" width="10" style="137" bestFit="1" customWidth="1"/>
    <col min="13337" max="13337" width="7.85546875" style="137" customWidth="1"/>
    <col min="13338" max="13338" width="9" style="137"/>
    <col min="13339" max="13339" width="9" style="137" customWidth="1"/>
    <col min="13340" max="13568" width="9" style="137"/>
    <col min="13569" max="13569" width="1.140625" style="137" customWidth="1"/>
    <col min="13570" max="13570" width="12.5703125" style="137" customWidth="1"/>
    <col min="13571" max="13571" width="20.28515625" style="137" customWidth="1"/>
    <col min="13572" max="13572" width="22" style="137" customWidth="1"/>
    <col min="13573" max="13573" width="21.140625" style="137" bestFit="1" customWidth="1"/>
    <col min="13574" max="13574" width="12.42578125" style="137" customWidth="1"/>
    <col min="13575" max="13576" width="10.42578125" style="137" customWidth="1"/>
    <col min="13577" max="13577" width="9.7109375" style="137" bestFit="1" customWidth="1"/>
    <col min="13578" max="13578" width="10.7109375" style="137" customWidth="1"/>
    <col min="13579" max="13579" width="9.7109375" style="137" bestFit="1" customWidth="1"/>
    <col min="13580" max="13580" width="9.42578125" style="137" bestFit="1" customWidth="1"/>
    <col min="13581" max="13581" width="9.5703125" style="137" bestFit="1" customWidth="1"/>
    <col min="13582" max="13582" width="9.42578125" style="137" bestFit="1" customWidth="1"/>
    <col min="13583" max="13583" width="9.5703125" style="137" bestFit="1" customWidth="1"/>
    <col min="13584" max="13584" width="9.42578125" style="137" bestFit="1" customWidth="1"/>
    <col min="13585" max="13585" width="9.5703125" style="137" bestFit="1" customWidth="1"/>
    <col min="13586" max="13586" width="9.42578125" style="137" bestFit="1" customWidth="1"/>
    <col min="13587" max="13587" width="9.5703125" style="137" bestFit="1" customWidth="1"/>
    <col min="13588" max="13588" width="9.42578125" style="137" bestFit="1" customWidth="1"/>
    <col min="13589" max="13589" width="9.5703125" style="137" bestFit="1" customWidth="1"/>
    <col min="13590" max="13590" width="9.140625" style="137" customWidth="1"/>
    <col min="13591" max="13592" width="10" style="137" bestFit="1" customWidth="1"/>
    <col min="13593" max="13593" width="7.85546875" style="137" customWidth="1"/>
    <col min="13594" max="13594" width="9" style="137"/>
    <col min="13595" max="13595" width="9" style="137" customWidth="1"/>
    <col min="13596" max="13824" width="9" style="137"/>
    <col min="13825" max="13825" width="1.140625" style="137" customWidth="1"/>
    <col min="13826" max="13826" width="12.5703125" style="137" customWidth="1"/>
    <col min="13827" max="13827" width="20.28515625" style="137" customWidth="1"/>
    <col min="13828" max="13828" width="22" style="137" customWidth="1"/>
    <col min="13829" max="13829" width="21.140625" style="137" bestFit="1" customWidth="1"/>
    <col min="13830" max="13830" width="12.42578125" style="137" customWidth="1"/>
    <col min="13831" max="13832" width="10.42578125" style="137" customWidth="1"/>
    <col min="13833" max="13833" width="9.7109375" style="137" bestFit="1" customWidth="1"/>
    <col min="13834" max="13834" width="10.7109375" style="137" customWidth="1"/>
    <col min="13835" max="13835" width="9.7109375" style="137" bestFit="1" customWidth="1"/>
    <col min="13836" max="13836" width="9.42578125" style="137" bestFit="1" customWidth="1"/>
    <col min="13837" max="13837" width="9.5703125" style="137" bestFit="1" customWidth="1"/>
    <col min="13838" max="13838" width="9.42578125" style="137" bestFit="1" customWidth="1"/>
    <col min="13839" max="13839" width="9.5703125" style="137" bestFit="1" customWidth="1"/>
    <col min="13840" max="13840" width="9.42578125" style="137" bestFit="1" customWidth="1"/>
    <col min="13841" max="13841" width="9.5703125" style="137" bestFit="1" customWidth="1"/>
    <col min="13842" max="13842" width="9.42578125" style="137" bestFit="1" customWidth="1"/>
    <col min="13843" max="13843" width="9.5703125" style="137" bestFit="1" customWidth="1"/>
    <col min="13844" max="13844" width="9.42578125" style="137" bestFit="1" customWidth="1"/>
    <col min="13845" max="13845" width="9.5703125" style="137" bestFit="1" customWidth="1"/>
    <col min="13846" max="13846" width="9.140625" style="137" customWidth="1"/>
    <col min="13847" max="13848" width="10" style="137" bestFit="1" customWidth="1"/>
    <col min="13849" max="13849" width="7.85546875" style="137" customWidth="1"/>
    <col min="13850" max="13850" width="9" style="137"/>
    <col min="13851" max="13851" width="9" style="137" customWidth="1"/>
    <col min="13852" max="14080" width="9" style="137"/>
    <col min="14081" max="14081" width="1.140625" style="137" customWidth="1"/>
    <col min="14082" max="14082" width="12.5703125" style="137" customWidth="1"/>
    <col min="14083" max="14083" width="20.28515625" style="137" customWidth="1"/>
    <col min="14084" max="14084" width="22" style="137" customWidth="1"/>
    <col min="14085" max="14085" width="21.140625" style="137" bestFit="1" customWidth="1"/>
    <col min="14086" max="14086" width="12.42578125" style="137" customWidth="1"/>
    <col min="14087" max="14088" width="10.42578125" style="137" customWidth="1"/>
    <col min="14089" max="14089" width="9.7109375" style="137" bestFit="1" customWidth="1"/>
    <col min="14090" max="14090" width="10.7109375" style="137" customWidth="1"/>
    <col min="14091" max="14091" width="9.7109375" style="137" bestFit="1" customWidth="1"/>
    <col min="14092" max="14092" width="9.42578125" style="137" bestFit="1" customWidth="1"/>
    <col min="14093" max="14093" width="9.5703125" style="137" bestFit="1" customWidth="1"/>
    <col min="14094" max="14094" width="9.42578125" style="137" bestFit="1" customWidth="1"/>
    <col min="14095" max="14095" width="9.5703125" style="137" bestFit="1" customWidth="1"/>
    <col min="14096" max="14096" width="9.42578125" style="137" bestFit="1" customWidth="1"/>
    <col min="14097" max="14097" width="9.5703125" style="137" bestFit="1" customWidth="1"/>
    <col min="14098" max="14098" width="9.42578125" style="137" bestFit="1" customWidth="1"/>
    <col min="14099" max="14099" width="9.5703125" style="137" bestFit="1" customWidth="1"/>
    <col min="14100" max="14100" width="9.42578125" style="137" bestFit="1" customWidth="1"/>
    <col min="14101" max="14101" width="9.5703125" style="137" bestFit="1" customWidth="1"/>
    <col min="14102" max="14102" width="9.140625" style="137" customWidth="1"/>
    <col min="14103" max="14104" width="10" style="137" bestFit="1" customWidth="1"/>
    <col min="14105" max="14105" width="7.85546875" style="137" customWidth="1"/>
    <col min="14106" max="14106" width="9" style="137"/>
    <col min="14107" max="14107" width="9" style="137" customWidth="1"/>
    <col min="14108" max="14336" width="9" style="137"/>
    <col min="14337" max="14337" width="1.140625" style="137" customWidth="1"/>
    <col min="14338" max="14338" width="12.5703125" style="137" customWidth="1"/>
    <col min="14339" max="14339" width="20.28515625" style="137" customWidth="1"/>
    <col min="14340" max="14340" width="22" style="137" customWidth="1"/>
    <col min="14341" max="14341" width="21.140625" style="137" bestFit="1" customWidth="1"/>
    <col min="14342" max="14342" width="12.42578125" style="137" customWidth="1"/>
    <col min="14343" max="14344" width="10.42578125" style="137" customWidth="1"/>
    <col min="14345" max="14345" width="9.7109375" style="137" bestFit="1" customWidth="1"/>
    <col min="14346" max="14346" width="10.7109375" style="137" customWidth="1"/>
    <col min="14347" max="14347" width="9.7109375" style="137" bestFit="1" customWidth="1"/>
    <col min="14348" max="14348" width="9.42578125" style="137" bestFit="1" customWidth="1"/>
    <col min="14349" max="14349" width="9.5703125" style="137" bestFit="1" customWidth="1"/>
    <col min="14350" max="14350" width="9.42578125" style="137" bestFit="1" customWidth="1"/>
    <col min="14351" max="14351" width="9.5703125" style="137" bestFit="1" customWidth="1"/>
    <col min="14352" max="14352" width="9.42578125" style="137" bestFit="1" customWidth="1"/>
    <col min="14353" max="14353" width="9.5703125" style="137" bestFit="1" customWidth="1"/>
    <col min="14354" max="14354" width="9.42578125" style="137" bestFit="1" customWidth="1"/>
    <col min="14355" max="14355" width="9.5703125" style="137" bestFit="1" customWidth="1"/>
    <col min="14356" max="14356" width="9.42578125" style="137" bestFit="1" customWidth="1"/>
    <col min="14357" max="14357" width="9.5703125" style="137" bestFit="1" customWidth="1"/>
    <col min="14358" max="14358" width="9.140625" style="137" customWidth="1"/>
    <col min="14359" max="14360" width="10" style="137" bestFit="1" customWidth="1"/>
    <col min="14361" max="14361" width="7.85546875" style="137" customWidth="1"/>
    <col min="14362" max="14362" width="9" style="137"/>
    <col min="14363" max="14363" width="9" style="137" customWidth="1"/>
    <col min="14364" max="14592" width="9" style="137"/>
    <col min="14593" max="14593" width="1.140625" style="137" customWidth="1"/>
    <col min="14594" max="14594" width="12.5703125" style="137" customWidth="1"/>
    <col min="14595" max="14595" width="20.28515625" style="137" customWidth="1"/>
    <col min="14596" max="14596" width="22" style="137" customWidth="1"/>
    <col min="14597" max="14597" width="21.140625" style="137" bestFit="1" customWidth="1"/>
    <col min="14598" max="14598" width="12.42578125" style="137" customWidth="1"/>
    <col min="14599" max="14600" width="10.42578125" style="137" customWidth="1"/>
    <col min="14601" max="14601" width="9.7109375" style="137" bestFit="1" customWidth="1"/>
    <col min="14602" max="14602" width="10.7109375" style="137" customWidth="1"/>
    <col min="14603" max="14603" width="9.7109375" style="137" bestFit="1" customWidth="1"/>
    <col min="14604" max="14604" width="9.42578125" style="137" bestFit="1" customWidth="1"/>
    <col min="14605" max="14605" width="9.5703125" style="137" bestFit="1" customWidth="1"/>
    <col min="14606" max="14606" width="9.42578125" style="137" bestFit="1" customWidth="1"/>
    <col min="14607" max="14607" width="9.5703125" style="137" bestFit="1" customWidth="1"/>
    <col min="14608" max="14608" width="9.42578125" style="137" bestFit="1" customWidth="1"/>
    <col min="14609" max="14609" width="9.5703125" style="137" bestFit="1" customWidth="1"/>
    <col min="14610" max="14610" width="9.42578125" style="137" bestFit="1" customWidth="1"/>
    <col min="14611" max="14611" width="9.5703125" style="137" bestFit="1" customWidth="1"/>
    <col min="14612" max="14612" width="9.42578125" style="137" bestFit="1" customWidth="1"/>
    <col min="14613" max="14613" width="9.5703125" style="137" bestFit="1" customWidth="1"/>
    <col min="14614" max="14614" width="9.140625" style="137" customWidth="1"/>
    <col min="14615" max="14616" width="10" style="137" bestFit="1" customWidth="1"/>
    <col min="14617" max="14617" width="7.85546875" style="137" customWidth="1"/>
    <col min="14618" max="14618" width="9" style="137"/>
    <col min="14619" max="14619" width="9" style="137" customWidth="1"/>
    <col min="14620" max="14848" width="9" style="137"/>
    <col min="14849" max="14849" width="1.140625" style="137" customWidth="1"/>
    <col min="14850" max="14850" width="12.5703125" style="137" customWidth="1"/>
    <col min="14851" max="14851" width="20.28515625" style="137" customWidth="1"/>
    <col min="14852" max="14852" width="22" style="137" customWidth="1"/>
    <col min="14853" max="14853" width="21.140625" style="137" bestFit="1" customWidth="1"/>
    <col min="14854" max="14854" width="12.42578125" style="137" customWidth="1"/>
    <col min="14855" max="14856" width="10.42578125" style="137" customWidth="1"/>
    <col min="14857" max="14857" width="9.7109375" style="137" bestFit="1" customWidth="1"/>
    <col min="14858" max="14858" width="10.7109375" style="137" customWidth="1"/>
    <col min="14859" max="14859" width="9.7109375" style="137" bestFit="1" customWidth="1"/>
    <col min="14860" max="14860" width="9.42578125" style="137" bestFit="1" customWidth="1"/>
    <col min="14861" max="14861" width="9.5703125" style="137" bestFit="1" customWidth="1"/>
    <col min="14862" max="14862" width="9.42578125" style="137" bestFit="1" customWidth="1"/>
    <col min="14863" max="14863" width="9.5703125" style="137" bestFit="1" customWidth="1"/>
    <col min="14864" max="14864" width="9.42578125" style="137" bestFit="1" customWidth="1"/>
    <col min="14865" max="14865" width="9.5703125" style="137" bestFit="1" customWidth="1"/>
    <col min="14866" max="14866" width="9.42578125" style="137" bestFit="1" customWidth="1"/>
    <col min="14867" max="14867" width="9.5703125" style="137" bestFit="1" customWidth="1"/>
    <col min="14868" max="14868" width="9.42578125" style="137" bestFit="1" customWidth="1"/>
    <col min="14869" max="14869" width="9.5703125" style="137" bestFit="1" customWidth="1"/>
    <col min="14870" max="14870" width="9.140625" style="137" customWidth="1"/>
    <col min="14871" max="14872" width="10" style="137" bestFit="1" customWidth="1"/>
    <col min="14873" max="14873" width="7.85546875" style="137" customWidth="1"/>
    <col min="14874" max="14874" width="9" style="137"/>
    <col min="14875" max="14875" width="9" style="137" customWidth="1"/>
    <col min="14876" max="15104" width="9" style="137"/>
    <col min="15105" max="15105" width="1.140625" style="137" customWidth="1"/>
    <col min="15106" max="15106" width="12.5703125" style="137" customWidth="1"/>
    <col min="15107" max="15107" width="20.28515625" style="137" customWidth="1"/>
    <col min="15108" max="15108" width="22" style="137" customWidth="1"/>
    <col min="15109" max="15109" width="21.140625" style="137" bestFit="1" customWidth="1"/>
    <col min="15110" max="15110" width="12.42578125" style="137" customWidth="1"/>
    <col min="15111" max="15112" width="10.42578125" style="137" customWidth="1"/>
    <col min="15113" max="15113" width="9.7109375" style="137" bestFit="1" customWidth="1"/>
    <col min="15114" max="15114" width="10.7109375" style="137" customWidth="1"/>
    <col min="15115" max="15115" width="9.7109375" style="137" bestFit="1" customWidth="1"/>
    <col min="15116" max="15116" width="9.42578125" style="137" bestFit="1" customWidth="1"/>
    <col min="15117" max="15117" width="9.5703125" style="137" bestFit="1" customWidth="1"/>
    <col min="15118" max="15118" width="9.42578125" style="137" bestFit="1" customWidth="1"/>
    <col min="15119" max="15119" width="9.5703125" style="137" bestFit="1" customWidth="1"/>
    <col min="15120" max="15120" width="9.42578125" style="137" bestFit="1" customWidth="1"/>
    <col min="15121" max="15121" width="9.5703125" style="137" bestFit="1" customWidth="1"/>
    <col min="15122" max="15122" width="9.42578125" style="137" bestFit="1" customWidth="1"/>
    <col min="15123" max="15123" width="9.5703125" style="137" bestFit="1" customWidth="1"/>
    <col min="15124" max="15124" width="9.42578125" style="137" bestFit="1" customWidth="1"/>
    <col min="15125" max="15125" width="9.5703125" style="137" bestFit="1" customWidth="1"/>
    <col min="15126" max="15126" width="9.140625" style="137" customWidth="1"/>
    <col min="15127" max="15128" width="10" style="137" bestFit="1" customWidth="1"/>
    <col min="15129" max="15129" width="7.85546875" style="137" customWidth="1"/>
    <col min="15130" max="15130" width="9" style="137"/>
    <col min="15131" max="15131" width="9" style="137" customWidth="1"/>
    <col min="15132" max="15360" width="9" style="137"/>
    <col min="15361" max="15361" width="1.140625" style="137" customWidth="1"/>
    <col min="15362" max="15362" width="12.5703125" style="137" customWidth="1"/>
    <col min="15363" max="15363" width="20.28515625" style="137" customWidth="1"/>
    <col min="15364" max="15364" width="22" style="137" customWidth="1"/>
    <col min="15365" max="15365" width="21.140625" style="137" bestFit="1" customWidth="1"/>
    <col min="15366" max="15366" width="12.42578125" style="137" customWidth="1"/>
    <col min="15367" max="15368" width="10.42578125" style="137" customWidth="1"/>
    <col min="15369" max="15369" width="9.7109375" style="137" bestFit="1" customWidth="1"/>
    <col min="15370" max="15370" width="10.7109375" style="137" customWidth="1"/>
    <col min="15371" max="15371" width="9.7109375" style="137" bestFit="1" customWidth="1"/>
    <col min="15372" max="15372" width="9.42578125" style="137" bestFit="1" customWidth="1"/>
    <col min="15373" max="15373" width="9.5703125" style="137" bestFit="1" customWidth="1"/>
    <col min="15374" max="15374" width="9.42578125" style="137" bestFit="1" customWidth="1"/>
    <col min="15375" max="15375" width="9.5703125" style="137" bestFit="1" customWidth="1"/>
    <col min="15376" max="15376" width="9.42578125" style="137" bestFit="1" customWidth="1"/>
    <col min="15377" max="15377" width="9.5703125" style="137" bestFit="1" customWidth="1"/>
    <col min="15378" max="15378" width="9.42578125" style="137" bestFit="1" customWidth="1"/>
    <col min="15379" max="15379" width="9.5703125" style="137" bestFit="1" customWidth="1"/>
    <col min="15380" max="15380" width="9.42578125" style="137" bestFit="1" customWidth="1"/>
    <col min="15381" max="15381" width="9.5703125" style="137" bestFit="1" customWidth="1"/>
    <col min="15382" max="15382" width="9.140625" style="137" customWidth="1"/>
    <col min="15383" max="15384" width="10" style="137" bestFit="1" customWidth="1"/>
    <col min="15385" max="15385" width="7.85546875" style="137" customWidth="1"/>
    <col min="15386" max="15386" width="9" style="137"/>
    <col min="15387" max="15387" width="9" style="137" customWidth="1"/>
    <col min="15388" max="15616" width="9" style="137"/>
    <col min="15617" max="15617" width="1.140625" style="137" customWidth="1"/>
    <col min="15618" max="15618" width="12.5703125" style="137" customWidth="1"/>
    <col min="15619" max="15619" width="20.28515625" style="137" customWidth="1"/>
    <col min="15620" max="15620" width="22" style="137" customWidth="1"/>
    <col min="15621" max="15621" width="21.140625" style="137" bestFit="1" customWidth="1"/>
    <col min="15622" max="15622" width="12.42578125" style="137" customWidth="1"/>
    <col min="15623" max="15624" width="10.42578125" style="137" customWidth="1"/>
    <col min="15625" max="15625" width="9.7109375" style="137" bestFit="1" customWidth="1"/>
    <col min="15626" max="15626" width="10.7109375" style="137" customWidth="1"/>
    <col min="15627" max="15627" width="9.7109375" style="137" bestFit="1" customWidth="1"/>
    <col min="15628" max="15628" width="9.42578125" style="137" bestFit="1" customWidth="1"/>
    <col min="15629" max="15629" width="9.5703125" style="137" bestFit="1" customWidth="1"/>
    <col min="15630" max="15630" width="9.42578125" style="137" bestFit="1" customWidth="1"/>
    <col min="15631" max="15631" width="9.5703125" style="137" bestFit="1" customWidth="1"/>
    <col min="15632" max="15632" width="9.42578125" style="137" bestFit="1" customWidth="1"/>
    <col min="15633" max="15633" width="9.5703125" style="137" bestFit="1" customWidth="1"/>
    <col min="15634" max="15634" width="9.42578125" style="137" bestFit="1" customWidth="1"/>
    <col min="15635" max="15635" width="9.5703125" style="137" bestFit="1" customWidth="1"/>
    <col min="15636" max="15636" width="9.42578125" style="137" bestFit="1" customWidth="1"/>
    <col min="15637" max="15637" width="9.5703125" style="137" bestFit="1" customWidth="1"/>
    <col min="15638" max="15638" width="9.140625" style="137" customWidth="1"/>
    <col min="15639" max="15640" width="10" style="137" bestFit="1" customWidth="1"/>
    <col min="15641" max="15641" width="7.85546875" style="137" customWidth="1"/>
    <col min="15642" max="15642" width="9" style="137"/>
    <col min="15643" max="15643" width="9" style="137" customWidth="1"/>
    <col min="15644" max="15872" width="9" style="137"/>
    <col min="15873" max="15873" width="1.140625" style="137" customWidth="1"/>
    <col min="15874" max="15874" width="12.5703125" style="137" customWidth="1"/>
    <col min="15875" max="15875" width="20.28515625" style="137" customWidth="1"/>
    <col min="15876" max="15876" width="22" style="137" customWidth="1"/>
    <col min="15877" max="15877" width="21.140625" style="137" bestFit="1" customWidth="1"/>
    <col min="15878" max="15878" width="12.42578125" style="137" customWidth="1"/>
    <col min="15879" max="15880" width="10.42578125" style="137" customWidth="1"/>
    <col min="15881" max="15881" width="9.7109375" style="137" bestFit="1" customWidth="1"/>
    <col min="15882" max="15882" width="10.7109375" style="137" customWidth="1"/>
    <col min="15883" max="15883" width="9.7109375" style="137" bestFit="1" customWidth="1"/>
    <col min="15884" max="15884" width="9.42578125" style="137" bestFit="1" customWidth="1"/>
    <col min="15885" max="15885" width="9.5703125" style="137" bestFit="1" customWidth="1"/>
    <col min="15886" max="15886" width="9.42578125" style="137" bestFit="1" customWidth="1"/>
    <col min="15887" max="15887" width="9.5703125" style="137" bestFit="1" customWidth="1"/>
    <col min="15888" max="15888" width="9.42578125" style="137" bestFit="1" customWidth="1"/>
    <col min="15889" max="15889" width="9.5703125" style="137" bestFit="1" customWidth="1"/>
    <col min="15890" max="15890" width="9.42578125" style="137" bestFit="1" customWidth="1"/>
    <col min="15891" max="15891" width="9.5703125" style="137" bestFit="1" customWidth="1"/>
    <col min="15892" max="15892" width="9.42578125" style="137" bestFit="1" customWidth="1"/>
    <col min="15893" max="15893" width="9.5703125" style="137" bestFit="1" customWidth="1"/>
    <col min="15894" max="15894" width="9.140625" style="137" customWidth="1"/>
    <col min="15895" max="15896" width="10" style="137" bestFit="1" customWidth="1"/>
    <col min="15897" max="15897" width="7.85546875" style="137" customWidth="1"/>
    <col min="15898" max="15898" width="9" style="137"/>
    <col min="15899" max="15899" width="9" style="137" customWidth="1"/>
    <col min="15900" max="16128" width="9" style="137"/>
    <col min="16129" max="16129" width="1.140625" style="137" customWidth="1"/>
    <col min="16130" max="16130" width="12.5703125" style="137" customWidth="1"/>
    <col min="16131" max="16131" width="20.28515625" style="137" customWidth="1"/>
    <col min="16132" max="16132" width="22" style="137" customWidth="1"/>
    <col min="16133" max="16133" width="21.140625" style="137" bestFit="1" customWidth="1"/>
    <col min="16134" max="16134" width="12.42578125" style="137" customWidth="1"/>
    <col min="16135" max="16136" width="10.42578125" style="137" customWidth="1"/>
    <col min="16137" max="16137" width="9.7109375" style="137" bestFit="1" customWidth="1"/>
    <col min="16138" max="16138" width="10.7109375" style="137" customWidth="1"/>
    <col min="16139" max="16139" width="9.7109375" style="137" bestFit="1" customWidth="1"/>
    <col min="16140" max="16140" width="9.42578125" style="137" bestFit="1" customWidth="1"/>
    <col min="16141" max="16141" width="9.5703125" style="137" bestFit="1" customWidth="1"/>
    <col min="16142" max="16142" width="9.42578125" style="137" bestFit="1" customWidth="1"/>
    <col min="16143" max="16143" width="9.5703125" style="137" bestFit="1" customWidth="1"/>
    <col min="16144" max="16144" width="9.42578125" style="137" bestFit="1" customWidth="1"/>
    <col min="16145" max="16145" width="9.5703125" style="137" bestFit="1" customWidth="1"/>
    <col min="16146" max="16146" width="9.42578125" style="137" bestFit="1" customWidth="1"/>
    <col min="16147" max="16147" width="9.5703125" style="137" bestFit="1" customWidth="1"/>
    <col min="16148" max="16148" width="9.42578125" style="137" bestFit="1" customWidth="1"/>
    <col min="16149" max="16149" width="9.5703125" style="137" bestFit="1" customWidth="1"/>
    <col min="16150" max="16150" width="9.140625" style="137" customWidth="1"/>
    <col min="16151" max="16152" width="10" style="137" bestFit="1" customWidth="1"/>
    <col min="16153" max="16153" width="7.85546875" style="137" customWidth="1"/>
    <col min="16154" max="16154" width="9" style="137"/>
    <col min="16155" max="16155" width="9" style="137" customWidth="1"/>
    <col min="16156" max="16384" width="9" style="137"/>
  </cols>
  <sheetData>
    <row r="1" spans="1:27" s="132" customFormat="1" ht="22.15" customHeight="1" thickTop="1" thickBot="1">
      <c r="A1" s="2458" t="s">
        <v>1</v>
      </c>
      <c r="B1" s="2459"/>
      <c r="C1" s="2368">
        <f>'بيانات عامة'!D5</f>
        <v>0</v>
      </c>
      <c r="D1" s="2369"/>
      <c r="E1" s="736"/>
      <c r="F1" s="736"/>
      <c r="G1" s="736"/>
      <c r="H1" s="736"/>
      <c r="I1" s="736"/>
      <c r="J1" s="736"/>
      <c r="K1" s="736"/>
      <c r="L1" s="736"/>
      <c r="M1" s="736"/>
      <c r="N1" s="736"/>
      <c r="O1" s="736"/>
      <c r="P1" s="736"/>
      <c r="Q1" s="736"/>
      <c r="R1" s="736"/>
      <c r="S1" s="736"/>
      <c r="T1" s="736"/>
      <c r="U1" s="736"/>
      <c r="V1" s="736"/>
      <c r="W1" s="736"/>
      <c r="X1" s="736"/>
    </row>
    <row r="2" spans="1:27" s="132" customFormat="1" ht="22.15" customHeight="1" thickTop="1" thickBot="1">
      <c r="A2" s="2460" t="s">
        <v>529</v>
      </c>
      <c r="B2" s="2461"/>
      <c r="C2" s="2449">
        <f>'بيانات عامة'!D15</f>
        <v>0</v>
      </c>
      <c r="D2" s="2450"/>
      <c r="E2" s="1842"/>
      <c r="F2" s="736"/>
      <c r="G2" s="736"/>
      <c r="H2" s="736"/>
      <c r="I2" s="736"/>
      <c r="J2" s="736"/>
      <c r="K2" s="736"/>
      <c r="L2" s="736"/>
      <c r="M2" s="736"/>
      <c r="N2" s="736"/>
      <c r="O2" s="736"/>
      <c r="P2" s="736"/>
      <c r="Q2" s="736"/>
      <c r="R2" s="736"/>
      <c r="S2" s="736"/>
      <c r="T2" s="736"/>
      <c r="U2" s="736"/>
      <c r="V2" s="736"/>
      <c r="W2" s="736"/>
      <c r="X2" s="736"/>
    </row>
    <row r="3" spans="1:27" s="133" customFormat="1" ht="24.75" thickTop="1" thickBot="1">
      <c r="B3" s="134"/>
      <c r="C3" s="2416" t="s">
        <v>243</v>
      </c>
      <c r="D3" s="2416"/>
      <c r="E3" s="2416"/>
      <c r="F3" s="2416"/>
      <c r="G3" s="2416"/>
      <c r="H3" s="2416"/>
      <c r="I3" s="2416"/>
      <c r="J3" s="2416"/>
      <c r="K3" s="2416"/>
      <c r="L3" s="2416"/>
      <c r="M3" s="2416"/>
      <c r="N3" s="2416"/>
      <c r="O3" s="2416"/>
      <c r="P3" s="2416"/>
      <c r="Q3" s="2416"/>
      <c r="R3" s="2416"/>
      <c r="S3" s="2416"/>
      <c r="T3" s="2416"/>
      <c r="U3" s="2416"/>
      <c r="V3" s="2416"/>
      <c r="W3" s="2416"/>
      <c r="X3" s="2416"/>
      <c r="Y3" s="134"/>
      <c r="Z3" s="134"/>
      <c r="AA3" s="134"/>
    </row>
    <row r="4" spans="1:27" s="133" customFormat="1" ht="19.899999999999999" customHeight="1" thickBot="1">
      <c r="B4" s="134"/>
      <c r="C4" s="2417"/>
      <c r="D4" s="2417"/>
      <c r="E4" s="2417"/>
      <c r="F4" s="2417"/>
      <c r="G4" s="2411" t="s">
        <v>780</v>
      </c>
      <c r="H4" s="2412"/>
      <c r="I4" s="2412"/>
      <c r="J4" s="2412"/>
      <c r="K4" s="2412"/>
      <c r="L4" s="2412"/>
      <c r="M4" s="2412"/>
      <c r="N4" s="2412"/>
      <c r="O4" s="2412"/>
      <c r="P4" s="2412"/>
      <c r="Q4" s="2412"/>
      <c r="R4" s="2412"/>
      <c r="S4" s="2412"/>
      <c r="T4" s="2412"/>
      <c r="U4" s="2412"/>
      <c r="V4" s="2413"/>
      <c r="W4" s="1843"/>
      <c r="X4" s="1843"/>
      <c r="Y4" s="134"/>
      <c r="Z4" s="134"/>
      <c r="AA4" s="134"/>
    </row>
    <row r="5" spans="1:27" s="135" customFormat="1" ht="30.6" customHeight="1">
      <c r="B5" s="2418" t="s">
        <v>454</v>
      </c>
      <c r="C5" s="2418" t="s">
        <v>244</v>
      </c>
      <c r="D5" s="2414" t="s">
        <v>245</v>
      </c>
      <c r="E5" s="2414"/>
      <c r="F5" s="2414" t="s">
        <v>246</v>
      </c>
      <c r="G5" s="2421" t="s">
        <v>793</v>
      </c>
      <c r="H5" s="2421"/>
      <c r="I5" s="2421" t="s">
        <v>247</v>
      </c>
      <c r="J5" s="2421"/>
      <c r="K5" s="2421" t="s">
        <v>248</v>
      </c>
      <c r="L5" s="2421"/>
      <c r="M5" s="2421" t="s">
        <v>249</v>
      </c>
      <c r="N5" s="2421"/>
      <c r="O5" s="2421" t="s">
        <v>250</v>
      </c>
      <c r="P5" s="2421"/>
      <c r="Q5" s="2421" t="s">
        <v>251</v>
      </c>
      <c r="R5" s="2421"/>
      <c r="S5" s="2421" t="s">
        <v>252</v>
      </c>
      <c r="T5" s="2421"/>
      <c r="U5" s="2414" t="s">
        <v>253</v>
      </c>
      <c r="V5" s="2414"/>
      <c r="W5" s="2414" t="s">
        <v>65</v>
      </c>
      <c r="X5" s="2415"/>
      <c r="Y5" s="136"/>
      <c r="Z5" s="136"/>
      <c r="AA5" s="136"/>
    </row>
    <row r="6" spans="1:27" ht="61.5" customHeight="1" thickBot="1">
      <c r="B6" s="2451"/>
      <c r="C6" s="2419"/>
      <c r="D6" s="825" t="s">
        <v>534</v>
      </c>
      <c r="E6" s="826" t="s">
        <v>535</v>
      </c>
      <c r="F6" s="2420"/>
      <c r="G6" s="742" t="s">
        <v>254</v>
      </c>
      <c r="H6" s="742" t="s">
        <v>255</v>
      </c>
      <c r="I6" s="742" t="s">
        <v>254</v>
      </c>
      <c r="J6" s="742" t="s">
        <v>256</v>
      </c>
      <c r="K6" s="742" t="s">
        <v>254</v>
      </c>
      <c r="L6" s="742" t="s">
        <v>256</v>
      </c>
      <c r="M6" s="742" t="s">
        <v>254</v>
      </c>
      <c r="N6" s="742" t="s">
        <v>256</v>
      </c>
      <c r="O6" s="742" t="s">
        <v>254</v>
      </c>
      <c r="P6" s="742" t="s">
        <v>256</v>
      </c>
      <c r="Q6" s="742" t="s">
        <v>254</v>
      </c>
      <c r="R6" s="742" t="s">
        <v>256</v>
      </c>
      <c r="S6" s="742" t="s">
        <v>254</v>
      </c>
      <c r="T6" s="742" t="s">
        <v>256</v>
      </c>
      <c r="U6" s="742" t="s">
        <v>254</v>
      </c>
      <c r="V6" s="742" t="s">
        <v>256</v>
      </c>
      <c r="W6" s="742" t="s">
        <v>254</v>
      </c>
      <c r="X6" s="743" t="s">
        <v>256</v>
      </c>
      <c r="Y6" s="2422"/>
      <c r="Z6" s="2422"/>
      <c r="AA6" s="2422"/>
    </row>
    <row r="7" spans="1:27" ht="14.25">
      <c r="A7" s="2452" t="s">
        <v>259</v>
      </c>
      <c r="B7" s="2455" t="s">
        <v>747</v>
      </c>
      <c r="C7" s="2423" t="s">
        <v>257</v>
      </c>
      <c r="D7" s="827" t="s">
        <v>258</v>
      </c>
      <c r="E7" s="827" t="s">
        <v>258</v>
      </c>
      <c r="F7" s="828">
        <v>0</v>
      </c>
      <c r="G7" s="753"/>
      <c r="H7" s="754"/>
      <c r="I7" s="776"/>
      <c r="J7" s="775"/>
      <c r="K7" s="753"/>
      <c r="L7" s="754"/>
      <c r="M7" s="776"/>
      <c r="N7" s="775"/>
      <c r="O7" s="753"/>
      <c r="P7" s="754"/>
      <c r="Q7" s="776"/>
      <c r="R7" s="775"/>
      <c r="S7" s="753"/>
      <c r="T7" s="754"/>
      <c r="U7" s="753"/>
      <c r="V7" s="754"/>
      <c r="W7" s="1953">
        <f>G7+I7+K7+M7+O7+Q7+S7+U7</f>
        <v>0</v>
      </c>
      <c r="X7" s="1954">
        <f>H7+J7+L7+N7+P7+R7+T7+V7</f>
        <v>0</v>
      </c>
    </row>
    <row r="8" spans="1:27" ht="14.25">
      <c r="A8" s="2453"/>
      <c r="B8" s="2456"/>
      <c r="C8" s="2424"/>
      <c r="D8" s="829" t="s">
        <v>260</v>
      </c>
      <c r="E8" s="829" t="s">
        <v>260</v>
      </c>
      <c r="F8" s="821">
        <v>2E-3</v>
      </c>
      <c r="G8" s="755"/>
      <c r="H8" s="756"/>
      <c r="I8" s="752"/>
      <c r="J8" s="750"/>
      <c r="K8" s="755"/>
      <c r="L8" s="756"/>
      <c r="M8" s="752"/>
      <c r="N8" s="750"/>
      <c r="O8" s="755"/>
      <c r="P8" s="756"/>
      <c r="Q8" s="752"/>
      <c r="R8" s="750"/>
      <c r="S8" s="755"/>
      <c r="T8" s="756"/>
      <c r="U8" s="755"/>
      <c r="V8" s="756"/>
      <c r="W8" s="1955">
        <f>G8+I8+K8+M8+O8+Q8+S8+U8</f>
        <v>0</v>
      </c>
      <c r="X8" s="1956">
        <f t="shared" ref="W8:X23" si="0">H8+J8+L8+N8+P8+R8+T8+V8</f>
        <v>0</v>
      </c>
    </row>
    <row r="9" spans="1:27" ht="14.25">
      <c r="A9" s="2453"/>
      <c r="B9" s="2456"/>
      <c r="C9" s="2424"/>
      <c r="D9" s="829" t="s">
        <v>261</v>
      </c>
      <c r="E9" s="830" t="s">
        <v>261</v>
      </c>
      <c r="F9" s="821">
        <v>4.0000000000000001E-3</v>
      </c>
      <c r="G9" s="755"/>
      <c r="H9" s="756"/>
      <c r="I9" s="752"/>
      <c r="J9" s="750"/>
      <c r="K9" s="755"/>
      <c r="L9" s="756"/>
      <c r="M9" s="752"/>
      <c r="N9" s="750"/>
      <c r="O9" s="755"/>
      <c r="P9" s="756"/>
      <c r="Q9" s="752"/>
      <c r="R9" s="750"/>
      <c r="S9" s="755"/>
      <c r="T9" s="756"/>
      <c r="U9" s="755"/>
      <c r="V9" s="756"/>
      <c r="W9" s="1955">
        <f>G9+I9+K9+M9+O9+Q9+S9+U9</f>
        <v>0</v>
      </c>
      <c r="X9" s="1956">
        <f t="shared" si="0"/>
        <v>0</v>
      </c>
    </row>
    <row r="10" spans="1:27" ht="14.25">
      <c r="A10" s="2453"/>
      <c r="B10" s="2456"/>
      <c r="C10" s="2425"/>
      <c r="D10" s="829" t="s">
        <v>262</v>
      </c>
      <c r="E10" s="829" t="s">
        <v>262</v>
      </c>
      <c r="F10" s="821">
        <v>7.0000000000000001E-3</v>
      </c>
      <c r="G10" s="755"/>
      <c r="H10" s="756"/>
      <c r="I10" s="752"/>
      <c r="J10" s="750"/>
      <c r="K10" s="755"/>
      <c r="L10" s="756"/>
      <c r="M10" s="752"/>
      <c r="N10" s="750"/>
      <c r="O10" s="755"/>
      <c r="P10" s="756"/>
      <c r="Q10" s="752"/>
      <c r="R10" s="750"/>
      <c r="S10" s="755"/>
      <c r="T10" s="756"/>
      <c r="U10" s="755"/>
      <c r="V10" s="756"/>
      <c r="W10" s="1955">
        <f t="shared" si="0"/>
        <v>0</v>
      </c>
      <c r="X10" s="1956">
        <f t="shared" si="0"/>
        <v>0</v>
      </c>
    </row>
    <row r="11" spans="1:27" s="139" customFormat="1" ht="15">
      <c r="A11" s="2453"/>
      <c r="B11" s="2456"/>
      <c r="C11" s="728"/>
      <c r="D11" s="729"/>
      <c r="E11" s="730"/>
      <c r="F11" s="731"/>
      <c r="G11" s="1957"/>
      <c r="H11" s="1958"/>
      <c r="I11" s="1959"/>
      <c r="J11" s="1959"/>
      <c r="K11" s="1957"/>
      <c r="L11" s="1958"/>
      <c r="M11" s="1959"/>
      <c r="N11" s="1959"/>
      <c r="O11" s="1957"/>
      <c r="P11" s="1958"/>
      <c r="Q11" s="1959"/>
      <c r="R11" s="1959"/>
      <c r="S11" s="1957"/>
      <c r="T11" s="1958"/>
      <c r="U11" s="1957"/>
      <c r="V11" s="1958"/>
      <c r="W11" s="1959"/>
      <c r="X11" s="1958"/>
    </row>
    <row r="12" spans="1:27" ht="14.25">
      <c r="A12" s="2453"/>
      <c r="B12" s="2456"/>
      <c r="C12" s="2426" t="s">
        <v>263</v>
      </c>
      <c r="D12" s="831" t="s">
        <v>264</v>
      </c>
      <c r="E12" s="831" t="s">
        <v>265</v>
      </c>
      <c r="F12" s="822">
        <v>1.2500000000000001E-2</v>
      </c>
      <c r="G12" s="755"/>
      <c r="H12" s="756"/>
      <c r="I12" s="752"/>
      <c r="J12" s="750"/>
      <c r="K12" s="755"/>
      <c r="L12" s="756"/>
      <c r="M12" s="752"/>
      <c r="N12" s="750"/>
      <c r="O12" s="755"/>
      <c r="P12" s="756"/>
      <c r="Q12" s="752"/>
      <c r="R12" s="750"/>
      <c r="S12" s="755"/>
      <c r="T12" s="756"/>
      <c r="U12" s="755"/>
      <c r="V12" s="756"/>
      <c r="W12" s="1955">
        <f t="shared" si="0"/>
        <v>0</v>
      </c>
      <c r="X12" s="1956">
        <f t="shared" si="0"/>
        <v>0</v>
      </c>
    </row>
    <row r="13" spans="1:27" ht="14.25">
      <c r="A13" s="2453"/>
      <c r="B13" s="2456"/>
      <c r="C13" s="2427"/>
      <c r="D13" s="831" t="s">
        <v>266</v>
      </c>
      <c r="E13" s="831" t="s">
        <v>267</v>
      </c>
      <c r="F13" s="822">
        <v>1.7500000000000002E-2</v>
      </c>
      <c r="G13" s="755"/>
      <c r="H13" s="756"/>
      <c r="I13" s="752"/>
      <c r="J13" s="750"/>
      <c r="K13" s="755"/>
      <c r="L13" s="756"/>
      <c r="M13" s="752"/>
      <c r="N13" s="750"/>
      <c r="O13" s="755"/>
      <c r="P13" s="756"/>
      <c r="Q13" s="752"/>
      <c r="R13" s="750"/>
      <c r="S13" s="755"/>
      <c r="T13" s="756"/>
      <c r="U13" s="755"/>
      <c r="V13" s="756"/>
      <c r="W13" s="1955">
        <f t="shared" si="0"/>
        <v>0</v>
      </c>
      <c r="X13" s="1956">
        <f t="shared" si="0"/>
        <v>0</v>
      </c>
    </row>
    <row r="14" spans="1:27" ht="14.25">
      <c r="A14" s="2453"/>
      <c r="B14" s="2456"/>
      <c r="C14" s="2428"/>
      <c r="D14" s="831" t="s">
        <v>268</v>
      </c>
      <c r="E14" s="831" t="s">
        <v>269</v>
      </c>
      <c r="F14" s="822">
        <v>2.2499999999999999E-2</v>
      </c>
      <c r="G14" s="755"/>
      <c r="H14" s="756"/>
      <c r="I14" s="752"/>
      <c r="J14" s="750"/>
      <c r="K14" s="755"/>
      <c r="L14" s="756"/>
      <c r="M14" s="752"/>
      <c r="N14" s="750"/>
      <c r="O14" s="755"/>
      <c r="P14" s="756"/>
      <c r="Q14" s="752"/>
      <c r="R14" s="750"/>
      <c r="S14" s="755"/>
      <c r="T14" s="756"/>
      <c r="U14" s="755"/>
      <c r="V14" s="756"/>
      <c r="W14" s="1955">
        <f t="shared" si="0"/>
        <v>0</v>
      </c>
      <c r="X14" s="1956">
        <f t="shared" si="0"/>
        <v>0</v>
      </c>
    </row>
    <row r="15" spans="1:27" s="140" customFormat="1" ht="15">
      <c r="A15" s="2453"/>
      <c r="B15" s="2456"/>
      <c r="C15" s="732"/>
      <c r="D15" s="733"/>
      <c r="E15" s="734"/>
      <c r="F15" s="735"/>
      <c r="G15" s="1960"/>
      <c r="H15" s="1961"/>
      <c r="I15" s="1962"/>
      <c r="J15" s="1962"/>
      <c r="K15" s="1960"/>
      <c r="L15" s="1961"/>
      <c r="M15" s="1962"/>
      <c r="N15" s="1962"/>
      <c r="O15" s="1960"/>
      <c r="P15" s="1961"/>
      <c r="Q15" s="1962"/>
      <c r="R15" s="1962"/>
      <c r="S15" s="1960"/>
      <c r="T15" s="1961"/>
      <c r="U15" s="1960"/>
      <c r="V15" s="1961"/>
      <c r="W15" s="1962"/>
      <c r="X15" s="1961"/>
    </row>
    <row r="16" spans="1:27" ht="14.25">
      <c r="A16" s="2453"/>
      <c r="B16" s="2456"/>
      <c r="C16" s="2429">
        <v>3</v>
      </c>
      <c r="D16" s="829" t="s">
        <v>270</v>
      </c>
      <c r="E16" s="829" t="s">
        <v>271</v>
      </c>
      <c r="F16" s="823">
        <v>2.75E-2</v>
      </c>
      <c r="G16" s="755"/>
      <c r="H16" s="756"/>
      <c r="I16" s="752"/>
      <c r="J16" s="750"/>
      <c r="K16" s="755"/>
      <c r="L16" s="756"/>
      <c r="M16" s="752"/>
      <c r="N16" s="750"/>
      <c r="O16" s="755"/>
      <c r="P16" s="756"/>
      <c r="Q16" s="752"/>
      <c r="R16" s="750"/>
      <c r="S16" s="755"/>
      <c r="T16" s="756"/>
      <c r="U16" s="755"/>
      <c r="V16" s="756"/>
      <c r="W16" s="1955">
        <f t="shared" si="0"/>
        <v>0</v>
      </c>
      <c r="X16" s="1956">
        <f t="shared" si="0"/>
        <v>0</v>
      </c>
    </row>
    <row r="17" spans="1:27" ht="14.25">
      <c r="A17" s="2453"/>
      <c r="B17" s="2456"/>
      <c r="C17" s="2430"/>
      <c r="D17" s="829" t="s">
        <v>272</v>
      </c>
      <c r="E17" s="829" t="s">
        <v>273</v>
      </c>
      <c r="F17" s="823">
        <v>3.2500000000000001E-2</v>
      </c>
      <c r="G17" s="755"/>
      <c r="H17" s="756"/>
      <c r="I17" s="752"/>
      <c r="J17" s="750"/>
      <c r="K17" s="755"/>
      <c r="L17" s="756"/>
      <c r="M17" s="752"/>
      <c r="N17" s="750"/>
      <c r="O17" s="755"/>
      <c r="P17" s="756"/>
      <c r="Q17" s="752"/>
      <c r="R17" s="750"/>
      <c r="S17" s="755"/>
      <c r="T17" s="756"/>
      <c r="U17" s="755"/>
      <c r="V17" s="756"/>
      <c r="W17" s="1955">
        <f t="shared" si="0"/>
        <v>0</v>
      </c>
      <c r="X17" s="1956">
        <f t="shared" si="0"/>
        <v>0</v>
      </c>
    </row>
    <row r="18" spans="1:27" ht="14.25">
      <c r="A18" s="2453"/>
      <c r="B18" s="2456"/>
      <c r="C18" s="2430"/>
      <c r="D18" s="829" t="s">
        <v>274</v>
      </c>
      <c r="E18" s="829" t="s">
        <v>275</v>
      </c>
      <c r="F18" s="823">
        <v>3.7499999999999999E-2</v>
      </c>
      <c r="G18" s="755"/>
      <c r="H18" s="756"/>
      <c r="I18" s="752"/>
      <c r="J18" s="750"/>
      <c r="K18" s="755"/>
      <c r="L18" s="756"/>
      <c r="M18" s="752"/>
      <c r="N18" s="750"/>
      <c r="O18" s="755"/>
      <c r="P18" s="756"/>
      <c r="Q18" s="752"/>
      <c r="R18" s="750"/>
      <c r="S18" s="755"/>
      <c r="T18" s="756"/>
      <c r="U18" s="755"/>
      <c r="V18" s="756"/>
      <c r="W18" s="1955">
        <f t="shared" si="0"/>
        <v>0</v>
      </c>
      <c r="X18" s="1956">
        <f t="shared" si="0"/>
        <v>0</v>
      </c>
    </row>
    <row r="19" spans="1:27" ht="14.25">
      <c r="A19" s="2453"/>
      <c r="B19" s="2456"/>
      <c r="C19" s="2430"/>
      <c r="D19" s="829" t="s">
        <v>276</v>
      </c>
      <c r="E19" s="829" t="s">
        <v>277</v>
      </c>
      <c r="F19" s="821">
        <v>4.4999999999999998E-2</v>
      </c>
      <c r="G19" s="755"/>
      <c r="H19" s="756"/>
      <c r="I19" s="752"/>
      <c r="J19" s="750"/>
      <c r="K19" s="755"/>
      <c r="L19" s="756"/>
      <c r="M19" s="752"/>
      <c r="N19" s="750"/>
      <c r="O19" s="755"/>
      <c r="P19" s="756"/>
      <c r="Q19" s="752"/>
      <c r="R19" s="750"/>
      <c r="S19" s="755"/>
      <c r="T19" s="756"/>
      <c r="U19" s="755"/>
      <c r="V19" s="756"/>
      <c r="W19" s="1955">
        <f t="shared" si="0"/>
        <v>0</v>
      </c>
      <c r="X19" s="1956">
        <f t="shared" si="0"/>
        <v>0</v>
      </c>
    </row>
    <row r="20" spans="1:27" ht="14.25">
      <c r="A20" s="2453"/>
      <c r="B20" s="2456"/>
      <c r="C20" s="2430"/>
      <c r="D20" s="829" t="s">
        <v>278</v>
      </c>
      <c r="E20" s="829" t="s">
        <v>279</v>
      </c>
      <c r="F20" s="823">
        <v>5.2499999999999998E-2</v>
      </c>
      <c r="G20" s="755"/>
      <c r="H20" s="756"/>
      <c r="I20" s="752"/>
      <c r="J20" s="750"/>
      <c r="K20" s="755"/>
      <c r="L20" s="756"/>
      <c r="M20" s="752"/>
      <c r="N20" s="750"/>
      <c r="O20" s="755"/>
      <c r="P20" s="756"/>
      <c r="Q20" s="752"/>
      <c r="R20" s="750"/>
      <c r="S20" s="755"/>
      <c r="T20" s="756"/>
      <c r="U20" s="755"/>
      <c r="V20" s="756"/>
      <c r="W20" s="1955">
        <f t="shared" si="0"/>
        <v>0</v>
      </c>
      <c r="X20" s="1956">
        <f t="shared" si="0"/>
        <v>0</v>
      </c>
    </row>
    <row r="21" spans="1:27" ht="14.25">
      <c r="A21" s="2453"/>
      <c r="B21" s="2456"/>
      <c r="C21" s="2430"/>
      <c r="D21" s="829" t="s">
        <v>280</v>
      </c>
      <c r="E21" s="829" t="s">
        <v>281</v>
      </c>
      <c r="F21" s="824">
        <v>0.06</v>
      </c>
      <c r="G21" s="755"/>
      <c r="H21" s="756"/>
      <c r="I21" s="752"/>
      <c r="J21" s="750"/>
      <c r="K21" s="755"/>
      <c r="L21" s="756"/>
      <c r="M21" s="752"/>
      <c r="N21" s="750"/>
      <c r="O21" s="755"/>
      <c r="P21" s="756"/>
      <c r="Q21" s="752"/>
      <c r="R21" s="750"/>
      <c r="S21" s="755"/>
      <c r="T21" s="756"/>
      <c r="U21" s="755"/>
      <c r="V21" s="756"/>
      <c r="W21" s="1955">
        <f t="shared" si="0"/>
        <v>0</v>
      </c>
      <c r="X21" s="1956">
        <f t="shared" si="0"/>
        <v>0</v>
      </c>
    </row>
    <row r="22" spans="1:27" ht="14.25">
      <c r="A22" s="2453"/>
      <c r="B22" s="2456"/>
      <c r="C22" s="2430"/>
      <c r="D22" s="832"/>
      <c r="E22" s="829" t="s">
        <v>282</v>
      </c>
      <c r="F22" s="824">
        <v>0.08</v>
      </c>
      <c r="G22" s="755"/>
      <c r="H22" s="756"/>
      <c r="I22" s="752"/>
      <c r="J22" s="750"/>
      <c r="K22" s="755"/>
      <c r="L22" s="756"/>
      <c r="M22" s="752"/>
      <c r="N22" s="750"/>
      <c r="O22" s="755"/>
      <c r="P22" s="756"/>
      <c r="Q22" s="752"/>
      <c r="R22" s="750"/>
      <c r="S22" s="755"/>
      <c r="T22" s="756"/>
      <c r="U22" s="755"/>
      <c r="V22" s="756"/>
      <c r="W22" s="1955">
        <f t="shared" si="0"/>
        <v>0</v>
      </c>
      <c r="X22" s="1956">
        <f t="shared" si="0"/>
        <v>0</v>
      </c>
    </row>
    <row r="23" spans="1:27" ht="15" thickBot="1">
      <c r="A23" s="2454"/>
      <c r="B23" s="2457"/>
      <c r="C23" s="2431"/>
      <c r="D23" s="833"/>
      <c r="E23" s="834" t="s">
        <v>280</v>
      </c>
      <c r="F23" s="835">
        <v>0.12</v>
      </c>
      <c r="G23" s="757"/>
      <c r="H23" s="758"/>
      <c r="I23" s="785"/>
      <c r="J23" s="784"/>
      <c r="K23" s="757"/>
      <c r="L23" s="758"/>
      <c r="M23" s="785"/>
      <c r="N23" s="784"/>
      <c r="O23" s="757"/>
      <c r="P23" s="758"/>
      <c r="Q23" s="785"/>
      <c r="R23" s="784"/>
      <c r="S23" s="757"/>
      <c r="T23" s="758"/>
      <c r="U23" s="757"/>
      <c r="V23" s="758"/>
      <c r="W23" s="1963">
        <f t="shared" si="0"/>
        <v>0</v>
      </c>
      <c r="X23" s="1964">
        <f t="shared" si="0"/>
        <v>0</v>
      </c>
    </row>
    <row r="24" spans="1:27" ht="19.5" customHeight="1">
      <c r="B24" s="138"/>
      <c r="C24" s="2432"/>
      <c r="D24" s="2433"/>
      <c r="E24" s="2433"/>
      <c r="F24" s="2434"/>
      <c r="G24" s="2435" t="s">
        <v>283</v>
      </c>
      <c r="H24" s="2435"/>
      <c r="I24" s="2435"/>
      <c r="J24" s="2435"/>
      <c r="K24" s="2435"/>
      <c r="L24" s="2435"/>
      <c r="M24" s="2435"/>
      <c r="N24" s="2435"/>
      <c r="O24" s="2435"/>
      <c r="P24" s="2435"/>
      <c r="Q24" s="2435"/>
      <c r="R24" s="2435"/>
      <c r="S24" s="2435"/>
      <c r="T24" s="2435"/>
      <c r="U24" s="2435"/>
      <c r="V24" s="2435"/>
      <c r="W24" s="2436"/>
      <c r="X24" s="2437"/>
      <c r="Y24" s="138"/>
      <c r="Z24" s="138"/>
      <c r="AA24" s="138"/>
    </row>
    <row r="25" spans="1:27" s="140" customFormat="1" ht="20.25" customHeight="1" thickBot="1">
      <c r="B25" s="141"/>
      <c r="C25" s="2438" t="s">
        <v>284</v>
      </c>
      <c r="D25" s="2439"/>
      <c r="E25" s="2439"/>
      <c r="F25" s="2440"/>
      <c r="G25" s="1965">
        <f>SUM(G7:G23)</f>
        <v>0</v>
      </c>
      <c r="H25" s="1966">
        <f t="shared" ref="H25:X25" si="1">SUM(H7:H23)</f>
        <v>0</v>
      </c>
      <c r="I25" s="1966">
        <f t="shared" si="1"/>
        <v>0</v>
      </c>
      <c r="J25" s="1966">
        <f t="shared" si="1"/>
        <v>0</v>
      </c>
      <c r="K25" s="1966">
        <f t="shared" si="1"/>
        <v>0</v>
      </c>
      <c r="L25" s="1966">
        <f t="shared" si="1"/>
        <v>0</v>
      </c>
      <c r="M25" s="1966">
        <f t="shared" si="1"/>
        <v>0</v>
      </c>
      <c r="N25" s="1966">
        <f t="shared" si="1"/>
        <v>0</v>
      </c>
      <c r="O25" s="1966">
        <f t="shared" si="1"/>
        <v>0</v>
      </c>
      <c r="P25" s="1966">
        <f t="shared" si="1"/>
        <v>0</v>
      </c>
      <c r="Q25" s="1966">
        <f t="shared" si="1"/>
        <v>0</v>
      </c>
      <c r="R25" s="1966">
        <f t="shared" si="1"/>
        <v>0</v>
      </c>
      <c r="S25" s="1966">
        <f t="shared" si="1"/>
        <v>0</v>
      </c>
      <c r="T25" s="1966">
        <f t="shared" si="1"/>
        <v>0</v>
      </c>
      <c r="U25" s="1966">
        <f t="shared" si="1"/>
        <v>0</v>
      </c>
      <c r="V25" s="1966">
        <f t="shared" si="1"/>
        <v>0</v>
      </c>
      <c r="W25" s="1966">
        <f>SUM(W7:W23)</f>
        <v>0</v>
      </c>
      <c r="X25" s="1964">
        <f t="shared" si="1"/>
        <v>0</v>
      </c>
      <c r="Y25" s="141"/>
      <c r="Z25" s="141"/>
      <c r="AA25" s="141"/>
    </row>
    <row r="26" spans="1:27" s="142" customFormat="1" ht="36" customHeight="1" thickBot="1">
      <c r="B26" s="143"/>
      <c r="C26" s="2441" t="s">
        <v>240</v>
      </c>
      <c r="D26" s="2442"/>
      <c r="E26" s="2442"/>
      <c r="F26" s="2443"/>
      <c r="G26" s="1967">
        <f>SUM(H39:V39)</f>
        <v>0</v>
      </c>
      <c r="H26" s="1968"/>
      <c r="I26" s="1968"/>
      <c r="J26" s="1968"/>
      <c r="K26" s="1968"/>
      <c r="L26" s="1968"/>
      <c r="M26" s="1968"/>
      <c r="N26" s="1968"/>
      <c r="O26" s="1968"/>
      <c r="P26" s="1968"/>
      <c r="Q26" s="1968"/>
      <c r="R26" s="1968"/>
      <c r="S26" s="1968"/>
      <c r="T26" s="1968"/>
      <c r="U26" s="1968"/>
      <c r="V26" s="1968"/>
      <c r="W26" s="1968"/>
      <c r="X26" s="1969"/>
      <c r="Y26" s="143"/>
      <c r="Z26" s="143"/>
      <c r="AA26" s="143"/>
    </row>
    <row r="27" spans="1:27" s="142" customFormat="1" ht="36" customHeight="1" thickBot="1">
      <c r="B27" s="143"/>
      <c r="C27" s="145"/>
      <c r="D27" s="145"/>
      <c r="E27" s="145"/>
      <c r="F27" s="145"/>
      <c r="G27" s="145"/>
      <c r="H27" s="145"/>
      <c r="I27" s="145"/>
      <c r="J27" s="145"/>
      <c r="K27" s="145"/>
      <c r="L27" s="145"/>
      <c r="M27" s="145"/>
      <c r="N27" s="145"/>
      <c r="O27" s="145"/>
      <c r="P27" s="145"/>
      <c r="Q27" s="145"/>
      <c r="R27" s="145"/>
      <c r="S27" s="145"/>
      <c r="T27" s="145"/>
      <c r="U27" s="145"/>
      <c r="V27" s="145"/>
      <c r="W27" s="145"/>
      <c r="X27" s="145"/>
      <c r="Y27" s="143"/>
      <c r="Z27" s="143"/>
      <c r="AA27" s="143"/>
    </row>
    <row r="28" spans="1:27" s="142" customFormat="1" ht="26.25" customHeight="1" thickTop="1">
      <c r="B28" s="143"/>
      <c r="C28" s="2063" t="s">
        <v>649</v>
      </c>
      <c r="D28" s="2064"/>
      <c r="E28" s="2064"/>
      <c r="F28" s="2064"/>
      <c r="G28" s="2065"/>
      <c r="H28" s="145"/>
      <c r="I28" s="145"/>
      <c r="J28" s="145"/>
      <c r="K28" s="145"/>
      <c r="L28" s="145"/>
      <c r="M28" s="145"/>
      <c r="N28" s="145"/>
      <c r="O28" s="145"/>
      <c r="P28" s="145"/>
      <c r="Q28" s="145"/>
      <c r="R28" s="145"/>
      <c r="S28" s="145"/>
      <c r="T28" s="145"/>
      <c r="U28" s="145"/>
      <c r="V28" s="145"/>
      <c r="W28" s="145"/>
      <c r="X28" s="145"/>
      <c r="Y28" s="143"/>
      <c r="Z28" s="143"/>
      <c r="AA28" s="143"/>
    </row>
    <row r="29" spans="1:27" s="142" customFormat="1" ht="24" customHeight="1" thickBot="1">
      <c r="B29" s="143"/>
      <c r="C29" s="2358" t="s">
        <v>648</v>
      </c>
      <c r="D29" s="2359"/>
      <c r="E29" s="2359"/>
      <c r="F29" s="2359"/>
      <c r="G29" s="2360"/>
      <c r="H29" s="144"/>
      <c r="I29" s="145"/>
      <c r="J29" s="145"/>
      <c r="K29" s="145"/>
      <c r="L29" s="145"/>
      <c r="M29" s="145"/>
      <c r="N29" s="145"/>
      <c r="O29" s="145"/>
      <c r="P29" s="145"/>
      <c r="Q29" s="145"/>
      <c r="R29" s="145"/>
      <c r="S29" s="145"/>
      <c r="T29" s="145"/>
      <c r="U29" s="145"/>
      <c r="V29" s="145"/>
      <c r="W29" s="145"/>
      <c r="X29" s="145"/>
      <c r="Y29" s="143"/>
      <c r="Z29" s="143"/>
      <c r="AA29" s="143"/>
    </row>
    <row r="30" spans="1:27" s="142" customFormat="1" ht="21.75" customHeight="1" thickTop="1">
      <c r="B30" s="143"/>
      <c r="C30" s="146" t="s">
        <v>647</v>
      </c>
      <c r="D30" s="143"/>
      <c r="E30" s="147"/>
      <c r="F30" s="147"/>
      <c r="G30" s="148"/>
      <c r="H30" s="149"/>
      <c r="I30" s="150"/>
      <c r="J30" s="150"/>
      <c r="K30" s="150"/>
      <c r="L30" s="150"/>
      <c r="M30" s="150"/>
      <c r="N30" s="150"/>
      <c r="O30" s="150"/>
      <c r="P30" s="150"/>
      <c r="Q30" s="150"/>
      <c r="R30" s="150"/>
      <c r="S30" s="150"/>
      <c r="T30" s="150"/>
      <c r="U30" s="150"/>
      <c r="V30" s="150"/>
      <c r="W30" s="150"/>
      <c r="X30" s="150"/>
      <c r="Y30" s="143"/>
      <c r="Z30" s="143"/>
      <c r="AA30" s="143"/>
    </row>
    <row r="31" spans="1:27" ht="19.5" hidden="1" customHeight="1" outlineLevel="1">
      <c r="B31" s="2444" t="s">
        <v>285</v>
      </c>
      <c r="C31" s="2445" t="s">
        <v>286</v>
      </c>
      <c r="D31" s="2445"/>
      <c r="E31" s="2445"/>
      <c r="F31" s="151" t="s">
        <v>287</v>
      </c>
      <c r="G31" s="152">
        <f>G67+G71+G80</f>
        <v>0</v>
      </c>
      <c r="H31" s="152">
        <f>G31*0.1</f>
        <v>0</v>
      </c>
      <c r="I31" s="152">
        <f>I67+I71+I80</f>
        <v>0</v>
      </c>
      <c r="J31" s="152">
        <f>I31*0.1</f>
        <v>0</v>
      </c>
      <c r="K31" s="152">
        <f>K67+K71+K80</f>
        <v>0</v>
      </c>
      <c r="L31" s="152">
        <f>K31*0.1</f>
        <v>0</v>
      </c>
      <c r="M31" s="152">
        <f>M67+M71+M80</f>
        <v>0</v>
      </c>
      <c r="N31" s="152">
        <f>M31*0.1</f>
        <v>0</v>
      </c>
      <c r="O31" s="152">
        <f>O67+O71+O80</f>
        <v>0</v>
      </c>
      <c r="P31" s="152">
        <f>O31*0.1</f>
        <v>0</v>
      </c>
      <c r="Q31" s="152">
        <f>Q67+Q71+Q80</f>
        <v>0</v>
      </c>
      <c r="R31" s="152">
        <f>Q31*0.1</f>
        <v>0</v>
      </c>
      <c r="S31" s="152">
        <f>S67+S71+S80</f>
        <v>0</v>
      </c>
      <c r="T31" s="152">
        <f>S31*0.1</f>
        <v>0</v>
      </c>
      <c r="U31" s="152">
        <f>U67+U71+U80</f>
        <v>0</v>
      </c>
      <c r="V31" s="152">
        <f>U31*0.1</f>
        <v>0</v>
      </c>
      <c r="W31" s="152">
        <f>W67+W71+W80</f>
        <v>0</v>
      </c>
      <c r="X31" s="152">
        <f>W31*0.1</f>
        <v>0</v>
      </c>
      <c r="Y31" s="138"/>
      <c r="Z31" s="138"/>
      <c r="AA31" s="138"/>
    </row>
    <row r="32" spans="1:27" ht="14.25" hidden="1" customHeight="1" outlineLevel="1">
      <c r="B32" s="2444"/>
      <c r="C32" s="2445" t="s">
        <v>288</v>
      </c>
      <c r="D32" s="2445"/>
      <c r="E32" s="2445"/>
      <c r="F32" s="151" t="s">
        <v>289</v>
      </c>
      <c r="G32" s="152">
        <f>MIN(G87:H87)</f>
        <v>0</v>
      </c>
      <c r="H32" s="152">
        <f>G32*0.4</f>
        <v>0</v>
      </c>
      <c r="I32" s="152">
        <f>MIN(I87:J87)</f>
        <v>0</v>
      </c>
      <c r="J32" s="152">
        <f>I32*0.4</f>
        <v>0</v>
      </c>
      <c r="K32" s="152">
        <f>MIN(K87:L87)</f>
        <v>0</v>
      </c>
      <c r="L32" s="152">
        <f>K32*0.4</f>
        <v>0</v>
      </c>
      <c r="M32" s="152">
        <f>MIN(M87:N87)</f>
        <v>0</v>
      </c>
      <c r="N32" s="152">
        <f>M32*0.4</f>
        <v>0</v>
      </c>
      <c r="O32" s="152">
        <f>MIN(O87:P87)</f>
        <v>0</v>
      </c>
      <c r="P32" s="152">
        <f>O32*0.4</f>
        <v>0</v>
      </c>
      <c r="Q32" s="152">
        <f>MIN(Q87:R87)</f>
        <v>0</v>
      </c>
      <c r="R32" s="152">
        <f>Q32*0.4</f>
        <v>0</v>
      </c>
      <c r="S32" s="152">
        <f>MIN(S87:T87)</f>
        <v>0</v>
      </c>
      <c r="T32" s="152">
        <f>S32*0.4</f>
        <v>0</v>
      </c>
      <c r="U32" s="152">
        <f>MIN(U87:V87)</f>
        <v>0</v>
      </c>
      <c r="V32" s="152">
        <f>U32*0.4</f>
        <v>0</v>
      </c>
      <c r="W32" s="152">
        <f>MIN(W87:X87)</f>
        <v>0</v>
      </c>
      <c r="X32" s="152">
        <f>W32*0.4</f>
        <v>0</v>
      </c>
      <c r="Y32" s="138"/>
      <c r="Z32" s="138"/>
      <c r="AA32" s="138"/>
    </row>
    <row r="33" spans="2:27" ht="12.75" hidden="1" customHeight="1" outlineLevel="1">
      <c r="B33" s="2444"/>
      <c r="C33" s="2445" t="s">
        <v>290</v>
      </c>
      <c r="D33" s="2445"/>
      <c r="E33" s="2445"/>
      <c r="F33" s="151" t="s">
        <v>291</v>
      </c>
      <c r="G33" s="152">
        <f>MIN(G91:H91)</f>
        <v>0</v>
      </c>
      <c r="H33" s="152">
        <f>G33*0.3</f>
        <v>0</v>
      </c>
      <c r="I33" s="152">
        <f>MIN(I91:J91)</f>
        <v>0</v>
      </c>
      <c r="J33" s="152">
        <f>I33*0.3</f>
        <v>0</v>
      </c>
      <c r="K33" s="152">
        <f>MIN(K91:L91)</f>
        <v>0</v>
      </c>
      <c r="L33" s="152">
        <f>K33*0.3</f>
        <v>0</v>
      </c>
      <c r="M33" s="152">
        <f>MIN(M91:N91)</f>
        <v>0</v>
      </c>
      <c r="N33" s="152">
        <f>M33*0.3</f>
        <v>0</v>
      </c>
      <c r="O33" s="152">
        <f>MIN(O91:P91)</f>
        <v>0</v>
      </c>
      <c r="P33" s="152">
        <f>O33*0.3</f>
        <v>0</v>
      </c>
      <c r="Q33" s="152">
        <f>MIN(Q91:R91)</f>
        <v>0</v>
      </c>
      <c r="R33" s="152">
        <f>Q33*0.3</f>
        <v>0</v>
      </c>
      <c r="S33" s="152">
        <f>MIN(S91:T91)</f>
        <v>0</v>
      </c>
      <c r="T33" s="152">
        <f>S33*0.3</f>
        <v>0</v>
      </c>
      <c r="U33" s="152">
        <f>MIN(U91:V91)</f>
        <v>0</v>
      </c>
      <c r="V33" s="152">
        <f>U33*0.3</f>
        <v>0</v>
      </c>
      <c r="W33" s="152">
        <f>MIN(W91:X91)</f>
        <v>0</v>
      </c>
      <c r="X33" s="152">
        <f>W33*0.3</f>
        <v>0</v>
      </c>
      <c r="Y33" s="138"/>
      <c r="Z33" s="138"/>
      <c r="AA33" s="138"/>
    </row>
    <row r="34" spans="2:27" ht="12.75" hidden="1" customHeight="1" outlineLevel="1">
      <c r="B34" s="2444"/>
      <c r="C34" s="2445" t="s">
        <v>292</v>
      </c>
      <c r="D34" s="2445"/>
      <c r="E34" s="2445"/>
      <c r="F34" s="151" t="s">
        <v>293</v>
      </c>
      <c r="G34" s="152">
        <f>MIN(G100:H100)</f>
        <v>0</v>
      </c>
      <c r="H34" s="152">
        <f>G34*0.3</f>
        <v>0</v>
      </c>
      <c r="I34" s="152">
        <f>MIN(I100:J100)</f>
        <v>0</v>
      </c>
      <c r="J34" s="152">
        <f>I34*0.3</f>
        <v>0</v>
      </c>
      <c r="K34" s="152">
        <f>MIN(K100:L100)</f>
        <v>0</v>
      </c>
      <c r="L34" s="152">
        <f>K34*0.3</f>
        <v>0</v>
      </c>
      <c r="M34" s="152">
        <f>MIN(M100:N100)</f>
        <v>0</v>
      </c>
      <c r="N34" s="152">
        <f>M34*0.3</f>
        <v>0</v>
      </c>
      <c r="O34" s="152">
        <f>MIN(O100:P100)</f>
        <v>0</v>
      </c>
      <c r="P34" s="152">
        <f>O34*0.3</f>
        <v>0</v>
      </c>
      <c r="Q34" s="152">
        <f>MIN(Q100:R100)</f>
        <v>0</v>
      </c>
      <c r="R34" s="152">
        <f>Q34*0.3</f>
        <v>0</v>
      </c>
      <c r="S34" s="152">
        <f>MIN(S100:T100)</f>
        <v>0</v>
      </c>
      <c r="T34" s="152">
        <f>S34*0.3</f>
        <v>0</v>
      </c>
      <c r="U34" s="152">
        <f>MIN(U100:V100)</f>
        <v>0</v>
      </c>
      <c r="V34" s="152">
        <f>U34*0.3</f>
        <v>0</v>
      </c>
      <c r="W34" s="152">
        <f>MIN(W100:X100)</f>
        <v>0</v>
      </c>
      <c r="X34" s="152">
        <f>W34*0.3</f>
        <v>0</v>
      </c>
      <c r="Y34" s="138"/>
      <c r="Z34" s="138"/>
      <c r="AA34" s="138"/>
    </row>
    <row r="35" spans="2:27" ht="12.75" hidden="1" customHeight="1" outlineLevel="1">
      <c r="B35" s="2444"/>
      <c r="C35" s="2445" t="s">
        <v>294</v>
      </c>
      <c r="D35" s="2445"/>
      <c r="E35" s="2445"/>
      <c r="F35" s="151" t="s">
        <v>295</v>
      </c>
      <c r="G35" s="153">
        <f>IF(G101=0,MIN(H101,G102),MIN(G101,H102))</f>
        <v>0</v>
      </c>
      <c r="H35" s="152">
        <f>G35*0.4</f>
        <v>0</v>
      </c>
      <c r="I35" s="153">
        <f>IF(I101=0,MIN(J101,I102),MIN(I101,J102))</f>
        <v>0</v>
      </c>
      <c r="J35" s="152">
        <f>I35*0.4</f>
        <v>0</v>
      </c>
      <c r="K35" s="153">
        <f>IF(K101=0,MIN(L101,K102),MIN(K101,L102))</f>
        <v>0</v>
      </c>
      <c r="L35" s="152">
        <f>K35*0.4</f>
        <v>0</v>
      </c>
      <c r="M35" s="153">
        <f>IF(M101=0,MIN(N101,M102),MIN(M101,N102))</f>
        <v>0</v>
      </c>
      <c r="N35" s="152">
        <f>M35*0.4</f>
        <v>0</v>
      </c>
      <c r="O35" s="153">
        <f>IF(O101=0,MIN(P101,O102),MIN(O101,P102))</f>
        <v>0</v>
      </c>
      <c r="P35" s="152">
        <f>O35*0.4</f>
        <v>0</v>
      </c>
      <c r="Q35" s="153">
        <f>IF(Q101=0,MIN(R101,Q102),MIN(Q101,R102))</f>
        <v>0</v>
      </c>
      <c r="R35" s="152">
        <f>Q35*0.4</f>
        <v>0</v>
      </c>
      <c r="S35" s="153">
        <f>IF(S101=0,MIN(T101,S102),MIN(S101,T102))</f>
        <v>0</v>
      </c>
      <c r="T35" s="152">
        <f>S35*0.4</f>
        <v>0</v>
      </c>
      <c r="U35" s="153">
        <f>IF(U101=0,MIN(V101,U102),MIN(U101,V102))</f>
        <v>0</v>
      </c>
      <c r="V35" s="152">
        <f>U35*0.4</f>
        <v>0</v>
      </c>
      <c r="W35" s="153">
        <f>IF(W101=0,MIN(X101,W102),MIN(W101,X102))</f>
        <v>0</v>
      </c>
      <c r="X35" s="152">
        <f>W35*0.4</f>
        <v>0</v>
      </c>
      <c r="Y35" s="138"/>
      <c r="Z35" s="138"/>
      <c r="AA35" s="138"/>
    </row>
    <row r="36" spans="2:27" ht="12.75" hidden="1" customHeight="1" outlineLevel="1">
      <c r="B36" s="2444"/>
      <c r="C36" s="2445" t="s">
        <v>296</v>
      </c>
      <c r="D36" s="2445"/>
      <c r="E36" s="2445"/>
      <c r="F36" s="151" t="s">
        <v>297</v>
      </c>
      <c r="G36" s="153">
        <f>IF(G105=0,MIN(G103,G106),MIN(G105,H103))</f>
        <v>0</v>
      </c>
      <c r="H36" s="152">
        <f>G36*0.4</f>
        <v>0</v>
      </c>
      <c r="I36" s="153">
        <f>IF(I105=0,MIN(I103,I106),MIN(I105,J103))</f>
        <v>0</v>
      </c>
      <c r="J36" s="152">
        <f>I36*0.4</f>
        <v>0</v>
      </c>
      <c r="K36" s="153">
        <f>IF(K105=0,MIN(K103,K106),MIN(K105,L103))</f>
        <v>0</v>
      </c>
      <c r="L36" s="152">
        <f>K36*0.4</f>
        <v>0</v>
      </c>
      <c r="M36" s="153">
        <f>IF(M105=0,MIN(M103,M106),MIN(M105,N103))</f>
        <v>0</v>
      </c>
      <c r="N36" s="152">
        <f>M36*0.4</f>
        <v>0</v>
      </c>
      <c r="O36" s="153">
        <f>IF(O105=0,MIN(O103,O106),MIN(O105,P103))</f>
        <v>0</v>
      </c>
      <c r="P36" s="152">
        <f>O36*0.4</f>
        <v>0</v>
      </c>
      <c r="Q36" s="153">
        <f>IF(Q105=0,MIN(Q103,Q106),MIN(Q105,R103))</f>
        <v>0</v>
      </c>
      <c r="R36" s="152">
        <f>Q36*0.4</f>
        <v>0</v>
      </c>
      <c r="S36" s="153">
        <f>IF(S105=0,MIN(S103,S106),MIN(S105,T103))</f>
        <v>0</v>
      </c>
      <c r="T36" s="152">
        <f>S36*0.4</f>
        <v>0</v>
      </c>
      <c r="U36" s="153">
        <f>IF(U105=0,MIN(U103,U106),MIN(U105,V103))</f>
        <v>0</v>
      </c>
      <c r="V36" s="152">
        <f>U36*0.4</f>
        <v>0</v>
      </c>
      <c r="W36" s="153">
        <f>IF(W105=0,MIN(W103,W106),MIN(W105,X103))</f>
        <v>0</v>
      </c>
      <c r="X36" s="152">
        <f>W36*0.4</f>
        <v>0</v>
      </c>
      <c r="Y36" s="138"/>
      <c r="Z36" s="138"/>
      <c r="AA36" s="138"/>
    </row>
    <row r="37" spans="2:27" ht="12.75" hidden="1" customHeight="1" outlineLevel="1">
      <c r="B37" s="2444"/>
      <c r="C37" s="2445" t="s">
        <v>298</v>
      </c>
      <c r="D37" s="2445"/>
      <c r="E37" s="2445"/>
      <c r="F37" s="151" t="s">
        <v>299</v>
      </c>
      <c r="G37" s="153">
        <f>IF((G104&lt;H104),G104-G35-G36,H104-G35-G36)</f>
        <v>0</v>
      </c>
      <c r="H37" s="152">
        <f>G37*1</f>
        <v>0</v>
      </c>
      <c r="I37" s="153">
        <f>IF((I104&lt;J104),I104-I35-I36,J104-I35-I36)</f>
        <v>0</v>
      </c>
      <c r="J37" s="152">
        <f>I37*1</f>
        <v>0</v>
      </c>
      <c r="K37" s="153">
        <f>IF((K104&lt;L104),K104-K35-K36,L104-K35-K36)</f>
        <v>0</v>
      </c>
      <c r="L37" s="152">
        <f>K37*1</f>
        <v>0</v>
      </c>
      <c r="M37" s="153">
        <f>IF((M104&lt;N104),M104-M35-M36,N104-M35-M36)</f>
        <v>0</v>
      </c>
      <c r="N37" s="152">
        <f>M37*1</f>
        <v>0</v>
      </c>
      <c r="O37" s="153">
        <f>IF((O104&lt;P104),O104-O35-O36,P104-O35-O36)</f>
        <v>0</v>
      </c>
      <c r="P37" s="152">
        <f>O37*1</f>
        <v>0</v>
      </c>
      <c r="Q37" s="153">
        <f>IF((Q104&lt;R104),Q104-Q35-Q36,R104-Q35-Q36)</f>
        <v>0</v>
      </c>
      <c r="R37" s="152">
        <f>Q37*1</f>
        <v>0</v>
      </c>
      <c r="S37" s="153">
        <f>IF((S104&lt;T104),S104-S35-S36,T104-S35-S36)</f>
        <v>0</v>
      </c>
      <c r="T37" s="152">
        <f>S37*1</f>
        <v>0</v>
      </c>
      <c r="U37" s="153">
        <f>IF((U104&lt;V104),U104-U35-U36,V104-U35-U36)</f>
        <v>0</v>
      </c>
      <c r="V37" s="152">
        <f>U37*1</f>
        <v>0</v>
      </c>
      <c r="W37" s="153">
        <f>IF((W104&lt;X104),W104-W35-W36,X104-W35-W36)</f>
        <v>0</v>
      </c>
      <c r="X37" s="152">
        <f>W37*1</f>
        <v>0</v>
      </c>
      <c r="Y37" s="138"/>
      <c r="Z37" s="138"/>
      <c r="AA37" s="138"/>
    </row>
    <row r="38" spans="2:27" ht="12.75" hidden="1" customHeight="1" outlineLevel="1" thickBot="1">
      <c r="B38" s="2444"/>
      <c r="C38" s="154" t="s">
        <v>300</v>
      </c>
      <c r="D38" s="138"/>
      <c r="E38" s="151"/>
      <c r="F38" s="151" t="s">
        <v>301</v>
      </c>
      <c r="G38" s="152">
        <f>ABS(G104-H104)</f>
        <v>0</v>
      </c>
      <c r="H38" s="152">
        <f>G38*1</f>
        <v>0</v>
      </c>
      <c r="I38" s="152">
        <f>ABS(I104-J104)</f>
        <v>0</v>
      </c>
      <c r="J38" s="152">
        <f>I38*1</f>
        <v>0</v>
      </c>
      <c r="K38" s="152">
        <f>ABS(K104-L104)</f>
        <v>0</v>
      </c>
      <c r="L38" s="152">
        <f>K38*1</f>
        <v>0</v>
      </c>
      <c r="M38" s="152">
        <f>ABS(M104-N104)</f>
        <v>0</v>
      </c>
      <c r="N38" s="152">
        <f>M38*1</f>
        <v>0</v>
      </c>
      <c r="O38" s="152">
        <f>ABS(O104-P104)</f>
        <v>0</v>
      </c>
      <c r="P38" s="152">
        <f>O38*1</f>
        <v>0</v>
      </c>
      <c r="Q38" s="152">
        <f>ABS(Q104-R104)</f>
        <v>0</v>
      </c>
      <c r="R38" s="152">
        <f>Q38*1</f>
        <v>0</v>
      </c>
      <c r="S38" s="152">
        <f>ABS(S104-T104)</f>
        <v>0</v>
      </c>
      <c r="T38" s="152">
        <f>S38*1</f>
        <v>0</v>
      </c>
      <c r="U38" s="152">
        <f>ABS(U104-V104)</f>
        <v>0</v>
      </c>
      <c r="V38" s="152">
        <f>U38*1</f>
        <v>0</v>
      </c>
      <c r="W38" s="152">
        <f>ABS(W104-X104)</f>
        <v>0</v>
      </c>
      <c r="X38" s="152">
        <f>W38*1</f>
        <v>0</v>
      </c>
      <c r="Y38" s="138"/>
      <c r="Z38" s="138"/>
      <c r="AA38" s="138"/>
    </row>
    <row r="39" spans="2:27" ht="12.75" hidden="1" customHeight="1" outlineLevel="1" thickBot="1">
      <c r="B39" s="138"/>
      <c r="C39" s="151"/>
      <c r="D39" s="151"/>
      <c r="E39" s="151"/>
      <c r="F39" s="155" t="s">
        <v>302</v>
      </c>
      <c r="G39" s="151"/>
      <c r="H39" s="156">
        <f>SUM(H31:H38)</f>
        <v>0</v>
      </c>
      <c r="I39" s="152"/>
      <c r="J39" s="156">
        <f>SUM(J31:J38)</f>
        <v>0</v>
      </c>
      <c r="K39" s="152"/>
      <c r="L39" s="156">
        <f>SUM(L31:L38)</f>
        <v>0</v>
      </c>
      <c r="M39" s="152"/>
      <c r="N39" s="156">
        <f>SUM(N31:N38)</f>
        <v>0</v>
      </c>
      <c r="O39" s="152"/>
      <c r="P39" s="156">
        <f>SUM(P31:P38)</f>
        <v>0</v>
      </c>
      <c r="Q39" s="152"/>
      <c r="R39" s="156">
        <f>SUM(R31:R38)</f>
        <v>0</v>
      </c>
      <c r="S39" s="152"/>
      <c r="T39" s="156">
        <f>SUM(T31:T38)</f>
        <v>0</v>
      </c>
      <c r="U39" s="152"/>
      <c r="V39" s="156">
        <f>SUM(V31:V38)</f>
        <v>0</v>
      </c>
      <c r="W39" s="152"/>
      <c r="X39" s="156">
        <f>SUM(X31:X38)</f>
        <v>0</v>
      </c>
      <c r="Y39" s="138"/>
      <c r="Z39" s="138"/>
      <c r="AA39" s="138"/>
    </row>
    <row r="40" spans="2:27" ht="18.75" hidden="1" customHeight="1" outlineLevel="1">
      <c r="B40" s="138"/>
      <c r="C40" s="151"/>
      <c r="D40" s="151"/>
      <c r="E40" s="151"/>
      <c r="F40" s="155"/>
      <c r="G40" s="2446" t="s">
        <v>793</v>
      </c>
      <c r="H40" s="2446"/>
      <c r="I40" s="2446" t="s">
        <v>247</v>
      </c>
      <c r="J40" s="2446"/>
      <c r="K40" s="2446" t="s">
        <v>248</v>
      </c>
      <c r="L40" s="2446"/>
      <c r="M40" s="2446" t="s">
        <v>249</v>
      </c>
      <c r="N40" s="2446"/>
      <c r="O40" s="2446" t="s">
        <v>250</v>
      </c>
      <c r="P40" s="2446"/>
      <c r="Q40" s="2446" t="s">
        <v>251</v>
      </c>
      <c r="R40" s="2446"/>
      <c r="S40" s="2446" t="s">
        <v>303</v>
      </c>
      <c r="T40" s="2446"/>
      <c r="U40" s="2446" t="s">
        <v>304</v>
      </c>
      <c r="V40" s="2446"/>
      <c r="W40" s="151"/>
      <c r="X40" s="152"/>
      <c r="Y40" s="138"/>
      <c r="Z40" s="138"/>
      <c r="AA40" s="138"/>
    </row>
    <row r="41" spans="2:27" ht="21.75" hidden="1" customHeight="1" outlineLevel="1">
      <c r="B41" s="138"/>
      <c r="C41" s="157" t="s">
        <v>244</v>
      </c>
      <c r="D41" s="151"/>
      <c r="E41" s="151"/>
      <c r="F41" s="151"/>
      <c r="G41" s="2447" t="s">
        <v>305</v>
      </c>
      <c r="H41" s="2447"/>
      <c r="I41" s="2447" t="s">
        <v>305</v>
      </c>
      <c r="J41" s="2447"/>
      <c r="K41" s="2447" t="s">
        <v>305</v>
      </c>
      <c r="L41" s="2447"/>
      <c r="M41" s="2447" t="s">
        <v>305</v>
      </c>
      <c r="N41" s="2447"/>
      <c r="O41" s="2447" t="s">
        <v>305</v>
      </c>
      <c r="P41" s="2447"/>
      <c r="Q41" s="2447" t="s">
        <v>305</v>
      </c>
      <c r="R41" s="2447"/>
      <c r="S41" s="2447" t="s">
        <v>305</v>
      </c>
      <c r="T41" s="2447"/>
      <c r="U41" s="2447" t="s">
        <v>305</v>
      </c>
      <c r="V41" s="2447"/>
      <c r="W41" s="2447" t="s">
        <v>305</v>
      </c>
      <c r="X41" s="2447"/>
      <c r="Y41" s="138"/>
      <c r="Z41" s="138"/>
      <c r="AA41" s="138"/>
    </row>
    <row r="42" spans="2:27" ht="15" hidden="1" customHeight="1" outlineLevel="1" thickBot="1">
      <c r="B42" s="138"/>
      <c r="C42" s="151"/>
      <c r="D42" s="151"/>
      <c r="E42" s="151"/>
      <c r="F42" s="151"/>
      <c r="G42" s="157" t="s">
        <v>254</v>
      </c>
      <c r="H42" s="157" t="s">
        <v>255</v>
      </c>
      <c r="I42" s="157" t="s">
        <v>254</v>
      </c>
      <c r="J42" s="157" t="s">
        <v>255</v>
      </c>
      <c r="K42" s="157" t="s">
        <v>254</v>
      </c>
      <c r="L42" s="157" t="s">
        <v>255</v>
      </c>
      <c r="M42" s="157" t="s">
        <v>254</v>
      </c>
      <c r="N42" s="157" t="s">
        <v>255</v>
      </c>
      <c r="O42" s="157" t="s">
        <v>254</v>
      </c>
      <c r="P42" s="157" t="s">
        <v>255</v>
      </c>
      <c r="Q42" s="157" t="s">
        <v>254</v>
      </c>
      <c r="R42" s="157" t="s">
        <v>255</v>
      </c>
      <c r="S42" s="157" t="s">
        <v>254</v>
      </c>
      <c r="T42" s="157" t="s">
        <v>255</v>
      </c>
      <c r="U42" s="157" t="s">
        <v>254</v>
      </c>
      <c r="V42" s="157" t="s">
        <v>255</v>
      </c>
      <c r="W42" s="157" t="s">
        <v>254</v>
      </c>
      <c r="X42" s="157" t="s">
        <v>255</v>
      </c>
      <c r="Y42" s="138"/>
      <c r="Z42" s="138"/>
      <c r="AA42" s="138"/>
    </row>
    <row r="43" spans="2:27" hidden="1" outlineLevel="1">
      <c r="B43" s="138"/>
      <c r="C43" s="158"/>
      <c r="D43" s="151"/>
      <c r="E43" s="151"/>
      <c r="F43" s="151"/>
      <c r="G43" s="152">
        <f>$F$7*G7</f>
        <v>0</v>
      </c>
      <c r="H43" s="152">
        <f t="shared" ref="H43:X43" si="2">$F$7*H7</f>
        <v>0</v>
      </c>
      <c r="I43" s="152">
        <f t="shared" si="2"/>
        <v>0</v>
      </c>
      <c r="J43" s="152">
        <f t="shared" si="2"/>
        <v>0</v>
      </c>
      <c r="K43" s="152">
        <f t="shared" si="2"/>
        <v>0</v>
      </c>
      <c r="L43" s="152">
        <f t="shared" si="2"/>
        <v>0</v>
      </c>
      <c r="M43" s="152">
        <f t="shared" si="2"/>
        <v>0</v>
      </c>
      <c r="N43" s="152">
        <f t="shared" si="2"/>
        <v>0</v>
      </c>
      <c r="O43" s="152">
        <f t="shared" si="2"/>
        <v>0</v>
      </c>
      <c r="P43" s="152">
        <f t="shared" si="2"/>
        <v>0</v>
      </c>
      <c r="Q43" s="152">
        <f t="shared" si="2"/>
        <v>0</v>
      </c>
      <c r="R43" s="152">
        <f t="shared" si="2"/>
        <v>0</v>
      </c>
      <c r="S43" s="152">
        <f t="shared" si="2"/>
        <v>0</v>
      </c>
      <c r="T43" s="152">
        <f t="shared" si="2"/>
        <v>0</v>
      </c>
      <c r="U43" s="152">
        <f t="shared" si="2"/>
        <v>0</v>
      </c>
      <c r="V43" s="152">
        <f t="shared" si="2"/>
        <v>0</v>
      </c>
      <c r="W43" s="152">
        <f t="shared" si="2"/>
        <v>0</v>
      </c>
      <c r="X43" s="152">
        <f t="shared" si="2"/>
        <v>0</v>
      </c>
      <c r="Y43" s="138"/>
      <c r="Z43" s="138"/>
      <c r="AA43" s="138"/>
    </row>
    <row r="44" spans="2:27" hidden="1" outlineLevel="1">
      <c r="B44" s="138"/>
      <c r="C44" s="159"/>
      <c r="D44" s="151"/>
      <c r="E44" s="151"/>
      <c r="F44" s="151"/>
      <c r="G44" s="152">
        <f>$F$8*G8</f>
        <v>0</v>
      </c>
      <c r="H44" s="152">
        <f t="shared" ref="H44:X44" si="3">$F$8*H8</f>
        <v>0</v>
      </c>
      <c r="I44" s="152">
        <f t="shared" si="3"/>
        <v>0</v>
      </c>
      <c r="J44" s="152">
        <f t="shared" si="3"/>
        <v>0</v>
      </c>
      <c r="K44" s="152">
        <f t="shared" si="3"/>
        <v>0</v>
      </c>
      <c r="L44" s="152">
        <f t="shared" si="3"/>
        <v>0</v>
      </c>
      <c r="M44" s="152">
        <f t="shared" si="3"/>
        <v>0</v>
      </c>
      <c r="N44" s="152">
        <f t="shared" si="3"/>
        <v>0</v>
      </c>
      <c r="O44" s="152">
        <f t="shared" si="3"/>
        <v>0</v>
      </c>
      <c r="P44" s="152">
        <f t="shared" si="3"/>
        <v>0</v>
      </c>
      <c r="Q44" s="152">
        <f t="shared" si="3"/>
        <v>0</v>
      </c>
      <c r="R44" s="152">
        <f t="shared" si="3"/>
        <v>0</v>
      </c>
      <c r="S44" s="152">
        <f t="shared" si="3"/>
        <v>0</v>
      </c>
      <c r="T44" s="152">
        <f t="shared" si="3"/>
        <v>0</v>
      </c>
      <c r="U44" s="152">
        <f t="shared" si="3"/>
        <v>0</v>
      </c>
      <c r="V44" s="152">
        <f t="shared" si="3"/>
        <v>0</v>
      </c>
      <c r="W44" s="152">
        <f t="shared" si="3"/>
        <v>0</v>
      </c>
      <c r="X44" s="152">
        <f t="shared" si="3"/>
        <v>0</v>
      </c>
      <c r="Y44" s="138"/>
      <c r="Z44" s="138"/>
      <c r="AA44" s="138"/>
    </row>
    <row r="45" spans="2:27" hidden="1" outlineLevel="1">
      <c r="B45" s="138"/>
      <c r="C45" s="160">
        <v>1</v>
      </c>
      <c r="D45" s="151"/>
      <c r="E45" s="151"/>
      <c r="F45" s="151"/>
      <c r="G45" s="152">
        <f>$F$9*G9</f>
        <v>0</v>
      </c>
      <c r="H45" s="152">
        <f t="shared" ref="H45:X45" si="4">$F$9*H9</f>
        <v>0</v>
      </c>
      <c r="I45" s="152">
        <f t="shared" si="4"/>
        <v>0</v>
      </c>
      <c r="J45" s="152">
        <f t="shared" si="4"/>
        <v>0</v>
      </c>
      <c r="K45" s="152">
        <f t="shared" si="4"/>
        <v>0</v>
      </c>
      <c r="L45" s="152">
        <f t="shared" si="4"/>
        <v>0</v>
      </c>
      <c r="M45" s="152">
        <f t="shared" si="4"/>
        <v>0</v>
      </c>
      <c r="N45" s="152">
        <f t="shared" si="4"/>
        <v>0</v>
      </c>
      <c r="O45" s="152">
        <f t="shared" si="4"/>
        <v>0</v>
      </c>
      <c r="P45" s="152">
        <f t="shared" si="4"/>
        <v>0</v>
      </c>
      <c r="Q45" s="152">
        <f t="shared" si="4"/>
        <v>0</v>
      </c>
      <c r="R45" s="152">
        <f t="shared" si="4"/>
        <v>0</v>
      </c>
      <c r="S45" s="152">
        <f t="shared" si="4"/>
        <v>0</v>
      </c>
      <c r="T45" s="152">
        <f t="shared" si="4"/>
        <v>0</v>
      </c>
      <c r="U45" s="152">
        <f t="shared" si="4"/>
        <v>0</v>
      </c>
      <c r="V45" s="152">
        <f t="shared" si="4"/>
        <v>0</v>
      </c>
      <c r="W45" s="152">
        <f t="shared" si="4"/>
        <v>0</v>
      </c>
      <c r="X45" s="152">
        <f t="shared" si="4"/>
        <v>0</v>
      </c>
      <c r="Y45" s="138"/>
      <c r="Z45" s="138"/>
      <c r="AA45" s="138"/>
    </row>
    <row r="46" spans="2:27" ht="12.75" hidden="1" customHeight="1" outlineLevel="1" thickBot="1">
      <c r="B46" s="138"/>
      <c r="C46" s="159"/>
      <c r="D46" s="151"/>
      <c r="E46" s="151"/>
      <c r="F46" s="151"/>
      <c r="G46" s="152">
        <f>$F$10*G10</f>
        <v>0</v>
      </c>
      <c r="H46" s="152">
        <f t="shared" ref="H46:X46" si="5">$F$10*H10</f>
        <v>0</v>
      </c>
      <c r="I46" s="152">
        <f t="shared" si="5"/>
        <v>0</v>
      </c>
      <c r="J46" s="152">
        <f t="shared" si="5"/>
        <v>0</v>
      </c>
      <c r="K46" s="152">
        <f t="shared" si="5"/>
        <v>0</v>
      </c>
      <c r="L46" s="152">
        <f t="shared" si="5"/>
        <v>0</v>
      </c>
      <c r="M46" s="152">
        <f t="shared" si="5"/>
        <v>0</v>
      </c>
      <c r="N46" s="152">
        <f t="shared" si="5"/>
        <v>0</v>
      </c>
      <c r="O46" s="152">
        <f t="shared" si="5"/>
        <v>0</v>
      </c>
      <c r="P46" s="152">
        <f t="shared" si="5"/>
        <v>0</v>
      </c>
      <c r="Q46" s="152">
        <f t="shared" si="5"/>
        <v>0</v>
      </c>
      <c r="R46" s="152">
        <f t="shared" si="5"/>
        <v>0</v>
      </c>
      <c r="S46" s="152">
        <f t="shared" si="5"/>
        <v>0</v>
      </c>
      <c r="T46" s="152">
        <f t="shared" si="5"/>
        <v>0</v>
      </c>
      <c r="U46" s="152">
        <f t="shared" si="5"/>
        <v>0</v>
      </c>
      <c r="V46" s="152">
        <f t="shared" si="5"/>
        <v>0</v>
      </c>
      <c r="W46" s="152">
        <f t="shared" si="5"/>
        <v>0</v>
      </c>
      <c r="X46" s="152">
        <f t="shared" si="5"/>
        <v>0</v>
      </c>
      <c r="Y46" s="138"/>
      <c r="Z46" s="138"/>
      <c r="AA46" s="138"/>
    </row>
    <row r="47" spans="2:27" ht="12.75" hidden="1" customHeight="1" outlineLevel="1" thickBot="1">
      <c r="B47" s="138"/>
      <c r="C47" s="161"/>
      <c r="D47" s="151"/>
      <c r="E47" s="151"/>
      <c r="F47" s="151"/>
      <c r="G47" s="162">
        <f t="shared" ref="G47:X47" si="6">SUM(G43:G46)</f>
        <v>0</v>
      </c>
      <c r="H47" s="163">
        <f t="shared" si="6"/>
        <v>0</v>
      </c>
      <c r="I47" s="162">
        <f t="shared" si="6"/>
        <v>0</v>
      </c>
      <c r="J47" s="163">
        <f t="shared" si="6"/>
        <v>0</v>
      </c>
      <c r="K47" s="162">
        <f t="shared" si="6"/>
        <v>0</v>
      </c>
      <c r="L47" s="163">
        <f t="shared" si="6"/>
        <v>0</v>
      </c>
      <c r="M47" s="162">
        <f t="shared" si="6"/>
        <v>0</v>
      </c>
      <c r="N47" s="163">
        <f t="shared" si="6"/>
        <v>0</v>
      </c>
      <c r="O47" s="162">
        <f t="shared" si="6"/>
        <v>0</v>
      </c>
      <c r="P47" s="163">
        <f t="shared" si="6"/>
        <v>0</v>
      </c>
      <c r="Q47" s="162">
        <f t="shared" si="6"/>
        <v>0</v>
      </c>
      <c r="R47" s="163">
        <f t="shared" si="6"/>
        <v>0</v>
      </c>
      <c r="S47" s="162">
        <f t="shared" si="6"/>
        <v>0</v>
      </c>
      <c r="T47" s="163">
        <f t="shared" si="6"/>
        <v>0</v>
      </c>
      <c r="U47" s="162">
        <f t="shared" si="6"/>
        <v>0</v>
      </c>
      <c r="V47" s="163">
        <f t="shared" si="6"/>
        <v>0</v>
      </c>
      <c r="W47" s="162">
        <f t="shared" si="6"/>
        <v>0</v>
      </c>
      <c r="X47" s="163">
        <f t="shared" si="6"/>
        <v>0</v>
      </c>
      <c r="Y47" s="138"/>
      <c r="Z47" s="138"/>
      <c r="AA47" s="138"/>
    </row>
    <row r="48" spans="2:27" hidden="1" outlineLevel="1">
      <c r="B48" s="138"/>
      <c r="C48" s="158"/>
      <c r="D48" s="151"/>
      <c r="E48" s="151"/>
      <c r="F48" s="151"/>
      <c r="G48" s="152">
        <f>$F$12*G12</f>
        <v>0</v>
      </c>
      <c r="H48" s="152">
        <f t="shared" ref="H48:X48" si="7">$F$12*H12</f>
        <v>0</v>
      </c>
      <c r="I48" s="152">
        <f t="shared" si="7"/>
        <v>0</v>
      </c>
      <c r="J48" s="152">
        <f t="shared" si="7"/>
        <v>0</v>
      </c>
      <c r="K48" s="152">
        <f t="shared" si="7"/>
        <v>0</v>
      </c>
      <c r="L48" s="152">
        <f t="shared" si="7"/>
        <v>0</v>
      </c>
      <c r="M48" s="152">
        <f t="shared" si="7"/>
        <v>0</v>
      </c>
      <c r="N48" s="152">
        <f t="shared" si="7"/>
        <v>0</v>
      </c>
      <c r="O48" s="152">
        <f t="shared" si="7"/>
        <v>0</v>
      </c>
      <c r="P48" s="152">
        <f t="shared" si="7"/>
        <v>0</v>
      </c>
      <c r="Q48" s="152">
        <f t="shared" si="7"/>
        <v>0</v>
      </c>
      <c r="R48" s="152">
        <f t="shared" si="7"/>
        <v>0</v>
      </c>
      <c r="S48" s="152">
        <f t="shared" si="7"/>
        <v>0</v>
      </c>
      <c r="T48" s="152">
        <f t="shared" si="7"/>
        <v>0</v>
      </c>
      <c r="U48" s="152">
        <f t="shared" si="7"/>
        <v>0</v>
      </c>
      <c r="V48" s="152">
        <f t="shared" si="7"/>
        <v>0</v>
      </c>
      <c r="W48" s="152">
        <f t="shared" si="7"/>
        <v>0</v>
      </c>
      <c r="X48" s="152">
        <f t="shared" si="7"/>
        <v>0</v>
      </c>
      <c r="Y48" s="138"/>
      <c r="Z48" s="138"/>
      <c r="AA48" s="138"/>
    </row>
    <row r="49" spans="2:27" hidden="1" outlineLevel="1">
      <c r="B49" s="138"/>
      <c r="C49" s="160">
        <v>2</v>
      </c>
      <c r="D49" s="151"/>
      <c r="E49" s="151"/>
      <c r="F49" s="151"/>
      <c r="G49" s="152">
        <f>$F$13*G13</f>
        <v>0</v>
      </c>
      <c r="H49" s="152">
        <f t="shared" ref="H49:X49" si="8">$F$13*H13</f>
        <v>0</v>
      </c>
      <c r="I49" s="152">
        <f t="shared" si="8"/>
        <v>0</v>
      </c>
      <c r="J49" s="152">
        <f t="shared" si="8"/>
        <v>0</v>
      </c>
      <c r="K49" s="152">
        <f t="shared" si="8"/>
        <v>0</v>
      </c>
      <c r="L49" s="152">
        <f t="shared" si="8"/>
        <v>0</v>
      </c>
      <c r="M49" s="152">
        <f t="shared" si="8"/>
        <v>0</v>
      </c>
      <c r="N49" s="152">
        <f t="shared" si="8"/>
        <v>0</v>
      </c>
      <c r="O49" s="152">
        <f t="shared" si="8"/>
        <v>0</v>
      </c>
      <c r="P49" s="152">
        <f t="shared" si="8"/>
        <v>0</v>
      </c>
      <c r="Q49" s="152">
        <f t="shared" si="8"/>
        <v>0</v>
      </c>
      <c r="R49" s="152">
        <f t="shared" si="8"/>
        <v>0</v>
      </c>
      <c r="S49" s="152">
        <f t="shared" si="8"/>
        <v>0</v>
      </c>
      <c r="T49" s="152">
        <f t="shared" si="8"/>
        <v>0</v>
      </c>
      <c r="U49" s="152">
        <f t="shared" si="8"/>
        <v>0</v>
      </c>
      <c r="V49" s="152">
        <f t="shared" si="8"/>
        <v>0</v>
      </c>
      <c r="W49" s="152">
        <f t="shared" si="8"/>
        <v>0</v>
      </c>
      <c r="X49" s="152">
        <f t="shared" si="8"/>
        <v>0</v>
      </c>
      <c r="Y49" s="138"/>
      <c r="Z49" s="138"/>
      <c r="AA49" s="138"/>
    </row>
    <row r="50" spans="2:27" ht="12.75" hidden="1" customHeight="1" outlineLevel="1" thickBot="1">
      <c r="B50" s="138"/>
      <c r="C50" s="159"/>
      <c r="D50" s="151"/>
      <c r="E50" s="151"/>
      <c r="F50" s="151"/>
      <c r="G50" s="152">
        <f>$F$14*G14</f>
        <v>0</v>
      </c>
      <c r="H50" s="152">
        <f t="shared" ref="H50:X50" si="9">$F$14*H14</f>
        <v>0</v>
      </c>
      <c r="I50" s="152">
        <f t="shared" si="9"/>
        <v>0</v>
      </c>
      <c r="J50" s="152">
        <f t="shared" si="9"/>
        <v>0</v>
      </c>
      <c r="K50" s="152">
        <f t="shared" si="9"/>
        <v>0</v>
      </c>
      <c r="L50" s="152">
        <f t="shared" si="9"/>
        <v>0</v>
      </c>
      <c r="M50" s="152">
        <f t="shared" si="9"/>
        <v>0</v>
      </c>
      <c r="N50" s="152">
        <f t="shared" si="9"/>
        <v>0</v>
      </c>
      <c r="O50" s="152">
        <f t="shared" si="9"/>
        <v>0</v>
      </c>
      <c r="P50" s="152">
        <f t="shared" si="9"/>
        <v>0</v>
      </c>
      <c r="Q50" s="152">
        <f t="shared" si="9"/>
        <v>0</v>
      </c>
      <c r="R50" s="152">
        <f t="shared" si="9"/>
        <v>0</v>
      </c>
      <c r="S50" s="152">
        <f t="shared" si="9"/>
        <v>0</v>
      </c>
      <c r="T50" s="152">
        <f t="shared" si="9"/>
        <v>0</v>
      </c>
      <c r="U50" s="152">
        <f t="shared" si="9"/>
        <v>0</v>
      </c>
      <c r="V50" s="152">
        <f t="shared" si="9"/>
        <v>0</v>
      </c>
      <c r="W50" s="152">
        <f t="shared" si="9"/>
        <v>0</v>
      </c>
      <c r="X50" s="152">
        <f t="shared" si="9"/>
        <v>0</v>
      </c>
      <c r="Y50" s="138"/>
      <c r="Z50" s="138"/>
      <c r="AA50" s="138"/>
    </row>
    <row r="51" spans="2:27" ht="12.75" hidden="1" customHeight="1" outlineLevel="1" thickBot="1">
      <c r="B51" s="138"/>
      <c r="C51" s="161"/>
      <c r="D51" s="151"/>
      <c r="E51" s="151"/>
      <c r="F51" s="151"/>
      <c r="G51" s="164">
        <f t="shared" ref="G51:X51" si="10">SUM(G48:G50)</f>
        <v>0</v>
      </c>
      <c r="H51" s="156">
        <f t="shared" si="10"/>
        <v>0</v>
      </c>
      <c r="I51" s="164">
        <f t="shared" si="10"/>
        <v>0</v>
      </c>
      <c r="J51" s="156">
        <f t="shared" si="10"/>
        <v>0</v>
      </c>
      <c r="K51" s="164">
        <f t="shared" si="10"/>
        <v>0</v>
      </c>
      <c r="L51" s="156">
        <f t="shared" si="10"/>
        <v>0</v>
      </c>
      <c r="M51" s="164">
        <f t="shared" si="10"/>
        <v>0</v>
      </c>
      <c r="N51" s="156">
        <f t="shared" si="10"/>
        <v>0</v>
      </c>
      <c r="O51" s="164">
        <f t="shared" si="10"/>
        <v>0</v>
      </c>
      <c r="P51" s="156">
        <f t="shared" si="10"/>
        <v>0</v>
      </c>
      <c r="Q51" s="164">
        <f t="shared" si="10"/>
        <v>0</v>
      </c>
      <c r="R51" s="156">
        <f t="shared" si="10"/>
        <v>0</v>
      </c>
      <c r="S51" s="164">
        <f t="shared" si="10"/>
        <v>0</v>
      </c>
      <c r="T51" s="156">
        <f t="shared" si="10"/>
        <v>0</v>
      </c>
      <c r="U51" s="164">
        <f t="shared" si="10"/>
        <v>0</v>
      </c>
      <c r="V51" s="156">
        <f t="shared" si="10"/>
        <v>0</v>
      </c>
      <c r="W51" s="164">
        <f t="shared" si="10"/>
        <v>0</v>
      </c>
      <c r="X51" s="156">
        <f t="shared" si="10"/>
        <v>0</v>
      </c>
      <c r="Y51" s="138"/>
      <c r="Z51" s="138"/>
      <c r="AA51" s="138"/>
    </row>
    <row r="52" spans="2:27" hidden="1" outlineLevel="1">
      <c r="B52" s="138"/>
      <c r="C52" s="158"/>
      <c r="D52" s="151"/>
      <c r="E52" s="151"/>
      <c r="F52" s="151"/>
      <c r="G52" s="152">
        <f>$F$16*G16</f>
        <v>0</v>
      </c>
      <c r="H52" s="152">
        <f t="shared" ref="H52:X52" si="11">$F$16*H16</f>
        <v>0</v>
      </c>
      <c r="I52" s="152">
        <f t="shared" si="11"/>
        <v>0</v>
      </c>
      <c r="J52" s="152">
        <f t="shared" si="11"/>
        <v>0</v>
      </c>
      <c r="K52" s="152">
        <f t="shared" si="11"/>
        <v>0</v>
      </c>
      <c r="L52" s="152">
        <f t="shared" si="11"/>
        <v>0</v>
      </c>
      <c r="M52" s="152">
        <f t="shared" si="11"/>
        <v>0</v>
      </c>
      <c r="N52" s="152">
        <f t="shared" si="11"/>
        <v>0</v>
      </c>
      <c r="O52" s="152">
        <f t="shared" si="11"/>
        <v>0</v>
      </c>
      <c r="P52" s="152">
        <f t="shared" si="11"/>
        <v>0</v>
      </c>
      <c r="Q52" s="152">
        <f t="shared" si="11"/>
        <v>0</v>
      </c>
      <c r="R52" s="152">
        <f t="shared" si="11"/>
        <v>0</v>
      </c>
      <c r="S52" s="152">
        <f t="shared" si="11"/>
        <v>0</v>
      </c>
      <c r="T52" s="152">
        <f t="shared" si="11"/>
        <v>0</v>
      </c>
      <c r="U52" s="152">
        <f t="shared" si="11"/>
        <v>0</v>
      </c>
      <c r="V52" s="152">
        <f t="shared" si="11"/>
        <v>0</v>
      </c>
      <c r="W52" s="152">
        <f t="shared" si="11"/>
        <v>0</v>
      </c>
      <c r="X52" s="152">
        <f t="shared" si="11"/>
        <v>0</v>
      </c>
      <c r="Y52" s="138"/>
      <c r="Z52" s="138"/>
      <c r="AA52" s="138"/>
    </row>
    <row r="53" spans="2:27" hidden="1" outlineLevel="1">
      <c r="B53" s="138"/>
      <c r="C53" s="159"/>
      <c r="D53" s="151"/>
      <c r="E53" s="151"/>
      <c r="F53" s="151"/>
      <c r="G53" s="152">
        <f>$F$17*G17</f>
        <v>0</v>
      </c>
      <c r="H53" s="152">
        <f t="shared" ref="H53:X53" si="12">$F$17*H17</f>
        <v>0</v>
      </c>
      <c r="I53" s="152">
        <f t="shared" si="12"/>
        <v>0</v>
      </c>
      <c r="J53" s="152">
        <f t="shared" si="12"/>
        <v>0</v>
      </c>
      <c r="K53" s="152">
        <f t="shared" si="12"/>
        <v>0</v>
      </c>
      <c r="L53" s="152">
        <f t="shared" si="12"/>
        <v>0</v>
      </c>
      <c r="M53" s="152">
        <f t="shared" si="12"/>
        <v>0</v>
      </c>
      <c r="N53" s="152">
        <f t="shared" si="12"/>
        <v>0</v>
      </c>
      <c r="O53" s="152">
        <f t="shared" si="12"/>
        <v>0</v>
      </c>
      <c r="P53" s="152">
        <f t="shared" si="12"/>
        <v>0</v>
      </c>
      <c r="Q53" s="152">
        <f t="shared" si="12"/>
        <v>0</v>
      </c>
      <c r="R53" s="152">
        <f t="shared" si="12"/>
        <v>0</v>
      </c>
      <c r="S53" s="152">
        <f t="shared" si="12"/>
        <v>0</v>
      </c>
      <c r="T53" s="152">
        <f t="shared" si="12"/>
        <v>0</v>
      </c>
      <c r="U53" s="152">
        <f t="shared" si="12"/>
        <v>0</v>
      </c>
      <c r="V53" s="152">
        <f t="shared" si="12"/>
        <v>0</v>
      </c>
      <c r="W53" s="152">
        <f t="shared" si="12"/>
        <v>0</v>
      </c>
      <c r="X53" s="152">
        <f t="shared" si="12"/>
        <v>0</v>
      </c>
      <c r="Y53" s="138"/>
      <c r="Z53" s="138"/>
      <c r="AA53" s="138"/>
    </row>
    <row r="54" spans="2:27" hidden="1" outlineLevel="1">
      <c r="B54" s="138"/>
      <c r="C54" s="159"/>
      <c r="D54" s="151"/>
      <c r="E54" s="151"/>
      <c r="F54" s="151"/>
      <c r="G54" s="152">
        <f>$F$18*G18</f>
        <v>0</v>
      </c>
      <c r="H54" s="152">
        <f t="shared" ref="H54:X54" si="13">$F$18*H18</f>
        <v>0</v>
      </c>
      <c r="I54" s="152">
        <f t="shared" si="13"/>
        <v>0</v>
      </c>
      <c r="J54" s="152">
        <f t="shared" si="13"/>
        <v>0</v>
      </c>
      <c r="K54" s="152">
        <f t="shared" si="13"/>
        <v>0</v>
      </c>
      <c r="L54" s="152">
        <f t="shared" si="13"/>
        <v>0</v>
      </c>
      <c r="M54" s="152">
        <f t="shared" si="13"/>
        <v>0</v>
      </c>
      <c r="N54" s="152">
        <f t="shared" si="13"/>
        <v>0</v>
      </c>
      <c r="O54" s="152">
        <f t="shared" si="13"/>
        <v>0</v>
      </c>
      <c r="P54" s="152">
        <f t="shared" si="13"/>
        <v>0</v>
      </c>
      <c r="Q54" s="152">
        <f t="shared" si="13"/>
        <v>0</v>
      </c>
      <c r="R54" s="152">
        <f t="shared" si="13"/>
        <v>0</v>
      </c>
      <c r="S54" s="152">
        <f t="shared" si="13"/>
        <v>0</v>
      </c>
      <c r="T54" s="152">
        <f t="shared" si="13"/>
        <v>0</v>
      </c>
      <c r="U54" s="152">
        <f t="shared" si="13"/>
        <v>0</v>
      </c>
      <c r="V54" s="152">
        <f t="shared" si="13"/>
        <v>0</v>
      </c>
      <c r="W54" s="152">
        <f t="shared" si="13"/>
        <v>0</v>
      </c>
      <c r="X54" s="152">
        <f t="shared" si="13"/>
        <v>0</v>
      </c>
      <c r="Y54" s="138"/>
      <c r="Z54" s="138"/>
      <c r="AA54" s="138"/>
    </row>
    <row r="55" spans="2:27" hidden="1" outlineLevel="1">
      <c r="B55" s="138"/>
      <c r="C55" s="160">
        <v>3</v>
      </c>
      <c r="D55" s="151"/>
      <c r="E55" s="151"/>
      <c r="F55" s="151"/>
      <c r="G55" s="152">
        <f>$F$19*G19</f>
        <v>0</v>
      </c>
      <c r="H55" s="152">
        <f t="shared" ref="H55:X55" si="14">$F$19*H19</f>
        <v>0</v>
      </c>
      <c r="I55" s="152">
        <f t="shared" si="14"/>
        <v>0</v>
      </c>
      <c r="J55" s="152">
        <f t="shared" si="14"/>
        <v>0</v>
      </c>
      <c r="K55" s="152">
        <f t="shared" si="14"/>
        <v>0</v>
      </c>
      <c r="L55" s="152">
        <f t="shared" si="14"/>
        <v>0</v>
      </c>
      <c r="M55" s="152">
        <f t="shared" si="14"/>
        <v>0</v>
      </c>
      <c r="N55" s="152">
        <f t="shared" si="14"/>
        <v>0</v>
      </c>
      <c r="O55" s="152">
        <f t="shared" si="14"/>
        <v>0</v>
      </c>
      <c r="P55" s="152">
        <f t="shared" si="14"/>
        <v>0</v>
      </c>
      <c r="Q55" s="152">
        <f t="shared" si="14"/>
        <v>0</v>
      </c>
      <c r="R55" s="152">
        <f t="shared" si="14"/>
        <v>0</v>
      </c>
      <c r="S55" s="152">
        <f t="shared" si="14"/>
        <v>0</v>
      </c>
      <c r="T55" s="152">
        <f t="shared" si="14"/>
        <v>0</v>
      </c>
      <c r="U55" s="152">
        <f t="shared" si="14"/>
        <v>0</v>
      </c>
      <c r="V55" s="152">
        <f t="shared" si="14"/>
        <v>0</v>
      </c>
      <c r="W55" s="152">
        <f t="shared" si="14"/>
        <v>0</v>
      </c>
      <c r="X55" s="152">
        <f t="shared" si="14"/>
        <v>0</v>
      </c>
      <c r="Y55" s="138"/>
      <c r="Z55" s="138"/>
      <c r="AA55" s="138"/>
    </row>
    <row r="56" spans="2:27" hidden="1" outlineLevel="1">
      <c r="B56" s="138"/>
      <c r="C56" s="159"/>
      <c r="D56" s="151"/>
      <c r="E56" s="151"/>
      <c r="F56" s="151"/>
      <c r="G56" s="152">
        <f>$F$20*G20</f>
        <v>0</v>
      </c>
      <c r="H56" s="152">
        <f t="shared" ref="H56:X56" si="15">$F$20*H20</f>
        <v>0</v>
      </c>
      <c r="I56" s="152">
        <f t="shared" si="15"/>
        <v>0</v>
      </c>
      <c r="J56" s="152">
        <f t="shared" si="15"/>
        <v>0</v>
      </c>
      <c r="K56" s="152">
        <f t="shared" si="15"/>
        <v>0</v>
      </c>
      <c r="L56" s="152">
        <f t="shared" si="15"/>
        <v>0</v>
      </c>
      <c r="M56" s="152">
        <f t="shared" si="15"/>
        <v>0</v>
      </c>
      <c r="N56" s="152">
        <f t="shared" si="15"/>
        <v>0</v>
      </c>
      <c r="O56" s="152">
        <f t="shared" si="15"/>
        <v>0</v>
      </c>
      <c r="P56" s="152">
        <f t="shared" si="15"/>
        <v>0</v>
      </c>
      <c r="Q56" s="152">
        <f t="shared" si="15"/>
        <v>0</v>
      </c>
      <c r="R56" s="152">
        <f t="shared" si="15"/>
        <v>0</v>
      </c>
      <c r="S56" s="152">
        <f t="shared" si="15"/>
        <v>0</v>
      </c>
      <c r="T56" s="152">
        <f t="shared" si="15"/>
        <v>0</v>
      </c>
      <c r="U56" s="152">
        <f t="shared" si="15"/>
        <v>0</v>
      </c>
      <c r="V56" s="152">
        <f t="shared" si="15"/>
        <v>0</v>
      </c>
      <c r="W56" s="152">
        <f t="shared" si="15"/>
        <v>0</v>
      </c>
      <c r="X56" s="152">
        <f t="shared" si="15"/>
        <v>0</v>
      </c>
      <c r="Y56" s="138"/>
      <c r="Z56" s="138"/>
      <c r="AA56" s="138"/>
    </row>
    <row r="57" spans="2:27" hidden="1" outlineLevel="1">
      <c r="B57" s="138"/>
      <c r="C57" s="159"/>
      <c r="D57" s="151"/>
      <c r="E57" s="151"/>
      <c r="F57" s="151"/>
      <c r="G57" s="152">
        <f>$F$21*G21</f>
        <v>0</v>
      </c>
      <c r="H57" s="152">
        <f t="shared" ref="H57:X57" si="16">$F$21*H21</f>
        <v>0</v>
      </c>
      <c r="I57" s="152">
        <f t="shared" si="16"/>
        <v>0</v>
      </c>
      <c r="J57" s="152">
        <f t="shared" si="16"/>
        <v>0</v>
      </c>
      <c r="K57" s="152">
        <f t="shared" si="16"/>
        <v>0</v>
      </c>
      <c r="L57" s="152">
        <f t="shared" si="16"/>
        <v>0</v>
      </c>
      <c r="M57" s="152">
        <f t="shared" si="16"/>
        <v>0</v>
      </c>
      <c r="N57" s="152">
        <f t="shared" si="16"/>
        <v>0</v>
      </c>
      <c r="O57" s="152">
        <f t="shared" si="16"/>
        <v>0</v>
      </c>
      <c r="P57" s="152">
        <f t="shared" si="16"/>
        <v>0</v>
      </c>
      <c r="Q57" s="152">
        <f t="shared" si="16"/>
        <v>0</v>
      </c>
      <c r="R57" s="152">
        <f t="shared" si="16"/>
        <v>0</v>
      </c>
      <c r="S57" s="152">
        <f t="shared" si="16"/>
        <v>0</v>
      </c>
      <c r="T57" s="152">
        <f t="shared" si="16"/>
        <v>0</v>
      </c>
      <c r="U57" s="152">
        <f t="shared" si="16"/>
        <v>0</v>
      </c>
      <c r="V57" s="152">
        <f t="shared" si="16"/>
        <v>0</v>
      </c>
      <c r="W57" s="152">
        <f t="shared" si="16"/>
        <v>0</v>
      </c>
      <c r="X57" s="152">
        <f t="shared" si="16"/>
        <v>0</v>
      </c>
      <c r="Y57" s="138"/>
      <c r="Z57" s="138"/>
      <c r="AA57" s="138"/>
    </row>
    <row r="58" spans="2:27" hidden="1" outlineLevel="1">
      <c r="B58" s="138"/>
      <c r="C58" s="159"/>
      <c r="D58" s="151"/>
      <c r="E58" s="151"/>
      <c r="F58" s="151"/>
      <c r="G58" s="152">
        <f>$F$22*G22</f>
        <v>0</v>
      </c>
      <c r="H58" s="152">
        <f t="shared" ref="H58:X58" si="17">$F$22*H22</f>
        <v>0</v>
      </c>
      <c r="I58" s="152">
        <f t="shared" si="17"/>
        <v>0</v>
      </c>
      <c r="J58" s="152">
        <f t="shared" si="17"/>
        <v>0</v>
      </c>
      <c r="K58" s="152">
        <f t="shared" si="17"/>
        <v>0</v>
      </c>
      <c r="L58" s="152">
        <f t="shared" si="17"/>
        <v>0</v>
      </c>
      <c r="M58" s="152">
        <f t="shared" si="17"/>
        <v>0</v>
      </c>
      <c r="N58" s="152">
        <f t="shared" si="17"/>
        <v>0</v>
      </c>
      <c r="O58" s="152">
        <f t="shared" si="17"/>
        <v>0</v>
      </c>
      <c r="P58" s="152">
        <f t="shared" si="17"/>
        <v>0</v>
      </c>
      <c r="Q58" s="152">
        <f t="shared" si="17"/>
        <v>0</v>
      </c>
      <c r="R58" s="152">
        <f t="shared" si="17"/>
        <v>0</v>
      </c>
      <c r="S58" s="152">
        <f t="shared" si="17"/>
        <v>0</v>
      </c>
      <c r="T58" s="152">
        <f t="shared" si="17"/>
        <v>0</v>
      </c>
      <c r="U58" s="152">
        <f t="shared" si="17"/>
        <v>0</v>
      </c>
      <c r="V58" s="152">
        <f t="shared" si="17"/>
        <v>0</v>
      </c>
      <c r="W58" s="152">
        <f t="shared" si="17"/>
        <v>0</v>
      </c>
      <c r="X58" s="152">
        <f t="shared" si="17"/>
        <v>0</v>
      </c>
      <c r="Y58" s="138"/>
      <c r="Z58" s="138"/>
      <c r="AA58" s="138"/>
    </row>
    <row r="59" spans="2:27" ht="12.75" hidden="1" customHeight="1" outlineLevel="1" thickBot="1">
      <c r="B59" s="138"/>
      <c r="C59" s="159"/>
      <c r="D59" s="151"/>
      <c r="E59" s="151"/>
      <c r="F59" s="151"/>
      <c r="G59" s="152">
        <f>$F$23*G23</f>
        <v>0</v>
      </c>
      <c r="H59" s="152">
        <f t="shared" ref="H59:X59" si="18">$F$23*H23</f>
        <v>0</v>
      </c>
      <c r="I59" s="152">
        <f t="shared" si="18"/>
        <v>0</v>
      </c>
      <c r="J59" s="152">
        <f t="shared" si="18"/>
        <v>0</v>
      </c>
      <c r="K59" s="152">
        <f t="shared" si="18"/>
        <v>0</v>
      </c>
      <c r="L59" s="152">
        <f t="shared" si="18"/>
        <v>0</v>
      </c>
      <c r="M59" s="152">
        <f t="shared" si="18"/>
        <v>0</v>
      </c>
      <c r="N59" s="152">
        <f t="shared" si="18"/>
        <v>0</v>
      </c>
      <c r="O59" s="152">
        <f t="shared" si="18"/>
        <v>0</v>
      </c>
      <c r="P59" s="152">
        <f t="shared" si="18"/>
        <v>0</v>
      </c>
      <c r="Q59" s="152">
        <f t="shared" si="18"/>
        <v>0</v>
      </c>
      <c r="R59" s="152">
        <f t="shared" si="18"/>
        <v>0</v>
      </c>
      <c r="S59" s="152">
        <f t="shared" si="18"/>
        <v>0</v>
      </c>
      <c r="T59" s="152">
        <f t="shared" si="18"/>
        <v>0</v>
      </c>
      <c r="U59" s="152">
        <f t="shared" si="18"/>
        <v>0</v>
      </c>
      <c r="V59" s="152">
        <f t="shared" si="18"/>
        <v>0</v>
      </c>
      <c r="W59" s="152">
        <f t="shared" si="18"/>
        <v>0</v>
      </c>
      <c r="X59" s="152">
        <f t="shared" si="18"/>
        <v>0</v>
      </c>
      <c r="Y59" s="138"/>
      <c r="Z59" s="138"/>
      <c r="AA59" s="138"/>
    </row>
    <row r="60" spans="2:27" ht="12.75" hidden="1" customHeight="1" outlineLevel="1" thickBot="1">
      <c r="B60" s="138"/>
      <c r="C60" s="161"/>
      <c r="D60" s="151"/>
      <c r="E60" s="151"/>
      <c r="F60" s="151"/>
      <c r="G60" s="164">
        <f t="shared" ref="G60:X60" si="19">SUM(G52:G59)</f>
        <v>0</v>
      </c>
      <c r="H60" s="165">
        <f t="shared" si="19"/>
        <v>0</v>
      </c>
      <c r="I60" s="164">
        <f t="shared" si="19"/>
        <v>0</v>
      </c>
      <c r="J60" s="165">
        <f t="shared" si="19"/>
        <v>0</v>
      </c>
      <c r="K60" s="164">
        <f t="shared" si="19"/>
        <v>0</v>
      </c>
      <c r="L60" s="165">
        <f t="shared" si="19"/>
        <v>0</v>
      </c>
      <c r="M60" s="164">
        <f t="shared" si="19"/>
        <v>0</v>
      </c>
      <c r="N60" s="165">
        <f t="shared" si="19"/>
        <v>0</v>
      </c>
      <c r="O60" s="164">
        <f t="shared" si="19"/>
        <v>0</v>
      </c>
      <c r="P60" s="165">
        <f t="shared" si="19"/>
        <v>0</v>
      </c>
      <c r="Q60" s="164">
        <f t="shared" si="19"/>
        <v>0</v>
      </c>
      <c r="R60" s="165">
        <f t="shared" si="19"/>
        <v>0</v>
      </c>
      <c r="S60" s="164">
        <f t="shared" si="19"/>
        <v>0</v>
      </c>
      <c r="T60" s="165">
        <f t="shared" si="19"/>
        <v>0</v>
      </c>
      <c r="U60" s="164">
        <f t="shared" si="19"/>
        <v>0</v>
      </c>
      <c r="V60" s="165">
        <f t="shared" si="19"/>
        <v>0</v>
      </c>
      <c r="W60" s="164">
        <f t="shared" si="19"/>
        <v>0</v>
      </c>
      <c r="X60" s="165">
        <f t="shared" si="19"/>
        <v>0</v>
      </c>
      <c r="Y60" s="138"/>
      <c r="Z60" s="138"/>
      <c r="AA60" s="138"/>
    </row>
    <row r="61" spans="2:27" s="166" customFormat="1" hidden="1" outlineLevel="1">
      <c r="B61" s="167"/>
      <c r="C61" s="157" t="s">
        <v>244</v>
      </c>
      <c r="D61" s="157"/>
      <c r="E61" s="157"/>
      <c r="F61" s="157"/>
      <c r="G61" s="168" t="s">
        <v>306</v>
      </c>
      <c r="H61" s="157"/>
      <c r="I61" s="168" t="s">
        <v>306</v>
      </c>
      <c r="J61" s="157"/>
      <c r="K61" s="168" t="s">
        <v>306</v>
      </c>
      <c r="L61" s="157"/>
      <c r="M61" s="168" t="s">
        <v>306</v>
      </c>
      <c r="N61" s="157"/>
      <c r="O61" s="168" t="s">
        <v>306</v>
      </c>
      <c r="P61" s="157"/>
      <c r="Q61" s="168" t="s">
        <v>306</v>
      </c>
      <c r="R61" s="157"/>
      <c r="S61" s="168" t="s">
        <v>306</v>
      </c>
      <c r="T61" s="157"/>
      <c r="U61" s="168" t="s">
        <v>306</v>
      </c>
      <c r="V61" s="157"/>
      <c r="W61" s="168" t="s">
        <v>306</v>
      </c>
      <c r="X61" s="157"/>
      <c r="Y61" s="167"/>
      <c r="Z61" s="167"/>
      <c r="AA61" s="167"/>
    </row>
    <row r="62" spans="2:27" s="166" customFormat="1" ht="12.75" hidden="1" customHeight="1" outlineLevel="1" thickBot="1">
      <c r="B62" s="167"/>
      <c r="C62" s="157"/>
      <c r="D62" s="157"/>
      <c r="E62" s="157"/>
      <c r="F62" s="157"/>
      <c r="G62" s="168" t="s">
        <v>307</v>
      </c>
      <c r="H62" s="157"/>
      <c r="I62" s="168" t="s">
        <v>307</v>
      </c>
      <c r="J62" s="157"/>
      <c r="K62" s="168" t="s">
        <v>307</v>
      </c>
      <c r="L62" s="157"/>
      <c r="M62" s="168" t="s">
        <v>307</v>
      </c>
      <c r="N62" s="157"/>
      <c r="O62" s="168" t="s">
        <v>307</v>
      </c>
      <c r="P62" s="157"/>
      <c r="Q62" s="168" t="s">
        <v>307</v>
      </c>
      <c r="R62" s="157"/>
      <c r="S62" s="168" t="s">
        <v>307</v>
      </c>
      <c r="T62" s="157"/>
      <c r="U62" s="168" t="s">
        <v>307</v>
      </c>
      <c r="V62" s="157"/>
      <c r="W62" s="168" t="s">
        <v>307</v>
      </c>
      <c r="X62" s="157"/>
      <c r="Y62" s="167"/>
      <c r="Z62" s="167"/>
      <c r="AA62" s="167"/>
    </row>
    <row r="63" spans="2:27" hidden="1" outlineLevel="1">
      <c r="B63" s="138"/>
      <c r="C63" s="158"/>
      <c r="D63" s="151"/>
      <c r="E63" s="151"/>
      <c r="F63" s="151"/>
      <c r="G63" s="152">
        <f>MIN(G43:H43)</f>
        <v>0</v>
      </c>
      <c r="H63" s="151"/>
      <c r="I63" s="152">
        <f>MIN(I43:J43)</f>
        <v>0</v>
      </c>
      <c r="J63" s="152"/>
      <c r="K63" s="152">
        <f>MIN(K43:L43)</f>
        <v>0</v>
      </c>
      <c r="L63" s="152"/>
      <c r="M63" s="152">
        <f>MIN(M43:N43)</f>
        <v>0</v>
      </c>
      <c r="N63" s="152"/>
      <c r="O63" s="152">
        <f>MIN(O43:P43)</f>
        <v>0</v>
      </c>
      <c r="P63" s="152"/>
      <c r="Q63" s="152">
        <f>MIN(Q43:R43)</f>
        <v>0</v>
      </c>
      <c r="R63" s="152"/>
      <c r="S63" s="152">
        <f>MIN(S43:T43)</f>
        <v>0</v>
      </c>
      <c r="T63" s="152"/>
      <c r="U63" s="152">
        <f>MIN(U43:V43)</f>
        <v>0</v>
      </c>
      <c r="V63" s="152"/>
      <c r="W63" s="152">
        <f>MIN(W43:X43)</f>
        <v>0</v>
      </c>
      <c r="X63" s="151"/>
      <c r="Y63" s="138"/>
      <c r="Z63" s="138"/>
      <c r="AA63" s="138"/>
    </row>
    <row r="64" spans="2:27" hidden="1" outlineLevel="1">
      <c r="B64" s="138"/>
      <c r="C64" s="159"/>
      <c r="D64" s="151"/>
      <c r="E64" s="151"/>
      <c r="F64" s="151"/>
      <c r="G64" s="152">
        <f>MIN(G44:H44)</f>
        <v>0</v>
      </c>
      <c r="H64" s="151"/>
      <c r="I64" s="152">
        <f>MIN(I44:J44)</f>
        <v>0</v>
      </c>
      <c r="J64" s="152"/>
      <c r="K64" s="152">
        <f>MIN(K44:L44)</f>
        <v>0</v>
      </c>
      <c r="L64" s="152"/>
      <c r="M64" s="152">
        <f>MIN(M44:N44)</f>
        <v>0</v>
      </c>
      <c r="N64" s="152"/>
      <c r="O64" s="152">
        <f>MIN(O44:P44)</f>
        <v>0</v>
      </c>
      <c r="P64" s="152"/>
      <c r="Q64" s="152">
        <f>MIN(Q44:R44)</f>
        <v>0</v>
      </c>
      <c r="R64" s="152"/>
      <c r="S64" s="152">
        <f>MIN(S44:T44)</f>
        <v>0</v>
      </c>
      <c r="T64" s="152"/>
      <c r="U64" s="152">
        <f>MIN(U44:V44)</f>
        <v>0</v>
      </c>
      <c r="V64" s="152"/>
      <c r="W64" s="152">
        <f>MIN(W44:X44)</f>
        <v>0</v>
      </c>
      <c r="X64" s="151"/>
      <c r="Y64" s="138"/>
      <c r="Z64" s="138"/>
      <c r="AA64" s="138"/>
    </row>
    <row r="65" spans="2:27" hidden="1" outlineLevel="1">
      <c r="B65" s="138"/>
      <c r="C65" s="160">
        <v>1</v>
      </c>
      <c r="D65" s="151"/>
      <c r="E65" s="151"/>
      <c r="F65" s="151"/>
      <c r="G65" s="152">
        <f>MIN(G45:H45)</f>
        <v>0</v>
      </c>
      <c r="H65" s="151"/>
      <c r="I65" s="152">
        <f>MIN(I45:J45)</f>
        <v>0</v>
      </c>
      <c r="J65" s="152"/>
      <c r="K65" s="152">
        <f>MIN(K45:L45)</f>
        <v>0</v>
      </c>
      <c r="L65" s="152"/>
      <c r="M65" s="152">
        <f>MIN(M45:N45)</f>
        <v>0</v>
      </c>
      <c r="N65" s="152"/>
      <c r="O65" s="152">
        <f>MIN(O45:P45)</f>
        <v>0</v>
      </c>
      <c r="P65" s="152"/>
      <c r="Q65" s="152">
        <f>MIN(Q45:R45)</f>
        <v>0</v>
      </c>
      <c r="R65" s="152"/>
      <c r="S65" s="152">
        <f>MIN(S45:T45)</f>
        <v>0</v>
      </c>
      <c r="T65" s="152"/>
      <c r="U65" s="152">
        <f>MIN(U45:V45)</f>
        <v>0</v>
      </c>
      <c r="V65" s="152"/>
      <c r="W65" s="152">
        <f>MIN(W45:X45)</f>
        <v>0</v>
      </c>
      <c r="X65" s="151"/>
      <c r="Y65" s="138"/>
      <c r="Z65" s="138"/>
      <c r="AA65" s="138"/>
    </row>
    <row r="66" spans="2:27" ht="12.75" hidden="1" customHeight="1" outlineLevel="1" thickBot="1">
      <c r="B66" s="138"/>
      <c r="C66" s="159"/>
      <c r="D66" s="151"/>
      <c r="E66" s="151"/>
      <c r="F66" s="151"/>
      <c r="G66" s="152">
        <f>MIN(G46:H46)</f>
        <v>0</v>
      </c>
      <c r="H66" s="151"/>
      <c r="I66" s="152">
        <f>MIN(I46:J46)</f>
        <v>0</v>
      </c>
      <c r="J66" s="152"/>
      <c r="K66" s="152">
        <f>MIN(K46:L46)</f>
        <v>0</v>
      </c>
      <c r="L66" s="152"/>
      <c r="M66" s="152">
        <f>MIN(M46:N46)</f>
        <v>0</v>
      </c>
      <c r="N66" s="152"/>
      <c r="O66" s="152">
        <f>MIN(O46:P46)</f>
        <v>0</v>
      </c>
      <c r="P66" s="152"/>
      <c r="Q66" s="152">
        <f>MIN(Q46:R46)</f>
        <v>0</v>
      </c>
      <c r="R66" s="152"/>
      <c r="S66" s="152">
        <f>MIN(S46:T46)</f>
        <v>0</v>
      </c>
      <c r="T66" s="152"/>
      <c r="U66" s="152">
        <f>MIN(U46:V46)</f>
        <v>0</v>
      </c>
      <c r="V66" s="152"/>
      <c r="W66" s="152">
        <f>MIN(W46:X46)</f>
        <v>0</v>
      </c>
      <c r="X66" s="151"/>
      <c r="Y66" s="138"/>
      <c r="Z66" s="138"/>
      <c r="AA66" s="138"/>
    </row>
    <row r="67" spans="2:27" ht="12.75" hidden="1" customHeight="1" outlineLevel="1" thickBot="1">
      <c r="B67" s="138"/>
      <c r="C67" s="161"/>
      <c r="D67" s="151"/>
      <c r="E67" s="151"/>
      <c r="F67" s="151"/>
      <c r="G67" s="156">
        <f>SUM(G63:G66)</f>
        <v>0</v>
      </c>
      <c r="H67" s="151"/>
      <c r="I67" s="156">
        <f>SUM(I63:I66)</f>
        <v>0</v>
      </c>
      <c r="J67" s="151"/>
      <c r="K67" s="156">
        <f>SUM(K63:K66)</f>
        <v>0</v>
      </c>
      <c r="L67" s="151"/>
      <c r="M67" s="156">
        <f>SUM(M63:M66)</f>
        <v>0</v>
      </c>
      <c r="N67" s="151"/>
      <c r="O67" s="156">
        <f>SUM(O63:O66)</f>
        <v>0</v>
      </c>
      <c r="P67" s="151"/>
      <c r="Q67" s="156">
        <f>SUM(Q63:Q66)</f>
        <v>0</v>
      </c>
      <c r="R67" s="151"/>
      <c r="S67" s="156">
        <f>SUM(S63:S66)</f>
        <v>0</v>
      </c>
      <c r="T67" s="151"/>
      <c r="U67" s="156">
        <f>SUM(U63:U66)</f>
        <v>0</v>
      </c>
      <c r="V67" s="151"/>
      <c r="W67" s="156">
        <f>SUM(W63:W66)</f>
        <v>0</v>
      </c>
      <c r="X67" s="151"/>
      <c r="Y67" s="138"/>
      <c r="Z67" s="138"/>
      <c r="AA67" s="138"/>
    </row>
    <row r="68" spans="2:27" hidden="1" outlineLevel="1">
      <c r="B68" s="138"/>
      <c r="C68" s="158"/>
      <c r="D68" s="151"/>
      <c r="E68" s="151"/>
      <c r="F68" s="151"/>
      <c r="G68" s="152">
        <f>MIN(G48:H48)</f>
        <v>0</v>
      </c>
      <c r="H68" s="152"/>
      <c r="I68" s="152">
        <f>MIN(I48:J48)</f>
        <v>0</v>
      </c>
      <c r="J68" s="152"/>
      <c r="K68" s="152">
        <f>MIN(K48:L48)</f>
        <v>0</v>
      </c>
      <c r="L68" s="152"/>
      <c r="M68" s="152">
        <f>MIN(M48:N48)</f>
        <v>0</v>
      </c>
      <c r="N68" s="152"/>
      <c r="O68" s="152">
        <f>MIN(O48:P48)</f>
        <v>0</v>
      </c>
      <c r="P68" s="152"/>
      <c r="Q68" s="152">
        <f>MIN(Q48:R48)</f>
        <v>0</v>
      </c>
      <c r="R68" s="152"/>
      <c r="S68" s="152">
        <f>MIN(S48:T48)</f>
        <v>0</v>
      </c>
      <c r="T68" s="152"/>
      <c r="U68" s="152">
        <f>MIN(U48:V48)</f>
        <v>0</v>
      </c>
      <c r="V68" s="152"/>
      <c r="W68" s="152">
        <f>MIN(W48:X48)</f>
        <v>0</v>
      </c>
      <c r="X68" s="151"/>
      <c r="Y68" s="138"/>
      <c r="Z68" s="138"/>
      <c r="AA68" s="138"/>
    </row>
    <row r="69" spans="2:27" hidden="1" outlineLevel="1">
      <c r="B69" s="138"/>
      <c r="C69" s="160">
        <v>2</v>
      </c>
      <c r="D69" s="151"/>
      <c r="E69" s="151"/>
      <c r="F69" s="151"/>
      <c r="G69" s="152">
        <f>MIN(G49:H49)</f>
        <v>0</v>
      </c>
      <c r="H69" s="152"/>
      <c r="I69" s="152">
        <f>MIN(I49:J49)</f>
        <v>0</v>
      </c>
      <c r="J69" s="152"/>
      <c r="K69" s="152">
        <f>MIN(K49:L49)</f>
        <v>0</v>
      </c>
      <c r="L69" s="152"/>
      <c r="M69" s="152">
        <f>MIN(M49:N49)</f>
        <v>0</v>
      </c>
      <c r="N69" s="152"/>
      <c r="O69" s="152">
        <f>MIN(O49:P49)</f>
        <v>0</v>
      </c>
      <c r="P69" s="152"/>
      <c r="Q69" s="152">
        <f>MIN(Q49:R49)</f>
        <v>0</v>
      </c>
      <c r="R69" s="152"/>
      <c r="S69" s="152">
        <f>MIN(S49:T49)</f>
        <v>0</v>
      </c>
      <c r="T69" s="152"/>
      <c r="U69" s="152">
        <f>MIN(U49:V49)</f>
        <v>0</v>
      </c>
      <c r="V69" s="152"/>
      <c r="W69" s="152">
        <f>MIN(W49:X49)</f>
        <v>0</v>
      </c>
      <c r="X69" s="151"/>
      <c r="Y69" s="138"/>
      <c r="Z69" s="138"/>
      <c r="AA69" s="138"/>
    </row>
    <row r="70" spans="2:27" ht="12.75" hidden="1" customHeight="1" outlineLevel="1" thickBot="1">
      <c r="B70" s="138"/>
      <c r="C70" s="159"/>
      <c r="D70" s="151"/>
      <c r="E70" s="151"/>
      <c r="F70" s="151"/>
      <c r="G70" s="152">
        <f>MIN(G50:H50)</f>
        <v>0</v>
      </c>
      <c r="H70" s="152"/>
      <c r="I70" s="152">
        <f>MIN(I50:J50)</f>
        <v>0</v>
      </c>
      <c r="J70" s="152"/>
      <c r="K70" s="152">
        <f>MIN(K50:L50)</f>
        <v>0</v>
      </c>
      <c r="L70" s="152"/>
      <c r="M70" s="152">
        <f>MIN(M50:N50)</f>
        <v>0</v>
      </c>
      <c r="N70" s="152"/>
      <c r="O70" s="152">
        <f>MIN(O50:P50)</f>
        <v>0</v>
      </c>
      <c r="P70" s="152"/>
      <c r="Q70" s="152">
        <f>MIN(Q50:R50)</f>
        <v>0</v>
      </c>
      <c r="R70" s="152"/>
      <c r="S70" s="152">
        <f>MIN(S50:T50)</f>
        <v>0</v>
      </c>
      <c r="T70" s="152"/>
      <c r="U70" s="152">
        <f>MIN(U50:V50)</f>
        <v>0</v>
      </c>
      <c r="V70" s="152"/>
      <c r="W70" s="152">
        <f>MIN(W50:X50)</f>
        <v>0</v>
      </c>
      <c r="X70" s="151"/>
      <c r="Y70" s="138"/>
      <c r="Z70" s="138"/>
      <c r="AA70" s="138"/>
    </row>
    <row r="71" spans="2:27" ht="12.75" hidden="1" customHeight="1" outlineLevel="1" thickBot="1">
      <c r="B71" s="138"/>
      <c r="C71" s="161"/>
      <c r="D71" s="151"/>
      <c r="E71" s="151"/>
      <c r="F71" s="151"/>
      <c r="G71" s="156">
        <f>SUM(G68:G70)</f>
        <v>0</v>
      </c>
      <c r="H71" s="151"/>
      <c r="I71" s="156">
        <f>SUM(I68:I70)</f>
        <v>0</v>
      </c>
      <c r="J71" s="151"/>
      <c r="K71" s="156">
        <f>SUM(K68:K70)</f>
        <v>0</v>
      </c>
      <c r="L71" s="151"/>
      <c r="M71" s="156">
        <f>SUM(M68:M70)</f>
        <v>0</v>
      </c>
      <c r="N71" s="151"/>
      <c r="O71" s="156">
        <f>SUM(O68:O70)</f>
        <v>0</v>
      </c>
      <c r="P71" s="151"/>
      <c r="Q71" s="156">
        <f>SUM(Q68:Q70)</f>
        <v>0</v>
      </c>
      <c r="R71" s="151"/>
      <c r="S71" s="156">
        <f>SUM(S68:S70)</f>
        <v>0</v>
      </c>
      <c r="T71" s="151"/>
      <c r="U71" s="156">
        <f>SUM(U68:U70)</f>
        <v>0</v>
      </c>
      <c r="V71" s="151"/>
      <c r="W71" s="156">
        <f>SUM(W68:W70)</f>
        <v>0</v>
      </c>
      <c r="X71" s="151"/>
      <c r="Y71" s="138"/>
      <c r="Z71" s="138"/>
      <c r="AA71" s="138"/>
    </row>
    <row r="72" spans="2:27" hidden="1" outlineLevel="1">
      <c r="B72" s="138"/>
      <c r="C72" s="158"/>
      <c r="D72" s="151"/>
      <c r="E72" s="151"/>
      <c r="F72" s="151"/>
      <c r="G72" s="152">
        <f t="shared" ref="G72:G79" si="20">MIN(G52:H52)</f>
        <v>0</v>
      </c>
      <c r="H72" s="152"/>
      <c r="I72" s="152">
        <f t="shared" ref="I72:I79" si="21">MIN(I52:J52)</f>
        <v>0</v>
      </c>
      <c r="J72" s="152"/>
      <c r="K72" s="152">
        <f t="shared" ref="K72:K79" si="22">MIN(K52:L52)</f>
        <v>0</v>
      </c>
      <c r="L72" s="152"/>
      <c r="M72" s="152">
        <f t="shared" ref="M72:M79" si="23">MIN(M52:N52)</f>
        <v>0</v>
      </c>
      <c r="N72" s="152"/>
      <c r="O72" s="152">
        <f t="shared" ref="O72:O79" si="24">MIN(O52:P52)</f>
        <v>0</v>
      </c>
      <c r="P72" s="152"/>
      <c r="Q72" s="152">
        <f t="shared" ref="Q72:Q79" si="25">MIN(Q52:R52)</f>
        <v>0</v>
      </c>
      <c r="R72" s="152"/>
      <c r="S72" s="152">
        <f t="shared" ref="S72:S79" si="26">MIN(S52:T52)</f>
        <v>0</v>
      </c>
      <c r="T72" s="152"/>
      <c r="U72" s="152">
        <f t="shared" ref="U72:U79" si="27">MIN(U52:V52)</f>
        <v>0</v>
      </c>
      <c r="V72" s="152"/>
      <c r="W72" s="152">
        <f t="shared" ref="W72:W79" si="28">MIN(W52:X52)</f>
        <v>0</v>
      </c>
      <c r="X72" s="151"/>
      <c r="Y72" s="138"/>
      <c r="Z72" s="138"/>
      <c r="AA72" s="138"/>
    </row>
    <row r="73" spans="2:27" hidden="1" outlineLevel="1">
      <c r="B73" s="138"/>
      <c r="C73" s="159"/>
      <c r="D73" s="151"/>
      <c r="E73" s="151"/>
      <c r="F73" s="151"/>
      <c r="G73" s="152">
        <f t="shared" si="20"/>
        <v>0</v>
      </c>
      <c r="H73" s="152"/>
      <c r="I73" s="152">
        <f t="shared" si="21"/>
        <v>0</v>
      </c>
      <c r="J73" s="152"/>
      <c r="K73" s="152">
        <f t="shared" si="22"/>
        <v>0</v>
      </c>
      <c r="L73" s="152"/>
      <c r="M73" s="152">
        <f t="shared" si="23"/>
        <v>0</v>
      </c>
      <c r="N73" s="152"/>
      <c r="O73" s="152">
        <f t="shared" si="24"/>
        <v>0</v>
      </c>
      <c r="P73" s="152"/>
      <c r="Q73" s="152">
        <f t="shared" si="25"/>
        <v>0</v>
      </c>
      <c r="R73" s="152"/>
      <c r="S73" s="152">
        <f t="shared" si="26"/>
        <v>0</v>
      </c>
      <c r="T73" s="152"/>
      <c r="U73" s="152">
        <f t="shared" si="27"/>
        <v>0</v>
      </c>
      <c r="V73" s="152"/>
      <c r="W73" s="152">
        <f t="shared" si="28"/>
        <v>0</v>
      </c>
      <c r="X73" s="151"/>
      <c r="Y73" s="138"/>
      <c r="Z73" s="138"/>
      <c r="AA73" s="138"/>
    </row>
    <row r="74" spans="2:27" hidden="1" outlineLevel="1">
      <c r="B74" s="138"/>
      <c r="C74" s="159"/>
      <c r="D74" s="151"/>
      <c r="E74" s="151"/>
      <c r="F74" s="151"/>
      <c r="G74" s="152">
        <f t="shared" si="20"/>
        <v>0</v>
      </c>
      <c r="H74" s="152"/>
      <c r="I74" s="152">
        <f t="shared" si="21"/>
        <v>0</v>
      </c>
      <c r="J74" s="152"/>
      <c r="K74" s="152">
        <f t="shared" si="22"/>
        <v>0</v>
      </c>
      <c r="L74" s="152"/>
      <c r="M74" s="152">
        <f t="shared" si="23"/>
        <v>0</v>
      </c>
      <c r="N74" s="152"/>
      <c r="O74" s="152">
        <f t="shared" si="24"/>
        <v>0</v>
      </c>
      <c r="P74" s="152"/>
      <c r="Q74" s="152">
        <f t="shared" si="25"/>
        <v>0</v>
      </c>
      <c r="R74" s="152"/>
      <c r="S74" s="152">
        <f t="shared" si="26"/>
        <v>0</v>
      </c>
      <c r="T74" s="152"/>
      <c r="U74" s="152">
        <f t="shared" si="27"/>
        <v>0</v>
      </c>
      <c r="V74" s="152"/>
      <c r="W74" s="152">
        <f t="shared" si="28"/>
        <v>0</v>
      </c>
      <c r="X74" s="151"/>
      <c r="Y74" s="138"/>
      <c r="Z74" s="138"/>
      <c r="AA74" s="138"/>
    </row>
    <row r="75" spans="2:27" hidden="1" outlineLevel="1">
      <c r="B75" s="138"/>
      <c r="C75" s="160">
        <v>3</v>
      </c>
      <c r="D75" s="151"/>
      <c r="E75" s="151"/>
      <c r="F75" s="151"/>
      <c r="G75" s="152">
        <f t="shared" si="20"/>
        <v>0</v>
      </c>
      <c r="H75" s="152"/>
      <c r="I75" s="152">
        <f t="shared" si="21"/>
        <v>0</v>
      </c>
      <c r="J75" s="152"/>
      <c r="K75" s="152">
        <f t="shared" si="22"/>
        <v>0</v>
      </c>
      <c r="L75" s="152"/>
      <c r="M75" s="152">
        <f t="shared" si="23"/>
        <v>0</v>
      </c>
      <c r="N75" s="152"/>
      <c r="O75" s="152">
        <f t="shared" si="24"/>
        <v>0</v>
      </c>
      <c r="P75" s="152"/>
      <c r="Q75" s="152">
        <f t="shared" si="25"/>
        <v>0</v>
      </c>
      <c r="R75" s="152"/>
      <c r="S75" s="152">
        <f t="shared" si="26"/>
        <v>0</v>
      </c>
      <c r="T75" s="152"/>
      <c r="U75" s="152">
        <f t="shared" si="27"/>
        <v>0</v>
      </c>
      <c r="V75" s="152"/>
      <c r="W75" s="152">
        <f t="shared" si="28"/>
        <v>0</v>
      </c>
      <c r="X75" s="151"/>
      <c r="Y75" s="138"/>
      <c r="Z75" s="138"/>
      <c r="AA75" s="138"/>
    </row>
    <row r="76" spans="2:27" hidden="1" outlineLevel="1">
      <c r="B76" s="138"/>
      <c r="C76" s="159"/>
      <c r="D76" s="151"/>
      <c r="E76" s="151"/>
      <c r="F76" s="151"/>
      <c r="G76" s="152">
        <f t="shared" si="20"/>
        <v>0</v>
      </c>
      <c r="H76" s="152"/>
      <c r="I76" s="152">
        <f t="shared" si="21"/>
        <v>0</v>
      </c>
      <c r="J76" s="152"/>
      <c r="K76" s="152">
        <f t="shared" si="22"/>
        <v>0</v>
      </c>
      <c r="L76" s="152"/>
      <c r="M76" s="152">
        <f t="shared" si="23"/>
        <v>0</v>
      </c>
      <c r="N76" s="152"/>
      <c r="O76" s="152">
        <f t="shared" si="24"/>
        <v>0</v>
      </c>
      <c r="P76" s="152"/>
      <c r="Q76" s="152">
        <f t="shared" si="25"/>
        <v>0</v>
      </c>
      <c r="R76" s="152"/>
      <c r="S76" s="152">
        <f t="shared" si="26"/>
        <v>0</v>
      </c>
      <c r="T76" s="152"/>
      <c r="U76" s="152">
        <f t="shared" si="27"/>
        <v>0</v>
      </c>
      <c r="V76" s="152"/>
      <c r="W76" s="152">
        <f t="shared" si="28"/>
        <v>0</v>
      </c>
      <c r="X76" s="151"/>
      <c r="Y76" s="138"/>
      <c r="Z76" s="138"/>
      <c r="AA76" s="138"/>
    </row>
    <row r="77" spans="2:27" hidden="1" outlineLevel="1">
      <c r="B77" s="138"/>
      <c r="C77" s="159"/>
      <c r="D77" s="151"/>
      <c r="E77" s="151"/>
      <c r="F77" s="151"/>
      <c r="G77" s="152">
        <f t="shared" si="20"/>
        <v>0</v>
      </c>
      <c r="H77" s="152"/>
      <c r="I77" s="152">
        <f t="shared" si="21"/>
        <v>0</v>
      </c>
      <c r="J77" s="152"/>
      <c r="K77" s="152">
        <f t="shared" si="22"/>
        <v>0</v>
      </c>
      <c r="L77" s="152"/>
      <c r="M77" s="152">
        <f t="shared" si="23"/>
        <v>0</v>
      </c>
      <c r="N77" s="152"/>
      <c r="O77" s="152">
        <f t="shared" si="24"/>
        <v>0</v>
      </c>
      <c r="P77" s="152"/>
      <c r="Q77" s="152">
        <f t="shared" si="25"/>
        <v>0</v>
      </c>
      <c r="R77" s="152"/>
      <c r="S77" s="152">
        <f t="shared" si="26"/>
        <v>0</v>
      </c>
      <c r="T77" s="152"/>
      <c r="U77" s="152">
        <f t="shared" si="27"/>
        <v>0</v>
      </c>
      <c r="V77" s="152"/>
      <c r="W77" s="152">
        <f t="shared" si="28"/>
        <v>0</v>
      </c>
      <c r="X77" s="151"/>
      <c r="Y77" s="138"/>
      <c r="Z77" s="138"/>
      <c r="AA77" s="138"/>
    </row>
    <row r="78" spans="2:27" hidden="1" outlineLevel="1">
      <c r="B78" s="138"/>
      <c r="C78" s="159"/>
      <c r="D78" s="151"/>
      <c r="E78" s="151"/>
      <c r="F78" s="151"/>
      <c r="G78" s="152">
        <f t="shared" si="20"/>
        <v>0</v>
      </c>
      <c r="H78" s="152"/>
      <c r="I78" s="152">
        <f t="shared" si="21"/>
        <v>0</v>
      </c>
      <c r="J78" s="152"/>
      <c r="K78" s="152">
        <f t="shared" si="22"/>
        <v>0</v>
      </c>
      <c r="L78" s="152"/>
      <c r="M78" s="152">
        <f t="shared" si="23"/>
        <v>0</v>
      </c>
      <c r="N78" s="152"/>
      <c r="O78" s="152">
        <f t="shared" si="24"/>
        <v>0</v>
      </c>
      <c r="P78" s="152"/>
      <c r="Q78" s="152">
        <f t="shared" si="25"/>
        <v>0</v>
      </c>
      <c r="R78" s="152"/>
      <c r="S78" s="152">
        <f t="shared" si="26"/>
        <v>0</v>
      </c>
      <c r="T78" s="152"/>
      <c r="U78" s="152">
        <f t="shared" si="27"/>
        <v>0</v>
      </c>
      <c r="V78" s="152"/>
      <c r="W78" s="152">
        <f t="shared" si="28"/>
        <v>0</v>
      </c>
      <c r="X78" s="151"/>
      <c r="Y78" s="138"/>
      <c r="Z78" s="138"/>
      <c r="AA78" s="138"/>
    </row>
    <row r="79" spans="2:27" ht="12.75" hidden="1" customHeight="1" outlineLevel="1" thickBot="1">
      <c r="B79" s="138"/>
      <c r="C79" s="159"/>
      <c r="D79" s="151"/>
      <c r="E79" s="151"/>
      <c r="F79" s="151"/>
      <c r="G79" s="152">
        <f t="shared" si="20"/>
        <v>0</v>
      </c>
      <c r="H79" s="152"/>
      <c r="I79" s="152">
        <f t="shared" si="21"/>
        <v>0</v>
      </c>
      <c r="J79" s="152"/>
      <c r="K79" s="152">
        <f t="shared" si="22"/>
        <v>0</v>
      </c>
      <c r="L79" s="152"/>
      <c r="M79" s="152">
        <f t="shared" si="23"/>
        <v>0</v>
      </c>
      <c r="N79" s="152"/>
      <c r="O79" s="152">
        <f t="shared" si="24"/>
        <v>0</v>
      </c>
      <c r="P79" s="152"/>
      <c r="Q79" s="152">
        <f t="shared" si="25"/>
        <v>0</v>
      </c>
      <c r="R79" s="152"/>
      <c r="S79" s="152">
        <f t="shared" si="26"/>
        <v>0</v>
      </c>
      <c r="T79" s="152"/>
      <c r="U79" s="152">
        <f t="shared" si="27"/>
        <v>0</v>
      </c>
      <c r="V79" s="152"/>
      <c r="W79" s="152">
        <f t="shared" si="28"/>
        <v>0</v>
      </c>
      <c r="X79" s="151"/>
      <c r="Y79" s="138"/>
      <c r="Z79" s="138"/>
      <c r="AA79" s="138"/>
    </row>
    <row r="80" spans="2:27" ht="12.75" hidden="1" customHeight="1" outlineLevel="1" thickBot="1">
      <c r="B80" s="138"/>
      <c r="C80" s="161"/>
      <c r="D80" s="151"/>
      <c r="E80" s="151"/>
      <c r="F80" s="151"/>
      <c r="G80" s="156">
        <f>SUM(G72:G79)</f>
        <v>0</v>
      </c>
      <c r="H80" s="151"/>
      <c r="I80" s="156">
        <f>SUM(I72:I79)</f>
        <v>0</v>
      </c>
      <c r="J80" s="151"/>
      <c r="K80" s="156">
        <f>SUM(K72:K79)</f>
        <v>0</v>
      </c>
      <c r="L80" s="151"/>
      <c r="M80" s="156">
        <f>SUM(M72:M79)</f>
        <v>0</v>
      </c>
      <c r="N80" s="151"/>
      <c r="O80" s="156">
        <f>SUM(O72:O79)</f>
        <v>0</v>
      </c>
      <c r="P80" s="151"/>
      <c r="Q80" s="156">
        <f>SUM(Q72:Q79)</f>
        <v>0</v>
      </c>
      <c r="R80" s="151"/>
      <c r="S80" s="156">
        <f>SUM(S72:S79)</f>
        <v>0</v>
      </c>
      <c r="T80" s="151"/>
      <c r="U80" s="156">
        <f>SUM(U72:U79)</f>
        <v>0</v>
      </c>
      <c r="V80" s="151"/>
      <c r="W80" s="156">
        <f>SUM(W72:W79)</f>
        <v>0</v>
      </c>
      <c r="X80" s="151"/>
      <c r="Y80" s="138"/>
      <c r="Z80" s="138"/>
      <c r="AA80" s="138"/>
    </row>
    <row r="81" spans="2:27" s="166" customFormat="1" hidden="1" outlineLevel="1">
      <c r="B81" s="167"/>
      <c r="C81" s="157" t="s">
        <v>244</v>
      </c>
      <c r="D81" s="157"/>
      <c r="E81" s="157"/>
      <c r="F81" s="157"/>
      <c r="G81" s="2448" t="s">
        <v>308</v>
      </c>
      <c r="H81" s="2448"/>
      <c r="I81" s="2448" t="s">
        <v>308</v>
      </c>
      <c r="J81" s="2448"/>
      <c r="K81" s="2448" t="s">
        <v>308</v>
      </c>
      <c r="L81" s="2448"/>
      <c r="M81" s="2448" t="s">
        <v>308</v>
      </c>
      <c r="N81" s="2448"/>
      <c r="O81" s="2448" t="s">
        <v>308</v>
      </c>
      <c r="P81" s="2448"/>
      <c r="Q81" s="2448" t="s">
        <v>308</v>
      </c>
      <c r="R81" s="2448"/>
      <c r="S81" s="2448" t="s">
        <v>308</v>
      </c>
      <c r="T81" s="2448"/>
      <c r="U81" s="2448" t="s">
        <v>308</v>
      </c>
      <c r="V81" s="2448"/>
      <c r="W81" s="2448" t="s">
        <v>308</v>
      </c>
      <c r="X81" s="2448"/>
      <c r="Y81" s="167"/>
      <c r="Z81" s="167"/>
      <c r="AA81" s="167"/>
    </row>
    <row r="82" spans="2:27" s="166" customFormat="1" ht="12.75" hidden="1" customHeight="1" outlineLevel="1" thickBot="1">
      <c r="B82" s="167"/>
      <c r="C82" s="157"/>
      <c r="D82" s="157"/>
      <c r="E82" s="157"/>
      <c r="F82" s="157"/>
      <c r="G82" s="168" t="s">
        <v>309</v>
      </c>
      <c r="H82" s="168" t="s">
        <v>18</v>
      </c>
      <c r="I82" s="168" t="s">
        <v>309</v>
      </c>
      <c r="J82" s="168" t="s">
        <v>18</v>
      </c>
      <c r="K82" s="168" t="s">
        <v>309</v>
      </c>
      <c r="L82" s="168" t="s">
        <v>18</v>
      </c>
      <c r="M82" s="168" t="s">
        <v>309</v>
      </c>
      <c r="N82" s="168" t="s">
        <v>18</v>
      </c>
      <c r="O82" s="168" t="s">
        <v>309</v>
      </c>
      <c r="P82" s="168" t="s">
        <v>18</v>
      </c>
      <c r="Q82" s="168" t="s">
        <v>309</v>
      </c>
      <c r="R82" s="168" t="s">
        <v>18</v>
      </c>
      <c r="S82" s="168" t="s">
        <v>309</v>
      </c>
      <c r="T82" s="168" t="s">
        <v>18</v>
      </c>
      <c r="U82" s="168" t="s">
        <v>309</v>
      </c>
      <c r="V82" s="168" t="s">
        <v>18</v>
      </c>
      <c r="W82" s="168" t="s">
        <v>309</v>
      </c>
      <c r="X82" s="168" t="s">
        <v>18</v>
      </c>
      <c r="Y82" s="167"/>
      <c r="Z82" s="167"/>
      <c r="AA82" s="167"/>
    </row>
    <row r="83" spans="2:27" hidden="1" outlineLevel="1">
      <c r="B83" s="138"/>
      <c r="C83" s="158"/>
      <c r="D83" s="151"/>
      <c r="E83" s="151"/>
      <c r="F83" s="151"/>
      <c r="G83" s="169">
        <f>IF(G43&gt;H43,G43-H43,0)</f>
        <v>0</v>
      </c>
      <c r="H83" s="169">
        <f>IF(H43&gt;G43,H43-G43,0)</f>
        <v>0</v>
      </c>
      <c r="I83" s="169">
        <f>IF(I43&gt;J43,I43-J43,0)</f>
        <v>0</v>
      </c>
      <c r="J83" s="169">
        <f>IF(J43&gt;I43,J43-I43,0)</f>
        <v>0</v>
      </c>
      <c r="K83" s="169">
        <f>IF(K43&gt;L43,K43-L43,0)</f>
        <v>0</v>
      </c>
      <c r="L83" s="169">
        <f>IF(L43&gt;K43,L43-K43,0)</f>
        <v>0</v>
      </c>
      <c r="M83" s="169">
        <f>IF(M43&gt;N43,M43-N43,0)</f>
        <v>0</v>
      </c>
      <c r="N83" s="169">
        <f>IF(N43&gt;M43,N43-M43,0)</f>
        <v>0</v>
      </c>
      <c r="O83" s="169">
        <f>IF(O43&gt;P43,O43-P43,0)</f>
        <v>0</v>
      </c>
      <c r="P83" s="169">
        <f>IF(P43&gt;O43,P43-O43,0)</f>
        <v>0</v>
      </c>
      <c r="Q83" s="169">
        <f>IF(Q43&gt;R43,Q43-R43,0)</f>
        <v>0</v>
      </c>
      <c r="R83" s="169">
        <f>IF(R43&gt;Q43,R43-Q43,0)</f>
        <v>0</v>
      </c>
      <c r="S83" s="169">
        <f>IF(S43&gt;T43,S43-T43,0)</f>
        <v>0</v>
      </c>
      <c r="T83" s="169">
        <f>IF(T43&gt;S43,T43-S43,0)</f>
        <v>0</v>
      </c>
      <c r="U83" s="169">
        <f>IF(U43&gt;V43,U43-V43,0)</f>
        <v>0</v>
      </c>
      <c r="V83" s="169">
        <f>IF(V43&gt;U43,V43-U43,0)</f>
        <v>0</v>
      </c>
      <c r="W83" s="169">
        <f>IF(W43&gt;X43,W43-X43,0)</f>
        <v>0</v>
      </c>
      <c r="X83" s="169">
        <f>IF(X43&gt;W43,X43-W43,0)</f>
        <v>0</v>
      </c>
      <c r="Y83" s="138"/>
      <c r="Z83" s="138"/>
      <c r="AA83" s="138"/>
    </row>
    <row r="84" spans="2:27" hidden="1" outlineLevel="1">
      <c r="B84" s="138"/>
      <c r="C84" s="159"/>
      <c r="D84" s="151"/>
      <c r="E84" s="151"/>
      <c r="F84" s="151"/>
      <c r="G84" s="169">
        <f>IF(G44&gt;H44,G44-H44,0)</f>
        <v>0</v>
      </c>
      <c r="H84" s="169">
        <f>IF(H44&gt;G44,H44-G44,0)</f>
        <v>0</v>
      </c>
      <c r="I84" s="169">
        <f>IF(I44&gt;J44,I44-J44,0)</f>
        <v>0</v>
      </c>
      <c r="J84" s="169">
        <f>IF(J44&gt;I44,J44-I44,0)</f>
        <v>0</v>
      </c>
      <c r="K84" s="169">
        <f>IF(K44&gt;L44,K44-L44,0)</f>
        <v>0</v>
      </c>
      <c r="L84" s="169">
        <f>IF(L44&gt;K44,L44-K44,0)</f>
        <v>0</v>
      </c>
      <c r="M84" s="169">
        <f>IF(M44&gt;N44,M44-N44,0)</f>
        <v>0</v>
      </c>
      <c r="N84" s="169">
        <f>IF(N44&gt;M44,N44-M44,0)</f>
        <v>0</v>
      </c>
      <c r="O84" s="169">
        <f>IF(O44&gt;P44,O44-P44,0)</f>
        <v>0</v>
      </c>
      <c r="P84" s="169">
        <f>IF(P44&gt;O44,P44-O44,0)</f>
        <v>0</v>
      </c>
      <c r="Q84" s="169">
        <f>IF(Q44&gt;R44,Q44-R44,0)</f>
        <v>0</v>
      </c>
      <c r="R84" s="169">
        <f>IF(R44&gt;Q44,R44-Q44,0)</f>
        <v>0</v>
      </c>
      <c r="S84" s="169">
        <f>IF(S44&gt;T44,S44-T44,0)</f>
        <v>0</v>
      </c>
      <c r="T84" s="169">
        <f>IF(T44&gt;S44,T44-S44,0)</f>
        <v>0</v>
      </c>
      <c r="U84" s="169">
        <f>IF(U44&gt;V44,U44-V44,0)</f>
        <v>0</v>
      </c>
      <c r="V84" s="169">
        <f>IF(V44&gt;U44,V44-U44,0)</f>
        <v>0</v>
      </c>
      <c r="W84" s="169">
        <f>IF(W44&gt;X44,W44-X44,0)</f>
        <v>0</v>
      </c>
      <c r="X84" s="169">
        <f>IF(X44&gt;W44,X44-W44,0)</f>
        <v>0</v>
      </c>
      <c r="Y84" s="138"/>
      <c r="Z84" s="138"/>
      <c r="AA84" s="138"/>
    </row>
    <row r="85" spans="2:27" hidden="1" outlineLevel="1">
      <c r="B85" s="138"/>
      <c r="C85" s="160">
        <v>1</v>
      </c>
      <c r="D85" s="151"/>
      <c r="E85" s="151"/>
      <c r="F85" s="151"/>
      <c r="G85" s="169">
        <f>IF(G45&gt;H45,G45-H45,0)</f>
        <v>0</v>
      </c>
      <c r="H85" s="169">
        <f>IF(H45&gt;G45,H45-G45,0)</f>
        <v>0</v>
      </c>
      <c r="I85" s="169">
        <f>IF(I45&gt;J45,I45-J45,0)</f>
        <v>0</v>
      </c>
      <c r="J85" s="169">
        <f>IF(J45&gt;I45,J45-I45,0)</f>
        <v>0</v>
      </c>
      <c r="K85" s="169">
        <f>IF(K45&gt;L45,K45-L45,0)</f>
        <v>0</v>
      </c>
      <c r="L85" s="169">
        <f>IF(L45&gt;K45,L45-K45,0)</f>
        <v>0</v>
      </c>
      <c r="M85" s="169">
        <f>IF(M45&gt;N45,M45-N45,0)</f>
        <v>0</v>
      </c>
      <c r="N85" s="169">
        <f>IF(N45&gt;M45,N45-M45,0)</f>
        <v>0</v>
      </c>
      <c r="O85" s="169">
        <f>IF(O45&gt;P45,O45-P45,0)</f>
        <v>0</v>
      </c>
      <c r="P85" s="169">
        <f>IF(P45&gt;O45,P45-O45,0)</f>
        <v>0</v>
      </c>
      <c r="Q85" s="169">
        <f>IF(Q45&gt;R45,Q45-R45,0)</f>
        <v>0</v>
      </c>
      <c r="R85" s="169">
        <f>IF(R45&gt;Q45,R45-Q45,0)</f>
        <v>0</v>
      </c>
      <c r="S85" s="169">
        <f>IF(S45&gt;T45,S45-T45,0)</f>
        <v>0</v>
      </c>
      <c r="T85" s="169">
        <f>IF(T45&gt;S45,T45-S45,0)</f>
        <v>0</v>
      </c>
      <c r="U85" s="169">
        <f>IF(U45&gt;V45,U45-V45,0)</f>
        <v>0</v>
      </c>
      <c r="V85" s="169">
        <f>IF(V45&gt;U45,V45-U45,0)</f>
        <v>0</v>
      </c>
      <c r="W85" s="169">
        <f>IF(W45&gt;X45,W45-X45,0)</f>
        <v>0</v>
      </c>
      <c r="X85" s="169">
        <f>IF(X45&gt;W45,X45-W45,0)</f>
        <v>0</v>
      </c>
      <c r="Y85" s="138"/>
      <c r="Z85" s="138"/>
      <c r="AA85" s="138"/>
    </row>
    <row r="86" spans="2:27" ht="12.75" hidden="1" customHeight="1" outlineLevel="1" thickBot="1">
      <c r="B86" s="138"/>
      <c r="C86" s="159"/>
      <c r="D86" s="151"/>
      <c r="E86" s="151"/>
      <c r="F86" s="151"/>
      <c r="G86" s="169">
        <f>IF(G46&gt;H46,G46-H46,0)</f>
        <v>0</v>
      </c>
      <c r="H86" s="169">
        <f>IF(H46&gt;G46,H46-G46,0)</f>
        <v>0</v>
      </c>
      <c r="I86" s="169">
        <f>IF(I46&gt;J46,I46-J46,0)</f>
        <v>0</v>
      </c>
      <c r="J86" s="169">
        <f>IF(J46&gt;I46,J46-I46,0)</f>
        <v>0</v>
      </c>
      <c r="K86" s="169">
        <f>IF(K46&gt;L46,K46-L46,0)</f>
        <v>0</v>
      </c>
      <c r="L86" s="169">
        <f>IF(L46&gt;K46,L46-K46,0)</f>
        <v>0</v>
      </c>
      <c r="M86" s="169">
        <f>IF(M46&gt;N46,M46-N46,0)</f>
        <v>0</v>
      </c>
      <c r="N86" s="169">
        <f>IF(N46&gt;M46,N46-M46,0)</f>
        <v>0</v>
      </c>
      <c r="O86" s="169">
        <f>IF(O46&gt;P46,O46-P46,0)</f>
        <v>0</v>
      </c>
      <c r="P86" s="169">
        <f>IF(P46&gt;O46,P46-O46,0)</f>
        <v>0</v>
      </c>
      <c r="Q86" s="169">
        <f>IF(Q46&gt;R46,Q46-R46,0)</f>
        <v>0</v>
      </c>
      <c r="R86" s="169">
        <f>IF(R46&gt;Q46,R46-Q46,0)</f>
        <v>0</v>
      </c>
      <c r="S86" s="169">
        <f>IF(S46&gt;T46,S46-T46,0)</f>
        <v>0</v>
      </c>
      <c r="T86" s="169">
        <f>IF(T46&gt;S46,T46-S46,0)</f>
        <v>0</v>
      </c>
      <c r="U86" s="169">
        <f>IF(U46&gt;V46,U46-V46,0)</f>
        <v>0</v>
      </c>
      <c r="V86" s="169">
        <f>IF(V46&gt;U46,V46-U46,0)</f>
        <v>0</v>
      </c>
      <c r="W86" s="169">
        <f>IF(W46&gt;X46,W46-X46,0)</f>
        <v>0</v>
      </c>
      <c r="X86" s="169">
        <f>IF(X46&gt;W46,X46-W46,0)</f>
        <v>0</v>
      </c>
      <c r="Y86" s="138"/>
      <c r="Z86" s="138"/>
      <c r="AA86" s="138"/>
    </row>
    <row r="87" spans="2:27" ht="12.75" hidden="1" customHeight="1" outlineLevel="1" thickBot="1">
      <c r="B87" s="138"/>
      <c r="C87" s="161"/>
      <c r="D87" s="151"/>
      <c r="E87" s="151"/>
      <c r="F87" s="151"/>
      <c r="G87" s="170">
        <f t="shared" ref="G87:X87" si="29">SUM(G83:G86)</f>
        <v>0</v>
      </c>
      <c r="H87" s="170">
        <f t="shared" si="29"/>
        <v>0</v>
      </c>
      <c r="I87" s="170">
        <f t="shared" si="29"/>
        <v>0</v>
      </c>
      <c r="J87" s="170">
        <f t="shared" si="29"/>
        <v>0</v>
      </c>
      <c r="K87" s="170">
        <f t="shared" si="29"/>
        <v>0</v>
      </c>
      <c r="L87" s="170">
        <f t="shared" si="29"/>
        <v>0</v>
      </c>
      <c r="M87" s="170">
        <f t="shared" si="29"/>
        <v>0</v>
      </c>
      <c r="N87" s="170">
        <f t="shared" si="29"/>
        <v>0</v>
      </c>
      <c r="O87" s="170">
        <f t="shared" si="29"/>
        <v>0</v>
      </c>
      <c r="P87" s="170">
        <f t="shared" si="29"/>
        <v>0</v>
      </c>
      <c r="Q87" s="170">
        <f t="shared" si="29"/>
        <v>0</v>
      </c>
      <c r="R87" s="170">
        <f t="shared" si="29"/>
        <v>0</v>
      </c>
      <c r="S87" s="170">
        <f t="shared" si="29"/>
        <v>0</v>
      </c>
      <c r="T87" s="170">
        <f t="shared" si="29"/>
        <v>0</v>
      </c>
      <c r="U87" s="170">
        <f t="shared" si="29"/>
        <v>0</v>
      </c>
      <c r="V87" s="170">
        <f t="shared" si="29"/>
        <v>0</v>
      </c>
      <c r="W87" s="170">
        <f t="shared" si="29"/>
        <v>0</v>
      </c>
      <c r="X87" s="170">
        <f t="shared" si="29"/>
        <v>0</v>
      </c>
      <c r="Y87" s="138"/>
      <c r="Z87" s="138"/>
      <c r="AA87" s="138"/>
    </row>
    <row r="88" spans="2:27" hidden="1" outlineLevel="1">
      <c r="B88" s="138"/>
      <c r="C88" s="158"/>
      <c r="D88" s="151"/>
      <c r="E88" s="151"/>
      <c r="F88" s="151"/>
      <c r="G88" s="169">
        <f>IF(G48&gt;H48,G48-H48,0)</f>
        <v>0</v>
      </c>
      <c r="H88" s="169">
        <f>IF(H48&gt;G48,H48-G48,0)</f>
        <v>0</v>
      </c>
      <c r="I88" s="169">
        <f>IF(I48&gt;J48,I48-J48,0)</f>
        <v>0</v>
      </c>
      <c r="J88" s="169">
        <f>IF(J48&gt;I48,J48-I48,0)</f>
        <v>0</v>
      </c>
      <c r="K88" s="169">
        <f>IF(K48&gt;L48,K48-L48,0)</f>
        <v>0</v>
      </c>
      <c r="L88" s="169">
        <f>IF(L48&gt;K48,L48-K48,0)</f>
        <v>0</v>
      </c>
      <c r="M88" s="169">
        <f>IF(M48&gt;N48,M48-N48,0)</f>
        <v>0</v>
      </c>
      <c r="N88" s="169">
        <f>IF(N48&gt;M48,N48-M48,0)</f>
        <v>0</v>
      </c>
      <c r="O88" s="169">
        <f>IF(O48&gt;P48,O48-P48,0)</f>
        <v>0</v>
      </c>
      <c r="P88" s="169">
        <f>IF(P48&gt;O48,P48-O48,0)</f>
        <v>0</v>
      </c>
      <c r="Q88" s="169">
        <f>IF(Q48&gt;R48,Q48-R48,0)</f>
        <v>0</v>
      </c>
      <c r="R88" s="169">
        <f>IF(R48&gt;Q48,R48-Q48,0)</f>
        <v>0</v>
      </c>
      <c r="S88" s="169">
        <f>IF(S48&gt;T48,S48-T48,0)</f>
        <v>0</v>
      </c>
      <c r="T88" s="169">
        <f>IF(T48&gt;S48,T48-S48,0)</f>
        <v>0</v>
      </c>
      <c r="U88" s="169">
        <f>IF(U48&gt;V48,U48-V48,0)</f>
        <v>0</v>
      </c>
      <c r="V88" s="169">
        <f>IF(V48&gt;U48,V48-U48,0)</f>
        <v>0</v>
      </c>
      <c r="W88" s="169">
        <f>IF(W48&gt;X48,W48-X48,0)</f>
        <v>0</v>
      </c>
      <c r="X88" s="169">
        <f>IF(X48&gt;W48,X48-W48,0)</f>
        <v>0</v>
      </c>
      <c r="Y88" s="138"/>
      <c r="Z88" s="138"/>
      <c r="AA88" s="138"/>
    </row>
    <row r="89" spans="2:27" hidden="1" outlineLevel="1">
      <c r="B89" s="138"/>
      <c r="C89" s="160">
        <v>2</v>
      </c>
      <c r="D89" s="151"/>
      <c r="E89" s="151"/>
      <c r="F89" s="151"/>
      <c r="G89" s="169">
        <f>IF(G49&gt;H49,G49-H49,0)</f>
        <v>0</v>
      </c>
      <c r="H89" s="169">
        <f>IF(H49&gt;G49,H49-G49,0)</f>
        <v>0</v>
      </c>
      <c r="I89" s="169">
        <f>IF(I49&gt;J49,I49-J49,0)</f>
        <v>0</v>
      </c>
      <c r="J89" s="169">
        <f>IF(J49&gt;I49,J49-I49,0)</f>
        <v>0</v>
      </c>
      <c r="K89" s="169">
        <f>IF(K49&gt;L49,K49-L49,0)</f>
        <v>0</v>
      </c>
      <c r="L89" s="169">
        <f>IF(L49&gt;K49,L49-K49,0)</f>
        <v>0</v>
      </c>
      <c r="M89" s="169">
        <f>IF(M49&gt;N49,M49-N49,0)</f>
        <v>0</v>
      </c>
      <c r="N89" s="169">
        <f>IF(N49&gt;M49,N49-M49,0)</f>
        <v>0</v>
      </c>
      <c r="O89" s="169">
        <f>IF(O49&gt;P49,O49-P49,0)</f>
        <v>0</v>
      </c>
      <c r="P89" s="169">
        <f>IF(P49&gt;O49,P49-O49,0)</f>
        <v>0</v>
      </c>
      <c r="Q89" s="169">
        <f>IF(Q49&gt;R49,Q49-R49,0)</f>
        <v>0</v>
      </c>
      <c r="R89" s="169">
        <f>IF(R49&gt;Q49,R49-Q49,0)</f>
        <v>0</v>
      </c>
      <c r="S89" s="169">
        <f>IF(S49&gt;T49,S49-T49,0)</f>
        <v>0</v>
      </c>
      <c r="T89" s="169">
        <f>IF(T49&gt;S49,T49-S49,0)</f>
        <v>0</v>
      </c>
      <c r="U89" s="169">
        <f>IF(U49&gt;V49,U49-V49,0)</f>
        <v>0</v>
      </c>
      <c r="V89" s="169">
        <f>IF(V49&gt;U49,V49-U49,0)</f>
        <v>0</v>
      </c>
      <c r="W89" s="169">
        <f>IF(W49&gt;X49,W49-X49,0)</f>
        <v>0</v>
      </c>
      <c r="X89" s="169">
        <f>IF(X49&gt;W49,X49-W49,0)</f>
        <v>0</v>
      </c>
      <c r="Y89" s="138"/>
      <c r="Z89" s="138"/>
      <c r="AA89" s="138"/>
    </row>
    <row r="90" spans="2:27" ht="12.75" hidden="1" customHeight="1" outlineLevel="1" thickBot="1">
      <c r="B90" s="138"/>
      <c r="C90" s="159"/>
      <c r="D90" s="151"/>
      <c r="E90" s="151"/>
      <c r="F90" s="151"/>
      <c r="G90" s="169">
        <f>IF(G50&gt;H50,G50-H50,0)</f>
        <v>0</v>
      </c>
      <c r="H90" s="169">
        <f>IF(H50&gt;G50,H50-G50,0)</f>
        <v>0</v>
      </c>
      <c r="I90" s="169">
        <f>IF(I50&gt;J50,I50-J50,0)</f>
        <v>0</v>
      </c>
      <c r="J90" s="169">
        <f>IF(J50&gt;I50,J50-I50,0)</f>
        <v>0</v>
      </c>
      <c r="K90" s="169">
        <f>IF(K50&gt;L50,K50-L50,0)</f>
        <v>0</v>
      </c>
      <c r="L90" s="169">
        <f>IF(L50&gt;K50,L50-K50,0)</f>
        <v>0</v>
      </c>
      <c r="M90" s="169">
        <f>IF(M50&gt;N50,M50-N50,0)</f>
        <v>0</v>
      </c>
      <c r="N90" s="169">
        <f>IF(N50&gt;M50,N50-M50,0)</f>
        <v>0</v>
      </c>
      <c r="O90" s="169">
        <f>IF(O50&gt;P50,O50-P50,0)</f>
        <v>0</v>
      </c>
      <c r="P90" s="169">
        <f>IF(P50&gt;O50,P50-O50,0)</f>
        <v>0</v>
      </c>
      <c r="Q90" s="169">
        <f>IF(Q50&gt;R50,Q50-R50,0)</f>
        <v>0</v>
      </c>
      <c r="R90" s="169">
        <f>IF(R50&gt;Q50,R50-Q50,0)</f>
        <v>0</v>
      </c>
      <c r="S90" s="169">
        <f>IF(S50&gt;T50,S50-T50,0)</f>
        <v>0</v>
      </c>
      <c r="T90" s="169">
        <f>IF(T50&gt;S50,T50-S50,0)</f>
        <v>0</v>
      </c>
      <c r="U90" s="169">
        <f>IF(U50&gt;V50,U50-V50,0)</f>
        <v>0</v>
      </c>
      <c r="V90" s="169">
        <f>IF(V50&gt;U50,V50-U50,0)</f>
        <v>0</v>
      </c>
      <c r="W90" s="169">
        <f>IF(W50&gt;X50,W50-X50,0)</f>
        <v>0</v>
      </c>
      <c r="X90" s="169">
        <f>IF(X50&gt;W50,X50-W50,0)</f>
        <v>0</v>
      </c>
      <c r="Y90" s="138"/>
      <c r="Z90" s="138"/>
      <c r="AA90" s="138"/>
    </row>
    <row r="91" spans="2:27" ht="12.75" hidden="1" customHeight="1" outlineLevel="1" thickBot="1">
      <c r="B91" s="138"/>
      <c r="C91" s="161"/>
      <c r="D91" s="151"/>
      <c r="E91" s="151"/>
      <c r="F91" s="151"/>
      <c r="G91" s="170">
        <f t="shared" ref="G91:X91" si="30">SUM(G88:G90)</f>
        <v>0</v>
      </c>
      <c r="H91" s="170">
        <f t="shared" si="30"/>
        <v>0</v>
      </c>
      <c r="I91" s="170">
        <f t="shared" si="30"/>
        <v>0</v>
      </c>
      <c r="J91" s="170">
        <f t="shared" si="30"/>
        <v>0</v>
      </c>
      <c r="K91" s="170">
        <f t="shared" si="30"/>
        <v>0</v>
      </c>
      <c r="L91" s="170">
        <f t="shared" si="30"/>
        <v>0</v>
      </c>
      <c r="M91" s="170">
        <f t="shared" si="30"/>
        <v>0</v>
      </c>
      <c r="N91" s="170">
        <f t="shared" si="30"/>
        <v>0</v>
      </c>
      <c r="O91" s="170">
        <f t="shared" si="30"/>
        <v>0</v>
      </c>
      <c r="P91" s="170">
        <f t="shared" si="30"/>
        <v>0</v>
      </c>
      <c r="Q91" s="170">
        <f t="shared" si="30"/>
        <v>0</v>
      </c>
      <c r="R91" s="170">
        <f t="shared" si="30"/>
        <v>0</v>
      </c>
      <c r="S91" s="170">
        <f t="shared" si="30"/>
        <v>0</v>
      </c>
      <c r="T91" s="170">
        <f t="shared" si="30"/>
        <v>0</v>
      </c>
      <c r="U91" s="170">
        <f t="shared" si="30"/>
        <v>0</v>
      </c>
      <c r="V91" s="170">
        <f t="shared" si="30"/>
        <v>0</v>
      </c>
      <c r="W91" s="170">
        <f t="shared" si="30"/>
        <v>0</v>
      </c>
      <c r="X91" s="170">
        <f t="shared" si="30"/>
        <v>0</v>
      </c>
      <c r="Y91" s="138"/>
      <c r="Z91" s="138"/>
      <c r="AA91" s="138"/>
    </row>
    <row r="92" spans="2:27" hidden="1" outlineLevel="1">
      <c r="B92" s="138"/>
      <c r="C92" s="158"/>
      <c r="D92" s="151"/>
      <c r="E92" s="151"/>
      <c r="F92" s="151"/>
      <c r="G92" s="169">
        <f t="shared" ref="G92:G99" si="31">IF(G52&gt;H52,G52-H52,0)</f>
        <v>0</v>
      </c>
      <c r="H92" s="169">
        <f t="shared" ref="H92:H99" si="32">IF(H52&gt;G52,H52-G52,0)</f>
        <v>0</v>
      </c>
      <c r="I92" s="169">
        <f t="shared" ref="I92:I99" si="33">IF(I52&gt;J52,I52-J52,0)</f>
        <v>0</v>
      </c>
      <c r="J92" s="169">
        <f t="shared" ref="J92:J99" si="34">IF(J52&gt;I52,J52-I52,0)</f>
        <v>0</v>
      </c>
      <c r="K92" s="169">
        <f t="shared" ref="K92:K99" si="35">IF(K52&gt;L52,K52-L52,0)</f>
        <v>0</v>
      </c>
      <c r="L92" s="169">
        <f t="shared" ref="L92:L99" si="36">IF(L52&gt;K52,L52-K52,0)</f>
        <v>0</v>
      </c>
      <c r="M92" s="169">
        <f t="shared" ref="M92:M99" si="37">IF(M52&gt;N52,M52-N52,0)</f>
        <v>0</v>
      </c>
      <c r="N92" s="169">
        <f t="shared" ref="N92:N99" si="38">IF(N52&gt;M52,N52-M52,0)</f>
        <v>0</v>
      </c>
      <c r="O92" s="169">
        <f t="shared" ref="O92:O99" si="39">IF(O52&gt;P52,O52-P52,0)</f>
        <v>0</v>
      </c>
      <c r="P92" s="169">
        <f t="shared" ref="P92:P99" si="40">IF(P52&gt;O52,P52-O52,0)</f>
        <v>0</v>
      </c>
      <c r="Q92" s="169">
        <f t="shared" ref="Q92:Q99" si="41">IF(Q52&gt;R52,Q52-R52,0)</f>
        <v>0</v>
      </c>
      <c r="R92" s="169">
        <f t="shared" ref="R92:R99" si="42">IF(R52&gt;Q52,R52-Q52,0)</f>
        <v>0</v>
      </c>
      <c r="S92" s="169">
        <f t="shared" ref="S92:S99" si="43">IF(S52&gt;T52,S52-T52,0)</f>
        <v>0</v>
      </c>
      <c r="T92" s="169">
        <f t="shared" ref="T92:T99" si="44">IF(T52&gt;S52,T52-S52,0)</f>
        <v>0</v>
      </c>
      <c r="U92" s="169">
        <f t="shared" ref="U92:U99" si="45">IF(U52&gt;V52,U52-V52,0)</f>
        <v>0</v>
      </c>
      <c r="V92" s="169">
        <f t="shared" ref="V92:V99" si="46">IF(V52&gt;U52,V52-U52,0)</f>
        <v>0</v>
      </c>
      <c r="W92" s="169">
        <f t="shared" ref="W92:W99" si="47">IF(W52&gt;X52,W52-X52,0)</f>
        <v>0</v>
      </c>
      <c r="X92" s="169">
        <f t="shared" ref="X92:X99" si="48">IF(X52&gt;W52,X52-W52,0)</f>
        <v>0</v>
      </c>
      <c r="Y92" s="138"/>
      <c r="Z92" s="138"/>
      <c r="AA92" s="138"/>
    </row>
    <row r="93" spans="2:27" hidden="1" outlineLevel="1">
      <c r="B93" s="138"/>
      <c r="C93" s="159"/>
      <c r="D93" s="151"/>
      <c r="E93" s="151"/>
      <c r="F93" s="151"/>
      <c r="G93" s="169">
        <f t="shared" si="31"/>
        <v>0</v>
      </c>
      <c r="H93" s="169">
        <f t="shared" si="32"/>
        <v>0</v>
      </c>
      <c r="I93" s="169">
        <f t="shared" si="33"/>
        <v>0</v>
      </c>
      <c r="J93" s="169">
        <f t="shared" si="34"/>
        <v>0</v>
      </c>
      <c r="K93" s="169">
        <f t="shared" si="35"/>
        <v>0</v>
      </c>
      <c r="L93" s="169">
        <f t="shared" si="36"/>
        <v>0</v>
      </c>
      <c r="M93" s="169">
        <f t="shared" si="37"/>
        <v>0</v>
      </c>
      <c r="N93" s="169">
        <f t="shared" si="38"/>
        <v>0</v>
      </c>
      <c r="O93" s="169">
        <f t="shared" si="39"/>
        <v>0</v>
      </c>
      <c r="P93" s="169">
        <f t="shared" si="40"/>
        <v>0</v>
      </c>
      <c r="Q93" s="169">
        <f t="shared" si="41"/>
        <v>0</v>
      </c>
      <c r="R93" s="169">
        <f t="shared" si="42"/>
        <v>0</v>
      </c>
      <c r="S93" s="169">
        <f t="shared" si="43"/>
        <v>0</v>
      </c>
      <c r="T93" s="169">
        <f t="shared" si="44"/>
        <v>0</v>
      </c>
      <c r="U93" s="169">
        <f t="shared" si="45"/>
        <v>0</v>
      </c>
      <c r="V93" s="169">
        <f t="shared" si="46"/>
        <v>0</v>
      </c>
      <c r="W93" s="169">
        <f t="shared" si="47"/>
        <v>0</v>
      </c>
      <c r="X93" s="169">
        <f t="shared" si="48"/>
        <v>0</v>
      </c>
      <c r="Y93" s="138"/>
      <c r="Z93" s="138"/>
      <c r="AA93" s="138"/>
    </row>
    <row r="94" spans="2:27" hidden="1" outlineLevel="1">
      <c r="B94" s="138"/>
      <c r="C94" s="159"/>
      <c r="D94" s="151"/>
      <c r="E94" s="151"/>
      <c r="F94" s="151"/>
      <c r="G94" s="169">
        <f t="shared" si="31"/>
        <v>0</v>
      </c>
      <c r="H94" s="169">
        <f t="shared" si="32"/>
        <v>0</v>
      </c>
      <c r="I94" s="169">
        <f t="shared" si="33"/>
        <v>0</v>
      </c>
      <c r="J94" s="169">
        <f t="shared" si="34"/>
        <v>0</v>
      </c>
      <c r="K94" s="169">
        <f t="shared" si="35"/>
        <v>0</v>
      </c>
      <c r="L94" s="169">
        <f t="shared" si="36"/>
        <v>0</v>
      </c>
      <c r="M94" s="169">
        <f t="shared" si="37"/>
        <v>0</v>
      </c>
      <c r="N94" s="169">
        <f t="shared" si="38"/>
        <v>0</v>
      </c>
      <c r="O94" s="169">
        <f t="shared" si="39"/>
        <v>0</v>
      </c>
      <c r="P94" s="169">
        <f t="shared" si="40"/>
        <v>0</v>
      </c>
      <c r="Q94" s="169">
        <f t="shared" si="41"/>
        <v>0</v>
      </c>
      <c r="R94" s="169">
        <f t="shared" si="42"/>
        <v>0</v>
      </c>
      <c r="S94" s="169">
        <f t="shared" si="43"/>
        <v>0</v>
      </c>
      <c r="T94" s="169">
        <f t="shared" si="44"/>
        <v>0</v>
      </c>
      <c r="U94" s="169">
        <f t="shared" si="45"/>
        <v>0</v>
      </c>
      <c r="V94" s="169">
        <f t="shared" si="46"/>
        <v>0</v>
      </c>
      <c r="W94" s="169">
        <f t="shared" si="47"/>
        <v>0</v>
      </c>
      <c r="X94" s="169">
        <f t="shared" si="48"/>
        <v>0</v>
      </c>
      <c r="Y94" s="138"/>
      <c r="Z94" s="138"/>
      <c r="AA94" s="138"/>
    </row>
    <row r="95" spans="2:27" hidden="1" outlineLevel="1">
      <c r="B95" s="138"/>
      <c r="C95" s="160">
        <v>3</v>
      </c>
      <c r="D95" s="151"/>
      <c r="E95" s="151"/>
      <c r="F95" s="151"/>
      <c r="G95" s="169">
        <f t="shared" si="31"/>
        <v>0</v>
      </c>
      <c r="H95" s="169">
        <f t="shared" si="32"/>
        <v>0</v>
      </c>
      <c r="I95" s="169">
        <f t="shared" si="33"/>
        <v>0</v>
      </c>
      <c r="J95" s="169">
        <f t="shared" si="34"/>
        <v>0</v>
      </c>
      <c r="K95" s="169">
        <f t="shared" si="35"/>
        <v>0</v>
      </c>
      <c r="L95" s="169">
        <f t="shared" si="36"/>
        <v>0</v>
      </c>
      <c r="M95" s="169">
        <f t="shared" si="37"/>
        <v>0</v>
      </c>
      <c r="N95" s="169">
        <f t="shared" si="38"/>
        <v>0</v>
      </c>
      <c r="O95" s="169">
        <f t="shared" si="39"/>
        <v>0</v>
      </c>
      <c r="P95" s="169">
        <f t="shared" si="40"/>
        <v>0</v>
      </c>
      <c r="Q95" s="169">
        <f t="shared" si="41"/>
        <v>0</v>
      </c>
      <c r="R95" s="169">
        <f t="shared" si="42"/>
        <v>0</v>
      </c>
      <c r="S95" s="169">
        <f t="shared" si="43"/>
        <v>0</v>
      </c>
      <c r="T95" s="169">
        <f t="shared" si="44"/>
        <v>0</v>
      </c>
      <c r="U95" s="169">
        <f t="shared" si="45"/>
        <v>0</v>
      </c>
      <c r="V95" s="169">
        <f t="shared" si="46"/>
        <v>0</v>
      </c>
      <c r="W95" s="169">
        <f t="shared" si="47"/>
        <v>0</v>
      </c>
      <c r="X95" s="169">
        <f t="shared" si="48"/>
        <v>0</v>
      </c>
      <c r="Y95" s="138"/>
      <c r="Z95" s="138"/>
      <c r="AA95" s="138"/>
    </row>
    <row r="96" spans="2:27" hidden="1" outlineLevel="1">
      <c r="B96" s="138"/>
      <c r="C96" s="159"/>
      <c r="D96" s="151"/>
      <c r="E96" s="151"/>
      <c r="F96" s="151"/>
      <c r="G96" s="169">
        <f t="shared" si="31"/>
        <v>0</v>
      </c>
      <c r="H96" s="169">
        <f t="shared" si="32"/>
        <v>0</v>
      </c>
      <c r="I96" s="169">
        <f t="shared" si="33"/>
        <v>0</v>
      </c>
      <c r="J96" s="169">
        <f t="shared" si="34"/>
        <v>0</v>
      </c>
      <c r="K96" s="169">
        <f t="shared" si="35"/>
        <v>0</v>
      </c>
      <c r="L96" s="169">
        <f t="shared" si="36"/>
        <v>0</v>
      </c>
      <c r="M96" s="169">
        <f t="shared" si="37"/>
        <v>0</v>
      </c>
      <c r="N96" s="169">
        <f t="shared" si="38"/>
        <v>0</v>
      </c>
      <c r="O96" s="169">
        <f t="shared" si="39"/>
        <v>0</v>
      </c>
      <c r="P96" s="169">
        <f t="shared" si="40"/>
        <v>0</v>
      </c>
      <c r="Q96" s="169">
        <f t="shared" si="41"/>
        <v>0</v>
      </c>
      <c r="R96" s="169">
        <f t="shared" si="42"/>
        <v>0</v>
      </c>
      <c r="S96" s="169">
        <f t="shared" si="43"/>
        <v>0</v>
      </c>
      <c r="T96" s="169">
        <f t="shared" si="44"/>
        <v>0</v>
      </c>
      <c r="U96" s="169">
        <f t="shared" si="45"/>
        <v>0</v>
      </c>
      <c r="V96" s="169">
        <f t="shared" si="46"/>
        <v>0</v>
      </c>
      <c r="W96" s="169">
        <f t="shared" si="47"/>
        <v>0</v>
      </c>
      <c r="X96" s="169">
        <f t="shared" si="48"/>
        <v>0</v>
      </c>
      <c r="Y96" s="138"/>
      <c r="Z96" s="138"/>
      <c r="AA96" s="138"/>
    </row>
    <row r="97" spans="2:27" hidden="1" outlineLevel="1">
      <c r="B97" s="138"/>
      <c r="C97" s="159"/>
      <c r="D97" s="151"/>
      <c r="E97" s="151"/>
      <c r="F97" s="151"/>
      <c r="G97" s="169">
        <f t="shared" si="31"/>
        <v>0</v>
      </c>
      <c r="H97" s="169">
        <f t="shared" si="32"/>
        <v>0</v>
      </c>
      <c r="I97" s="169">
        <f t="shared" si="33"/>
        <v>0</v>
      </c>
      <c r="J97" s="169">
        <f t="shared" si="34"/>
        <v>0</v>
      </c>
      <c r="K97" s="169">
        <f t="shared" si="35"/>
        <v>0</v>
      </c>
      <c r="L97" s="169">
        <f t="shared" si="36"/>
        <v>0</v>
      </c>
      <c r="M97" s="169">
        <f t="shared" si="37"/>
        <v>0</v>
      </c>
      <c r="N97" s="169">
        <f t="shared" si="38"/>
        <v>0</v>
      </c>
      <c r="O97" s="169">
        <f t="shared" si="39"/>
        <v>0</v>
      </c>
      <c r="P97" s="169">
        <f t="shared" si="40"/>
        <v>0</v>
      </c>
      <c r="Q97" s="169">
        <f t="shared" si="41"/>
        <v>0</v>
      </c>
      <c r="R97" s="169">
        <f t="shared" si="42"/>
        <v>0</v>
      </c>
      <c r="S97" s="169">
        <f t="shared" si="43"/>
        <v>0</v>
      </c>
      <c r="T97" s="169">
        <f t="shared" si="44"/>
        <v>0</v>
      </c>
      <c r="U97" s="169">
        <f t="shared" si="45"/>
        <v>0</v>
      </c>
      <c r="V97" s="169">
        <f t="shared" si="46"/>
        <v>0</v>
      </c>
      <c r="W97" s="169">
        <f t="shared" si="47"/>
        <v>0</v>
      </c>
      <c r="X97" s="169">
        <f t="shared" si="48"/>
        <v>0</v>
      </c>
      <c r="Y97" s="138"/>
      <c r="Z97" s="138"/>
      <c r="AA97" s="138"/>
    </row>
    <row r="98" spans="2:27" hidden="1" outlineLevel="1">
      <c r="B98" s="138"/>
      <c r="C98" s="159"/>
      <c r="D98" s="151"/>
      <c r="E98" s="151"/>
      <c r="F98" s="151"/>
      <c r="G98" s="169">
        <f t="shared" si="31"/>
        <v>0</v>
      </c>
      <c r="H98" s="169">
        <f t="shared" si="32"/>
        <v>0</v>
      </c>
      <c r="I98" s="169">
        <f t="shared" si="33"/>
        <v>0</v>
      </c>
      <c r="J98" s="169">
        <f t="shared" si="34"/>
        <v>0</v>
      </c>
      <c r="K98" s="169">
        <f t="shared" si="35"/>
        <v>0</v>
      </c>
      <c r="L98" s="169">
        <f t="shared" si="36"/>
        <v>0</v>
      </c>
      <c r="M98" s="169">
        <f t="shared" si="37"/>
        <v>0</v>
      </c>
      <c r="N98" s="169">
        <f t="shared" si="38"/>
        <v>0</v>
      </c>
      <c r="O98" s="169">
        <f t="shared" si="39"/>
        <v>0</v>
      </c>
      <c r="P98" s="169">
        <f t="shared" si="40"/>
        <v>0</v>
      </c>
      <c r="Q98" s="169">
        <f t="shared" si="41"/>
        <v>0</v>
      </c>
      <c r="R98" s="169">
        <f t="shared" si="42"/>
        <v>0</v>
      </c>
      <c r="S98" s="169">
        <f t="shared" si="43"/>
        <v>0</v>
      </c>
      <c r="T98" s="169">
        <f t="shared" si="44"/>
        <v>0</v>
      </c>
      <c r="U98" s="169">
        <f t="shared" si="45"/>
        <v>0</v>
      </c>
      <c r="V98" s="169">
        <f t="shared" si="46"/>
        <v>0</v>
      </c>
      <c r="W98" s="169">
        <f t="shared" si="47"/>
        <v>0</v>
      </c>
      <c r="X98" s="169">
        <f t="shared" si="48"/>
        <v>0</v>
      </c>
      <c r="Y98" s="138"/>
      <c r="Z98" s="138"/>
      <c r="AA98" s="138"/>
    </row>
    <row r="99" spans="2:27" ht="12.75" hidden="1" customHeight="1" outlineLevel="1" thickBot="1">
      <c r="B99" s="138"/>
      <c r="C99" s="159"/>
      <c r="D99" s="151"/>
      <c r="E99" s="151"/>
      <c r="F99" s="151"/>
      <c r="G99" s="169">
        <f t="shared" si="31"/>
        <v>0</v>
      </c>
      <c r="H99" s="169">
        <f t="shared" si="32"/>
        <v>0</v>
      </c>
      <c r="I99" s="169">
        <f t="shared" si="33"/>
        <v>0</v>
      </c>
      <c r="J99" s="169">
        <f t="shared" si="34"/>
        <v>0</v>
      </c>
      <c r="K99" s="169">
        <f t="shared" si="35"/>
        <v>0</v>
      </c>
      <c r="L99" s="169">
        <f t="shared" si="36"/>
        <v>0</v>
      </c>
      <c r="M99" s="169">
        <f t="shared" si="37"/>
        <v>0</v>
      </c>
      <c r="N99" s="169">
        <f t="shared" si="38"/>
        <v>0</v>
      </c>
      <c r="O99" s="169">
        <f t="shared" si="39"/>
        <v>0</v>
      </c>
      <c r="P99" s="169">
        <f t="shared" si="40"/>
        <v>0</v>
      </c>
      <c r="Q99" s="169">
        <f t="shared" si="41"/>
        <v>0</v>
      </c>
      <c r="R99" s="169">
        <f t="shared" si="42"/>
        <v>0</v>
      </c>
      <c r="S99" s="169">
        <f t="shared" si="43"/>
        <v>0</v>
      </c>
      <c r="T99" s="169">
        <f t="shared" si="44"/>
        <v>0</v>
      </c>
      <c r="U99" s="169">
        <f t="shared" si="45"/>
        <v>0</v>
      </c>
      <c r="V99" s="169">
        <f t="shared" si="46"/>
        <v>0</v>
      </c>
      <c r="W99" s="169">
        <f t="shared" si="47"/>
        <v>0</v>
      </c>
      <c r="X99" s="169">
        <f t="shared" si="48"/>
        <v>0</v>
      </c>
      <c r="Y99" s="138"/>
      <c r="Z99" s="138"/>
      <c r="AA99" s="138"/>
    </row>
    <row r="100" spans="2:27" ht="12.75" hidden="1" customHeight="1" outlineLevel="1" thickBot="1">
      <c r="B100" s="138"/>
      <c r="C100" s="161"/>
      <c r="D100" s="168"/>
      <c r="E100" s="151"/>
      <c r="F100" s="151"/>
      <c r="G100" s="170">
        <f t="shared" ref="G100:X100" si="49">SUM(G92:G99)</f>
        <v>0</v>
      </c>
      <c r="H100" s="171">
        <f t="shared" si="49"/>
        <v>0</v>
      </c>
      <c r="I100" s="170">
        <f t="shared" si="49"/>
        <v>0</v>
      </c>
      <c r="J100" s="171">
        <f t="shared" si="49"/>
        <v>0</v>
      </c>
      <c r="K100" s="170">
        <f t="shared" si="49"/>
        <v>0</v>
      </c>
      <c r="L100" s="171">
        <f t="shared" si="49"/>
        <v>0</v>
      </c>
      <c r="M100" s="170">
        <f t="shared" si="49"/>
        <v>0</v>
      </c>
      <c r="N100" s="171">
        <f t="shared" si="49"/>
        <v>0</v>
      </c>
      <c r="O100" s="170">
        <f t="shared" si="49"/>
        <v>0</v>
      </c>
      <c r="P100" s="171">
        <f t="shared" si="49"/>
        <v>0</v>
      </c>
      <c r="Q100" s="170">
        <f t="shared" si="49"/>
        <v>0</v>
      </c>
      <c r="R100" s="171">
        <f t="shared" si="49"/>
        <v>0</v>
      </c>
      <c r="S100" s="170">
        <f t="shared" si="49"/>
        <v>0</v>
      </c>
      <c r="T100" s="171">
        <f t="shared" si="49"/>
        <v>0</v>
      </c>
      <c r="U100" s="170">
        <f t="shared" si="49"/>
        <v>0</v>
      </c>
      <c r="V100" s="171">
        <f t="shared" si="49"/>
        <v>0</v>
      </c>
      <c r="W100" s="170">
        <f t="shared" si="49"/>
        <v>0</v>
      </c>
      <c r="X100" s="171">
        <f t="shared" si="49"/>
        <v>0</v>
      </c>
      <c r="Y100" s="138"/>
      <c r="Z100" s="138"/>
      <c r="AA100" s="138"/>
    </row>
    <row r="101" spans="2:27" ht="12.75" hidden="1" customHeight="1" outlineLevel="1" thickBot="1">
      <c r="B101" s="138"/>
      <c r="C101" s="168" t="s">
        <v>310</v>
      </c>
      <c r="D101" s="168"/>
      <c r="E101" s="151"/>
      <c r="F101" s="151"/>
      <c r="G101" s="172">
        <f>IF(G87&gt;H87,G87-H87,0)</f>
        <v>0</v>
      </c>
      <c r="H101" s="172">
        <f>IF(H87&gt;G87,H87-G87,0)</f>
        <v>0</v>
      </c>
      <c r="I101" s="172">
        <f>IF(I87&gt;J87,I87-J87,0)</f>
        <v>0</v>
      </c>
      <c r="J101" s="172">
        <f>IF(J87&gt;I87,J87-I87,0)</f>
        <v>0</v>
      </c>
      <c r="K101" s="172">
        <f>IF(K87&gt;L87,K87-L87,0)</f>
        <v>0</v>
      </c>
      <c r="L101" s="172">
        <f>IF(L87&gt;K87,L87-K87,0)</f>
        <v>0</v>
      </c>
      <c r="M101" s="172">
        <f>IF(M87&gt;N87,M87-N87,0)</f>
        <v>0</v>
      </c>
      <c r="N101" s="172">
        <f>IF(N87&gt;M87,N87-M87,0)</f>
        <v>0</v>
      </c>
      <c r="O101" s="172">
        <f>IF(O87&gt;P87,O87-P87,0)</f>
        <v>0</v>
      </c>
      <c r="P101" s="172">
        <f>IF(P87&gt;O87,P87-O87,0)</f>
        <v>0</v>
      </c>
      <c r="Q101" s="172">
        <f>IF(Q87&gt;R87,Q87-R87,0)</f>
        <v>0</v>
      </c>
      <c r="R101" s="172">
        <f>IF(R87&gt;Q87,R87-Q87,0)</f>
        <v>0</v>
      </c>
      <c r="S101" s="172">
        <f>IF(S87&gt;T87,S87-T87,0)</f>
        <v>0</v>
      </c>
      <c r="T101" s="172">
        <f>IF(T87&gt;S87,T87-S87,0)</f>
        <v>0</v>
      </c>
      <c r="U101" s="172">
        <f>IF(U87&gt;V87,U87-V87,0)</f>
        <v>0</v>
      </c>
      <c r="V101" s="172">
        <f>IF(V87&gt;U87,V87-U87,0)</f>
        <v>0</v>
      </c>
      <c r="W101" s="172">
        <f>IF(W87&gt;X87,W87-X87,0)</f>
        <v>0</v>
      </c>
      <c r="X101" s="172">
        <f>IF(X87&gt;W87,X87-W87,0)</f>
        <v>0</v>
      </c>
      <c r="Y101" s="138"/>
      <c r="Z101" s="138"/>
      <c r="AA101" s="138"/>
    </row>
    <row r="102" spans="2:27" ht="12.75" hidden="1" customHeight="1" outlineLevel="1" thickBot="1">
      <c r="B102" s="138"/>
      <c r="C102" s="168" t="s">
        <v>311</v>
      </c>
      <c r="D102" s="168"/>
      <c r="E102" s="151"/>
      <c r="F102" s="151"/>
      <c r="G102" s="172">
        <f>IF(G91&gt;H91,G91-H91,0)</f>
        <v>0</v>
      </c>
      <c r="H102" s="172">
        <f>IF(H91&gt;G91,H91-G91,0)</f>
        <v>0</v>
      </c>
      <c r="I102" s="172">
        <f>IF(I91&gt;J91,I91-J91,0)</f>
        <v>0</v>
      </c>
      <c r="J102" s="172">
        <f>IF(J91&gt;I91,J91-I91,0)</f>
        <v>0</v>
      </c>
      <c r="K102" s="172">
        <f>IF(K91&gt;L91,K91-L91,0)</f>
        <v>0</v>
      </c>
      <c r="L102" s="172">
        <f>IF(L91&gt;K91,L91-K91,0)</f>
        <v>0</v>
      </c>
      <c r="M102" s="172">
        <f>IF(M91&gt;N91,M91-N91,0)</f>
        <v>0</v>
      </c>
      <c r="N102" s="172">
        <f>IF(N91&gt;M91,N91-M91,0)</f>
        <v>0</v>
      </c>
      <c r="O102" s="172">
        <f>IF(O91&gt;P91,O91-P91,0)</f>
        <v>0</v>
      </c>
      <c r="P102" s="172">
        <f>IF(P91&gt;O91,P91-O91,0)</f>
        <v>0</v>
      </c>
      <c r="Q102" s="172">
        <f>IF(Q91&gt;R91,Q91-R91,0)</f>
        <v>0</v>
      </c>
      <c r="R102" s="172">
        <f>IF(R91&gt;Q91,R91-Q91,0)</f>
        <v>0</v>
      </c>
      <c r="S102" s="172">
        <f>IF(S91&gt;T91,S91-T91,0)</f>
        <v>0</v>
      </c>
      <c r="T102" s="172">
        <f>IF(T91&gt;S91,T91-S91,0)</f>
        <v>0</v>
      </c>
      <c r="U102" s="172">
        <f>IF(U91&gt;V91,U91-V91,0)</f>
        <v>0</v>
      </c>
      <c r="V102" s="172">
        <f>IF(V91&gt;U91,V91-U91,0)</f>
        <v>0</v>
      </c>
      <c r="W102" s="172">
        <f>IF(W91&gt;X91,W91-X91,0)</f>
        <v>0</v>
      </c>
      <c r="X102" s="172">
        <f>IF(X91&gt;W91,X91-W91,0)</f>
        <v>0</v>
      </c>
      <c r="Y102" s="138"/>
      <c r="Z102" s="138"/>
      <c r="AA102" s="138"/>
    </row>
    <row r="103" spans="2:27" ht="12.75" hidden="1" customHeight="1" outlineLevel="1" thickBot="1">
      <c r="B103" s="138"/>
      <c r="C103" s="168" t="s">
        <v>312</v>
      </c>
      <c r="D103" s="168"/>
      <c r="E103" s="151"/>
      <c r="F103" s="151"/>
      <c r="G103" s="172">
        <f>IF(G100&gt;H100,G100-H100,0)</f>
        <v>0</v>
      </c>
      <c r="H103" s="172">
        <f>IF(H100&gt;G100,H100-G100,0)</f>
        <v>0</v>
      </c>
      <c r="I103" s="172">
        <f>IF(I100&gt;J100,I100-J100,0)</f>
        <v>0</v>
      </c>
      <c r="J103" s="172">
        <f>IF(J100&gt;I100,J100-I100,0)</f>
        <v>0</v>
      </c>
      <c r="K103" s="172">
        <f>IF(K100&gt;L100,K100-L100,0)</f>
        <v>0</v>
      </c>
      <c r="L103" s="172">
        <f>IF(L100&gt;K100,L100-K100,0)</f>
        <v>0</v>
      </c>
      <c r="M103" s="172">
        <f>IF(M100&gt;N100,M100-N100,0)</f>
        <v>0</v>
      </c>
      <c r="N103" s="172">
        <f>IF(N100&gt;M100,N100-M100,0)</f>
        <v>0</v>
      </c>
      <c r="O103" s="172">
        <f>IF(O100&gt;P100,O100-P100,0)</f>
        <v>0</v>
      </c>
      <c r="P103" s="172">
        <f>IF(P100&gt;O100,P100-O100,0)</f>
        <v>0</v>
      </c>
      <c r="Q103" s="172">
        <f>IF(Q100&gt;R100,Q100-R100,0)</f>
        <v>0</v>
      </c>
      <c r="R103" s="172">
        <f>IF(R100&gt;Q100,R100-Q100,0)</f>
        <v>0</v>
      </c>
      <c r="S103" s="172">
        <f>IF(S100&gt;T100,S100-T100,0)</f>
        <v>0</v>
      </c>
      <c r="T103" s="172">
        <f>IF(T100&gt;S100,T100-S100,0)</f>
        <v>0</v>
      </c>
      <c r="U103" s="172">
        <f>IF(U100&gt;V100,U100-V100,0)</f>
        <v>0</v>
      </c>
      <c r="V103" s="172">
        <f>IF(V100&gt;U100,V100-U100,0)</f>
        <v>0</v>
      </c>
      <c r="W103" s="172">
        <f>IF(W100&gt;X100,W100-X100,0)</f>
        <v>0</v>
      </c>
      <c r="X103" s="172">
        <f>IF(X100&gt;W100,X100-W100,0)</f>
        <v>0</v>
      </c>
      <c r="Y103" s="138"/>
      <c r="Z103" s="138"/>
      <c r="AA103" s="138"/>
    </row>
    <row r="104" spans="2:27" ht="12.75" hidden="1" customHeight="1" outlineLevel="1" thickBot="1">
      <c r="B104" s="138"/>
      <c r="C104" s="168" t="s">
        <v>313</v>
      </c>
      <c r="D104" s="168"/>
      <c r="E104" s="151"/>
      <c r="F104" s="151"/>
      <c r="G104" s="170">
        <f t="shared" ref="G104:X104" si="50">SUM(G101:G103)</f>
        <v>0</v>
      </c>
      <c r="H104" s="171">
        <f t="shared" si="50"/>
        <v>0</v>
      </c>
      <c r="I104" s="170">
        <f t="shared" si="50"/>
        <v>0</v>
      </c>
      <c r="J104" s="171">
        <f t="shared" si="50"/>
        <v>0</v>
      </c>
      <c r="K104" s="170">
        <f t="shared" si="50"/>
        <v>0</v>
      </c>
      <c r="L104" s="171">
        <f t="shared" si="50"/>
        <v>0</v>
      </c>
      <c r="M104" s="170">
        <f t="shared" si="50"/>
        <v>0</v>
      </c>
      <c r="N104" s="171">
        <f t="shared" si="50"/>
        <v>0</v>
      </c>
      <c r="O104" s="170">
        <f t="shared" si="50"/>
        <v>0</v>
      </c>
      <c r="P104" s="171">
        <f t="shared" si="50"/>
        <v>0</v>
      </c>
      <c r="Q104" s="170">
        <f t="shared" si="50"/>
        <v>0</v>
      </c>
      <c r="R104" s="171">
        <f t="shared" si="50"/>
        <v>0</v>
      </c>
      <c r="S104" s="170">
        <f t="shared" si="50"/>
        <v>0</v>
      </c>
      <c r="T104" s="171">
        <f t="shared" si="50"/>
        <v>0</v>
      </c>
      <c r="U104" s="170">
        <f t="shared" si="50"/>
        <v>0</v>
      </c>
      <c r="V104" s="171">
        <f t="shared" si="50"/>
        <v>0</v>
      </c>
      <c r="W104" s="170">
        <f t="shared" si="50"/>
        <v>0</v>
      </c>
      <c r="X104" s="171">
        <f t="shared" si="50"/>
        <v>0</v>
      </c>
      <c r="Y104" s="138"/>
      <c r="Z104" s="138"/>
      <c r="AA104" s="138"/>
    </row>
    <row r="105" spans="2:27" ht="12.75" hidden="1" customHeight="1" outlineLevel="1" thickBot="1">
      <c r="B105" s="138"/>
      <c r="C105" s="168" t="s">
        <v>314</v>
      </c>
      <c r="D105" s="168"/>
      <c r="E105" s="151"/>
      <c r="F105" s="151"/>
      <c r="G105" s="172">
        <f>IF(G102=0,0,G102-G35)</f>
        <v>0</v>
      </c>
      <c r="H105" s="173"/>
      <c r="I105" s="172">
        <f>IF(I102=0,0,I102-I35)</f>
        <v>0</v>
      </c>
      <c r="J105" s="173"/>
      <c r="K105" s="172">
        <f>IF(K102=0,0,K102-K35)</f>
        <v>0</v>
      </c>
      <c r="L105" s="173"/>
      <c r="M105" s="172">
        <f>IF(M102=0,0,M102-M35)</f>
        <v>0</v>
      </c>
      <c r="N105" s="173"/>
      <c r="O105" s="172">
        <f>IF(O102=0,0,O102-O35)</f>
        <v>0</v>
      </c>
      <c r="P105" s="173"/>
      <c r="Q105" s="172">
        <f>IF(Q102=0,0,Q102-Q35)</f>
        <v>0</v>
      </c>
      <c r="R105" s="173"/>
      <c r="S105" s="172">
        <f>IF(S102=0,0,S102-S35)</f>
        <v>0</v>
      </c>
      <c r="T105" s="173"/>
      <c r="U105" s="172">
        <f>IF(U102=0,0,U102-U35)</f>
        <v>0</v>
      </c>
      <c r="V105" s="173"/>
      <c r="W105" s="172">
        <f>IF(W102=0,0,W102-W35)</f>
        <v>0</v>
      </c>
      <c r="X105" s="174"/>
      <c r="Y105" s="138"/>
      <c r="Z105" s="138"/>
      <c r="AA105" s="138"/>
    </row>
    <row r="106" spans="2:27" ht="12.75" hidden="1" customHeight="1" outlineLevel="1" thickBot="1">
      <c r="B106" s="138"/>
      <c r="C106" s="168" t="s">
        <v>315</v>
      </c>
      <c r="D106" s="168"/>
      <c r="E106" s="151"/>
      <c r="F106" s="151"/>
      <c r="G106" s="172">
        <f>IF(H102=0,0,H102-G35)</f>
        <v>0</v>
      </c>
      <c r="H106" s="175"/>
      <c r="I106" s="172">
        <f>IF(J102=0,0,J102-I35)</f>
        <v>0</v>
      </c>
      <c r="J106" s="175"/>
      <c r="K106" s="172">
        <f>IF(L102=0,0,L102-K35)</f>
        <v>0</v>
      </c>
      <c r="L106" s="175"/>
      <c r="M106" s="172">
        <f>IF(N102=0,0,N102-M35)</f>
        <v>0</v>
      </c>
      <c r="N106" s="175"/>
      <c r="O106" s="172">
        <f>IF(P102=0,0,P102-O35)</f>
        <v>0</v>
      </c>
      <c r="P106" s="175"/>
      <c r="Q106" s="172">
        <f>IF(R102=0,0,R102-Q35)</f>
        <v>0</v>
      </c>
      <c r="R106" s="175"/>
      <c r="S106" s="172">
        <f>IF(T102=0,0,T102-S35)</f>
        <v>0</v>
      </c>
      <c r="T106" s="175"/>
      <c r="U106" s="172">
        <f>IF(V102=0,0,V102-U35)</f>
        <v>0</v>
      </c>
      <c r="V106" s="175"/>
      <c r="W106" s="172">
        <f>IF(X102=0,0,X102-W35)</f>
        <v>0</v>
      </c>
      <c r="X106" s="176"/>
      <c r="Y106" s="138"/>
      <c r="Z106" s="138"/>
      <c r="AA106" s="138"/>
    </row>
    <row r="107" spans="2:27" collapsed="1"/>
  </sheetData>
  <sheetProtection algorithmName="SHA-512" hashValue="SWdaNC6epWKYBpNyF34Pm3FRRHQfZvwXOfxPUV8kkE5W5XSKP3WhZYSeByYYyMtJyr34TzrIVBh0upZukS15Kw==" saltValue="L0dUL4hlpsg50aJt7mxOwQ==" spinCount="100000" sheet="1" objects="1" scenarios="1"/>
  <mergeCells count="67">
    <mergeCell ref="C2:D2"/>
    <mergeCell ref="C1:D1"/>
    <mergeCell ref="B5:B6"/>
    <mergeCell ref="A7:A23"/>
    <mergeCell ref="B7:B23"/>
    <mergeCell ref="A1:B1"/>
    <mergeCell ref="A2:B2"/>
    <mergeCell ref="W41:X41"/>
    <mergeCell ref="G81:H81"/>
    <mergeCell ref="I81:J81"/>
    <mergeCell ref="K81:L81"/>
    <mergeCell ref="M81:N81"/>
    <mergeCell ref="O81:P81"/>
    <mergeCell ref="Q81:R81"/>
    <mergeCell ref="S81:T81"/>
    <mergeCell ref="U81:V81"/>
    <mergeCell ref="W81:X81"/>
    <mergeCell ref="S40:T40"/>
    <mergeCell ref="U40:V40"/>
    <mergeCell ref="G41:H41"/>
    <mergeCell ref="I41:J41"/>
    <mergeCell ref="K41:L41"/>
    <mergeCell ref="M41:N41"/>
    <mergeCell ref="O41:P41"/>
    <mergeCell ref="Q41:R41"/>
    <mergeCell ref="S41:T41"/>
    <mergeCell ref="U41:V41"/>
    <mergeCell ref="G40:H40"/>
    <mergeCell ref="I40:J40"/>
    <mergeCell ref="K40:L40"/>
    <mergeCell ref="M40:N40"/>
    <mergeCell ref="O40:P40"/>
    <mergeCell ref="Q40:R40"/>
    <mergeCell ref="B31:B38"/>
    <mergeCell ref="C31:E31"/>
    <mergeCell ref="C32:E32"/>
    <mergeCell ref="C33:E33"/>
    <mergeCell ref="C34:E34"/>
    <mergeCell ref="C35:E35"/>
    <mergeCell ref="C36:E36"/>
    <mergeCell ref="C37:E37"/>
    <mergeCell ref="C24:F24"/>
    <mergeCell ref="G24:V24"/>
    <mergeCell ref="W24:X24"/>
    <mergeCell ref="C25:F25"/>
    <mergeCell ref="C26:F26"/>
    <mergeCell ref="U5:V5"/>
    <mergeCell ref="Y6:AA6"/>
    <mergeCell ref="C7:C10"/>
    <mergeCell ref="C12:C14"/>
    <mergeCell ref="C16:C23"/>
    <mergeCell ref="G4:V4"/>
    <mergeCell ref="C28:G28"/>
    <mergeCell ref="C29:G29"/>
    <mergeCell ref="W5:X5"/>
    <mergeCell ref="C3:X3"/>
    <mergeCell ref="C4:F4"/>
    <mergeCell ref="C5:C6"/>
    <mergeCell ref="D5:E5"/>
    <mergeCell ref="F5:F6"/>
    <mergeCell ref="G5:H5"/>
    <mergeCell ref="I5:J5"/>
    <mergeCell ref="K5:L5"/>
    <mergeCell ref="M5:N5"/>
    <mergeCell ref="O5:P5"/>
    <mergeCell ref="Q5:R5"/>
    <mergeCell ref="S5:T5"/>
  </mergeCells>
  <dataValidations count="1">
    <dataValidation type="decimal" operator="greaterThan" allowBlank="1" showInputMessage="1" showErrorMessage="1" sqref="G7:V23 IZ7:JO23 SV7:TK23 ACR7:ADG23 AMN7:ANC23 AWJ7:AWY23 BGF7:BGU23 BQB7:BQQ23 BZX7:CAM23 CJT7:CKI23 CTP7:CUE23 DDL7:DEA23 DNH7:DNW23 DXD7:DXS23 EGZ7:EHO23 EQV7:ERK23 FAR7:FBG23 FKN7:FLC23 FUJ7:FUY23 GEF7:GEU23 GOB7:GOQ23 GXX7:GYM23 HHT7:HII23 HRP7:HSE23 IBL7:ICA23 ILH7:ILW23 IVD7:IVS23 JEZ7:JFO23 JOV7:JPK23 JYR7:JZG23 KIN7:KJC23 KSJ7:KSY23 LCF7:LCU23 LMB7:LMQ23 LVX7:LWM23 MFT7:MGI23 MPP7:MQE23 MZL7:NAA23 NJH7:NJW23 NTD7:NTS23 OCZ7:ODO23 OMV7:ONK23 OWR7:OXG23 PGN7:PHC23 PQJ7:PQY23 QAF7:QAU23 QKB7:QKQ23 QTX7:QUM23 RDT7:REI23 RNP7:ROE23 RXL7:RYA23 SHH7:SHW23 SRD7:SRS23 TAZ7:TBO23 TKV7:TLK23 TUR7:TVG23 UEN7:UFC23 UOJ7:UOY23 UYF7:UYU23 VIB7:VIQ23 VRX7:VSM23 WBT7:WCI23 WLP7:WME23 WVL7:WWA23 G65542:V65558 JC65542:JR65558 SY65542:TN65558 ACU65542:ADJ65558 AMQ65542:ANF65558 AWM65542:AXB65558 BGI65542:BGX65558 BQE65542:BQT65558 CAA65542:CAP65558 CJW65542:CKL65558 CTS65542:CUH65558 DDO65542:DED65558 DNK65542:DNZ65558 DXG65542:DXV65558 EHC65542:EHR65558 EQY65542:ERN65558 FAU65542:FBJ65558 FKQ65542:FLF65558 FUM65542:FVB65558 GEI65542:GEX65558 GOE65542:GOT65558 GYA65542:GYP65558 HHW65542:HIL65558 HRS65542:HSH65558 IBO65542:ICD65558 ILK65542:ILZ65558 IVG65542:IVV65558 JFC65542:JFR65558 JOY65542:JPN65558 JYU65542:JZJ65558 KIQ65542:KJF65558 KSM65542:KTB65558 LCI65542:LCX65558 LME65542:LMT65558 LWA65542:LWP65558 MFW65542:MGL65558 MPS65542:MQH65558 MZO65542:NAD65558 NJK65542:NJZ65558 NTG65542:NTV65558 ODC65542:ODR65558 OMY65542:ONN65558 OWU65542:OXJ65558 PGQ65542:PHF65558 PQM65542:PRB65558 QAI65542:QAX65558 QKE65542:QKT65558 QUA65542:QUP65558 RDW65542:REL65558 RNS65542:ROH65558 RXO65542:RYD65558 SHK65542:SHZ65558 SRG65542:SRV65558 TBC65542:TBR65558 TKY65542:TLN65558 TUU65542:TVJ65558 UEQ65542:UFF65558 UOM65542:UPB65558 UYI65542:UYX65558 VIE65542:VIT65558 VSA65542:VSP65558 WBW65542:WCL65558 WLS65542:WMH65558 WVO65542:WWD65558 G131078:V131094 JC131078:JR131094 SY131078:TN131094 ACU131078:ADJ131094 AMQ131078:ANF131094 AWM131078:AXB131094 BGI131078:BGX131094 BQE131078:BQT131094 CAA131078:CAP131094 CJW131078:CKL131094 CTS131078:CUH131094 DDO131078:DED131094 DNK131078:DNZ131094 DXG131078:DXV131094 EHC131078:EHR131094 EQY131078:ERN131094 FAU131078:FBJ131094 FKQ131078:FLF131094 FUM131078:FVB131094 GEI131078:GEX131094 GOE131078:GOT131094 GYA131078:GYP131094 HHW131078:HIL131094 HRS131078:HSH131094 IBO131078:ICD131094 ILK131078:ILZ131094 IVG131078:IVV131094 JFC131078:JFR131094 JOY131078:JPN131094 JYU131078:JZJ131094 KIQ131078:KJF131094 KSM131078:KTB131094 LCI131078:LCX131094 LME131078:LMT131094 LWA131078:LWP131094 MFW131078:MGL131094 MPS131078:MQH131094 MZO131078:NAD131094 NJK131078:NJZ131094 NTG131078:NTV131094 ODC131078:ODR131094 OMY131078:ONN131094 OWU131078:OXJ131094 PGQ131078:PHF131094 PQM131078:PRB131094 QAI131078:QAX131094 QKE131078:QKT131094 QUA131078:QUP131094 RDW131078:REL131094 RNS131078:ROH131094 RXO131078:RYD131094 SHK131078:SHZ131094 SRG131078:SRV131094 TBC131078:TBR131094 TKY131078:TLN131094 TUU131078:TVJ131094 UEQ131078:UFF131094 UOM131078:UPB131094 UYI131078:UYX131094 VIE131078:VIT131094 VSA131078:VSP131094 WBW131078:WCL131094 WLS131078:WMH131094 WVO131078:WWD131094 G196614:V196630 JC196614:JR196630 SY196614:TN196630 ACU196614:ADJ196630 AMQ196614:ANF196630 AWM196614:AXB196630 BGI196614:BGX196630 BQE196614:BQT196630 CAA196614:CAP196630 CJW196614:CKL196630 CTS196614:CUH196630 DDO196614:DED196630 DNK196614:DNZ196630 DXG196614:DXV196630 EHC196614:EHR196630 EQY196614:ERN196630 FAU196614:FBJ196630 FKQ196614:FLF196630 FUM196614:FVB196630 GEI196614:GEX196630 GOE196614:GOT196630 GYA196614:GYP196630 HHW196614:HIL196630 HRS196614:HSH196630 IBO196614:ICD196630 ILK196614:ILZ196630 IVG196614:IVV196630 JFC196614:JFR196630 JOY196614:JPN196630 JYU196614:JZJ196630 KIQ196614:KJF196630 KSM196614:KTB196630 LCI196614:LCX196630 LME196614:LMT196630 LWA196614:LWP196630 MFW196614:MGL196630 MPS196614:MQH196630 MZO196614:NAD196630 NJK196614:NJZ196630 NTG196614:NTV196630 ODC196614:ODR196630 OMY196614:ONN196630 OWU196614:OXJ196630 PGQ196614:PHF196630 PQM196614:PRB196630 QAI196614:QAX196630 QKE196614:QKT196630 QUA196614:QUP196630 RDW196614:REL196630 RNS196614:ROH196630 RXO196614:RYD196630 SHK196614:SHZ196630 SRG196614:SRV196630 TBC196614:TBR196630 TKY196614:TLN196630 TUU196614:TVJ196630 UEQ196614:UFF196630 UOM196614:UPB196630 UYI196614:UYX196630 VIE196614:VIT196630 VSA196614:VSP196630 WBW196614:WCL196630 WLS196614:WMH196630 WVO196614:WWD196630 G262150:V262166 JC262150:JR262166 SY262150:TN262166 ACU262150:ADJ262166 AMQ262150:ANF262166 AWM262150:AXB262166 BGI262150:BGX262166 BQE262150:BQT262166 CAA262150:CAP262166 CJW262150:CKL262166 CTS262150:CUH262166 DDO262150:DED262166 DNK262150:DNZ262166 DXG262150:DXV262166 EHC262150:EHR262166 EQY262150:ERN262166 FAU262150:FBJ262166 FKQ262150:FLF262166 FUM262150:FVB262166 GEI262150:GEX262166 GOE262150:GOT262166 GYA262150:GYP262166 HHW262150:HIL262166 HRS262150:HSH262166 IBO262150:ICD262166 ILK262150:ILZ262166 IVG262150:IVV262166 JFC262150:JFR262166 JOY262150:JPN262166 JYU262150:JZJ262166 KIQ262150:KJF262166 KSM262150:KTB262166 LCI262150:LCX262166 LME262150:LMT262166 LWA262150:LWP262166 MFW262150:MGL262166 MPS262150:MQH262166 MZO262150:NAD262166 NJK262150:NJZ262166 NTG262150:NTV262166 ODC262150:ODR262166 OMY262150:ONN262166 OWU262150:OXJ262166 PGQ262150:PHF262166 PQM262150:PRB262166 QAI262150:QAX262166 QKE262150:QKT262166 QUA262150:QUP262166 RDW262150:REL262166 RNS262150:ROH262166 RXO262150:RYD262166 SHK262150:SHZ262166 SRG262150:SRV262166 TBC262150:TBR262166 TKY262150:TLN262166 TUU262150:TVJ262166 UEQ262150:UFF262166 UOM262150:UPB262166 UYI262150:UYX262166 VIE262150:VIT262166 VSA262150:VSP262166 WBW262150:WCL262166 WLS262150:WMH262166 WVO262150:WWD262166 G327686:V327702 JC327686:JR327702 SY327686:TN327702 ACU327686:ADJ327702 AMQ327686:ANF327702 AWM327686:AXB327702 BGI327686:BGX327702 BQE327686:BQT327702 CAA327686:CAP327702 CJW327686:CKL327702 CTS327686:CUH327702 DDO327686:DED327702 DNK327686:DNZ327702 DXG327686:DXV327702 EHC327686:EHR327702 EQY327686:ERN327702 FAU327686:FBJ327702 FKQ327686:FLF327702 FUM327686:FVB327702 GEI327686:GEX327702 GOE327686:GOT327702 GYA327686:GYP327702 HHW327686:HIL327702 HRS327686:HSH327702 IBO327686:ICD327702 ILK327686:ILZ327702 IVG327686:IVV327702 JFC327686:JFR327702 JOY327686:JPN327702 JYU327686:JZJ327702 KIQ327686:KJF327702 KSM327686:KTB327702 LCI327686:LCX327702 LME327686:LMT327702 LWA327686:LWP327702 MFW327686:MGL327702 MPS327686:MQH327702 MZO327686:NAD327702 NJK327686:NJZ327702 NTG327686:NTV327702 ODC327686:ODR327702 OMY327686:ONN327702 OWU327686:OXJ327702 PGQ327686:PHF327702 PQM327686:PRB327702 QAI327686:QAX327702 QKE327686:QKT327702 QUA327686:QUP327702 RDW327686:REL327702 RNS327686:ROH327702 RXO327686:RYD327702 SHK327686:SHZ327702 SRG327686:SRV327702 TBC327686:TBR327702 TKY327686:TLN327702 TUU327686:TVJ327702 UEQ327686:UFF327702 UOM327686:UPB327702 UYI327686:UYX327702 VIE327686:VIT327702 VSA327686:VSP327702 WBW327686:WCL327702 WLS327686:WMH327702 WVO327686:WWD327702 G393222:V393238 JC393222:JR393238 SY393222:TN393238 ACU393222:ADJ393238 AMQ393222:ANF393238 AWM393222:AXB393238 BGI393222:BGX393238 BQE393222:BQT393238 CAA393222:CAP393238 CJW393222:CKL393238 CTS393222:CUH393238 DDO393222:DED393238 DNK393222:DNZ393238 DXG393222:DXV393238 EHC393222:EHR393238 EQY393222:ERN393238 FAU393222:FBJ393238 FKQ393222:FLF393238 FUM393222:FVB393238 GEI393222:GEX393238 GOE393222:GOT393238 GYA393222:GYP393238 HHW393222:HIL393238 HRS393222:HSH393238 IBO393222:ICD393238 ILK393222:ILZ393238 IVG393222:IVV393238 JFC393222:JFR393238 JOY393222:JPN393238 JYU393222:JZJ393238 KIQ393222:KJF393238 KSM393222:KTB393238 LCI393222:LCX393238 LME393222:LMT393238 LWA393222:LWP393238 MFW393222:MGL393238 MPS393222:MQH393238 MZO393222:NAD393238 NJK393222:NJZ393238 NTG393222:NTV393238 ODC393222:ODR393238 OMY393222:ONN393238 OWU393222:OXJ393238 PGQ393222:PHF393238 PQM393222:PRB393238 QAI393222:QAX393238 QKE393222:QKT393238 QUA393222:QUP393238 RDW393222:REL393238 RNS393222:ROH393238 RXO393222:RYD393238 SHK393222:SHZ393238 SRG393222:SRV393238 TBC393222:TBR393238 TKY393222:TLN393238 TUU393222:TVJ393238 UEQ393222:UFF393238 UOM393222:UPB393238 UYI393222:UYX393238 VIE393222:VIT393238 VSA393222:VSP393238 WBW393222:WCL393238 WLS393222:WMH393238 WVO393222:WWD393238 G458758:V458774 JC458758:JR458774 SY458758:TN458774 ACU458758:ADJ458774 AMQ458758:ANF458774 AWM458758:AXB458774 BGI458758:BGX458774 BQE458758:BQT458774 CAA458758:CAP458774 CJW458758:CKL458774 CTS458758:CUH458774 DDO458758:DED458774 DNK458758:DNZ458774 DXG458758:DXV458774 EHC458758:EHR458774 EQY458758:ERN458774 FAU458758:FBJ458774 FKQ458758:FLF458774 FUM458758:FVB458774 GEI458758:GEX458774 GOE458758:GOT458774 GYA458758:GYP458774 HHW458758:HIL458774 HRS458758:HSH458774 IBO458758:ICD458774 ILK458758:ILZ458774 IVG458758:IVV458774 JFC458758:JFR458774 JOY458758:JPN458774 JYU458758:JZJ458774 KIQ458758:KJF458774 KSM458758:KTB458774 LCI458758:LCX458774 LME458758:LMT458774 LWA458758:LWP458774 MFW458758:MGL458774 MPS458758:MQH458774 MZO458758:NAD458774 NJK458758:NJZ458774 NTG458758:NTV458774 ODC458758:ODR458774 OMY458758:ONN458774 OWU458758:OXJ458774 PGQ458758:PHF458774 PQM458758:PRB458774 QAI458758:QAX458774 QKE458758:QKT458774 QUA458758:QUP458774 RDW458758:REL458774 RNS458758:ROH458774 RXO458758:RYD458774 SHK458758:SHZ458774 SRG458758:SRV458774 TBC458758:TBR458774 TKY458758:TLN458774 TUU458758:TVJ458774 UEQ458758:UFF458774 UOM458758:UPB458774 UYI458758:UYX458774 VIE458758:VIT458774 VSA458758:VSP458774 WBW458758:WCL458774 WLS458758:WMH458774 WVO458758:WWD458774 G524294:V524310 JC524294:JR524310 SY524294:TN524310 ACU524294:ADJ524310 AMQ524294:ANF524310 AWM524294:AXB524310 BGI524294:BGX524310 BQE524294:BQT524310 CAA524294:CAP524310 CJW524294:CKL524310 CTS524294:CUH524310 DDO524294:DED524310 DNK524294:DNZ524310 DXG524294:DXV524310 EHC524294:EHR524310 EQY524294:ERN524310 FAU524294:FBJ524310 FKQ524294:FLF524310 FUM524294:FVB524310 GEI524294:GEX524310 GOE524294:GOT524310 GYA524294:GYP524310 HHW524294:HIL524310 HRS524294:HSH524310 IBO524294:ICD524310 ILK524294:ILZ524310 IVG524294:IVV524310 JFC524294:JFR524310 JOY524294:JPN524310 JYU524294:JZJ524310 KIQ524294:KJF524310 KSM524294:KTB524310 LCI524294:LCX524310 LME524294:LMT524310 LWA524294:LWP524310 MFW524294:MGL524310 MPS524294:MQH524310 MZO524294:NAD524310 NJK524294:NJZ524310 NTG524294:NTV524310 ODC524294:ODR524310 OMY524294:ONN524310 OWU524294:OXJ524310 PGQ524294:PHF524310 PQM524294:PRB524310 QAI524294:QAX524310 QKE524294:QKT524310 QUA524294:QUP524310 RDW524294:REL524310 RNS524294:ROH524310 RXO524294:RYD524310 SHK524294:SHZ524310 SRG524294:SRV524310 TBC524294:TBR524310 TKY524294:TLN524310 TUU524294:TVJ524310 UEQ524294:UFF524310 UOM524294:UPB524310 UYI524294:UYX524310 VIE524294:VIT524310 VSA524294:VSP524310 WBW524294:WCL524310 WLS524294:WMH524310 WVO524294:WWD524310 G589830:V589846 JC589830:JR589846 SY589830:TN589846 ACU589830:ADJ589846 AMQ589830:ANF589846 AWM589830:AXB589846 BGI589830:BGX589846 BQE589830:BQT589846 CAA589830:CAP589846 CJW589830:CKL589846 CTS589830:CUH589846 DDO589830:DED589846 DNK589830:DNZ589846 DXG589830:DXV589846 EHC589830:EHR589846 EQY589830:ERN589846 FAU589830:FBJ589846 FKQ589830:FLF589846 FUM589830:FVB589846 GEI589830:GEX589846 GOE589830:GOT589846 GYA589830:GYP589846 HHW589830:HIL589846 HRS589830:HSH589846 IBO589830:ICD589846 ILK589830:ILZ589846 IVG589830:IVV589846 JFC589830:JFR589846 JOY589830:JPN589846 JYU589830:JZJ589846 KIQ589830:KJF589846 KSM589830:KTB589846 LCI589830:LCX589846 LME589830:LMT589846 LWA589830:LWP589846 MFW589830:MGL589846 MPS589830:MQH589846 MZO589830:NAD589846 NJK589830:NJZ589846 NTG589830:NTV589846 ODC589830:ODR589846 OMY589830:ONN589846 OWU589830:OXJ589846 PGQ589830:PHF589846 PQM589830:PRB589846 QAI589830:QAX589846 QKE589830:QKT589846 QUA589830:QUP589846 RDW589830:REL589846 RNS589830:ROH589846 RXO589830:RYD589846 SHK589830:SHZ589846 SRG589830:SRV589846 TBC589830:TBR589846 TKY589830:TLN589846 TUU589830:TVJ589846 UEQ589830:UFF589846 UOM589830:UPB589846 UYI589830:UYX589846 VIE589830:VIT589846 VSA589830:VSP589846 WBW589830:WCL589846 WLS589830:WMH589846 WVO589830:WWD589846 G655366:V655382 JC655366:JR655382 SY655366:TN655382 ACU655366:ADJ655382 AMQ655366:ANF655382 AWM655366:AXB655382 BGI655366:BGX655382 BQE655366:BQT655382 CAA655366:CAP655382 CJW655366:CKL655382 CTS655366:CUH655382 DDO655366:DED655382 DNK655366:DNZ655382 DXG655366:DXV655382 EHC655366:EHR655382 EQY655366:ERN655382 FAU655366:FBJ655382 FKQ655366:FLF655382 FUM655366:FVB655382 GEI655366:GEX655382 GOE655366:GOT655382 GYA655366:GYP655382 HHW655366:HIL655382 HRS655366:HSH655382 IBO655366:ICD655382 ILK655366:ILZ655382 IVG655366:IVV655382 JFC655366:JFR655382 JOY655366:JPN655382 JYU655366:JZJ655382 KIQ655366:KJF655382 KSM655366:KTB655382 LCI655366:LCX655382 LME655366:LMT655382 LWA655366:LWP655382 MFW655366:MGL655382 MPS655366:MQH655382 MZO655366:NAD655382 NJK655366:NJZ655382 NTG655366:NTV655382 ODC655366:ODR655382 OMY655366:ONN655382 OWU655366:OXJ655382 PGQ655366:PHF655382 PQM655366:PRB655382 QAI655366:QAX655382 QKE655366:QKT655382 QUA655366:QUP655382 RDW655366:REL655382 RNS655366:ROH655382 RXO655366:RYD655382 SHK655366:SHZ655382 SRG655366:SRV655382 TBC655366:TBR655382 TKY655366:TLN655382 TUU655366:TVJ655382 UEQ655366:UFF655382 UOM655366:UPB655382 UYI655366:UYX655382 VIE655366:VIT655382 VSA655366:VSP655382 WBW655366:WCL655382 WLS655366:WMH655382 WVO655366:WWD655382 G720902:V720918 JC720902:JR720918 SY720902:TN720918 ACU720902:ADJ720918 AMQ720902:ANF720918 AWM720902:AXB720918 BGI720902:BGX720918 BQE720902:BQT720918 CAA720902:CAP720918 CJW720902:CKL720918 CTS720902:CUH720918 DDO720902:DED720918 DNK720902:DNZ720918 DXG720902:DXV720918 EHC720902:EHR720918 EQY720902:ERN720918 FAU720902:FBJ720918 FKQ720902:FLF720918 FUM720902:FVB720918 GEI720902:GEX720918 GOE720902:GOT720918 GYA720902:GYP720918 HHW720902:HIL720918 HRS720902:HSH720918 IBO720902:ICD720918 ILK720902:ILZ720918 IVG720902:IVV720918 JFC720902:JFR720918 JOY720902:JPN720918 JYU720902:JZJ720918 KIQ720902:KJF720918 KSM720902:KTB720918 LCI720902:LCX720918 LME720902:LMT720918 LWA720902:LWP720918 MFW720902:MGL720918 MPS720902:MQH720918 MZO720902:NAD720918 NJK720902:NJZ720918 NTG720902:NTV720918 ODC720902:ODR720918 OMY720902:ONN720918 OWU720902:OXJ720918 PGQ720902:PHF720918 PQM720902:PRB720918 QAI720902:QAX720918 QKE720902:QKT720918 QUA720902:QUP720918 RDW720902:REL720918 RNS720902:ROH720918 RXO720902:RYD720918 SHK720902:SHZ720918 SRG720902:SRV720918 TBC720902:TBR720918 TKY720902:TLN720918 TUU720902:TVJ720918 UEQ720902:UFF720918 UOM720902:UPB720918 UYI720902:UYX720918 VIE720902:VIT720918 VSA720902:VSP720918 WBW720902:WCL720918 WLS720902:WMH720918 WVO720902:WWD720918 G786438:V786454 JC786438:JR786454 SY786438:TN786454 ACU786438:ADJ786454 AMQ786438:ANF786454 AWM786438:AXB786454 BGI786438:BGX786454 BQE786438:BQT786454 CAA786438:CAP786454 CJW786438:CKL786454 CTS786438:CUH786454 DDO786438:DED786454 DNK786438:DNZ786454 DXG786438:DXV786454 EHC786438:EHR786454 EQY786438:ERN786454 FAU786438:FBJ786454 FKQ786438:FLF786454 FUM786438:FVB786454 GEI786438:GEX786454 GOE786438:GOT786454 GYA786438:GYP786454 HHW786438:HIL786454 HRS786438:HSH786454 IBO786438:ICD786454 ILK786438:ILZ786454 IVG786438:IVV786454 JFC786438:JFR786454 JOY786438:JPN786454 JYU786438:JZJ786454 KIQ786438:KJF786454 KSM786438:KTB786454 LCI786438:LCX786454 LME786438:LMT786454 LWA786438:LWP786454 MFW786438:MGL786454 MPS786438:MQH786454 MZO786438:NAD786454 NJK786438:NJZ786454 NTG786438:NTV786454 ODC786438:ODR786454 OMY786438:ONN786454 OWU786438:OXJ786454 PGQ786438:PHF786454 PQM786438:PRB786454 QAI786438:QAX786454 QKE786438:QKT786454 QUA786438:QUP786454 RDW786438:REL786454 RNS786438:ROH786454 RXO786438:RYD786454 SHK786438:SHZ786454 SRG786438:SRV786454 TBC786438:TBR786454 TKY786438:TLN786454 TUU786438:TVJ786454 UEQ786438:UFF786454 UOM786438:UPB786454 UYI786438:UYX786454 VIE786438:VIT786454 VSA786438:VSP786454 WBW786438:WCL786454 WLS786438:WMH786454 WVO786438:WWD786454 G851974:V851990 JC851974:JR851990 SY851974:TN851990 ACU851974:ADJ851990 AMQ851974:ANF851990 AWM851974:AXB851990 BGI851974:BGX851990 BQE851974:BQT851990 CAA851974:CAP851990 CJW851974:CKL851990 CTS851974:CUH851990 DDO851974:DED851990 DNK851974:DNZ851990 DXG851974:DXV851990 EHC851974:EHR851990 EQY851974:ERN851990 FAU851974:FBJ851990 FKQ851974:FLF851990 FUM851974:FVB851990 GEI851974:GEX851990 GOE851974:GOT851990 GYA851974:GYP851990 HHW851974:HIL851990 HRS851974:HSH851990 IBO851974:ICD851990 ILK851974:ILZ851990 IVG851974:IVV851990 JFC851974:JFR851990 JOY851974:JPN851990 JYU851974:JZJ851990 KIQ851974:KJF851990 KSM851974:KTB851990 LCI851974:LCX851990 LME851974:LMT851990 LWA851974:LWP851990 MFW851974:MGL851990 MPS851974:MQH851990 MZO851974:NAD851990 NJK851974:NJZ851990 NTG851974:NTV851990 ODC851974:ODR851990 OMY851974:ONN851990 OWU851974:OXJ851990 PGQ851974:PHF851990 PQM851974:PRB851990 QAI851974:QAX851990 QKE851974:QKT851990 QUA851974:QUP851990 RDW851974:REL851990 RNS851974:ROH851990 RXO851974:RYD851990 SHK851974:SHZ851990 SRG851974:SRV851990 TBC851974:TBR851990 TKY851974:TLN851990 TUU851974:TVJ851990 UEQ851974:UFF851990 UOM851974:UPB851990 UYI851974:UYX851990 VIE851974:VIT851990 VSA851974:VSP851990 WBW851974:WCL851990 WLS851974:WMH851990 WVO851974:WWD851990 G917510:V917526 JC917510:JR917526 SY917510:TN917526 ACU917510:ADJ917526 AMQ917510:ANF917526 AWM917510:AXB917526 BGI917510:BGX917526 BQE917510:BQT917526 CAA917510:CAP917526 CJW917510:CKL917526 CTS917510:CUH917526 DDO917510:DED917526 DNK917510:DNZ917526 DXG917510:DXV917526 EHC917510:EHR917526 EQY917510:ERN917526 FAU917510:FBJ917526 FKQ917510:FLF917526 FUM917510:FVB917526 GEI917510:GEX917526 GOE917510:GOT917526 GYA917510:GYP917526 HHW917510:HIL917526 HRS917510:HSH917526 IBO917510:ICD917526 ILK917510:ILZ917526 IVG917510:IVV917526 JFC917510:JFR917526 JOY917510:JPN917526 JYU917510:JZJ917526 KIQ917510:KJF917526 KSM917510:KTB917526 LCI917510:LCX917526 LME917510:LMT917526 LWA917510:LWP917526 MFW917510:MGL917526 MPS917510:MQH917526 MZO917510:NAD917526 NJK917510:NJZ917526 NTG917510:NTV917526 ODC917510:ODR917526 OMY917510:ONN917526 OWU917510:OXJ917526 PGQ917510:PHF917526 PQM917510:PRB917526 QAI917510:QAX917526 QKE917510:QKT917526 QUA917510:QUP917526 RDW917510:REL917526 RNS917510:ROH917526 RXO917510:RYD917526 SHK917510:SHZ917526 SRG917510:SRV917526 TBC917510:TBR917526 TKY917510:TLN917526 TUU917510:TVJ917526 UEQ917510:UFF917526 UOM917510:UPB917526 UYI917510:UYX917526 VIE917510:VIT917526 VSA917510:VSP917526 WBW917510:WCL917526 WLS917510:WMH917526 WVO917510:WWD917526 G983046:V983062 JC983046:JR983062 SY983046:TN983062 ACU983046:ADJ983062 AMQ983046:ANF983062 AWM983046:AXB983062 BGI983046:BGX983062 BQE983046:BQT983062 CAA983046:CAP983062 CJW983046:CKL983062 CTS983046:CUH983062 DDO983046:DED983062 DNK983046:DNZ983062 DXG983046:DXV983062 EHC983046:EHR983062 EQY983046:ERN983062 FAU983046:FBJ983062 FKQ983046:FLF983062 FUM983046:FVB983062 GEI983046:GEX983062 GOE983046:GOT983062 GYA983046:GYP983062 HHW983046:HIL983062 HRS983046:HSH983062 IBO983046:ICD983062 ILK983046:ILZ983062 IVG983046:IVV983062 JFC983046:JFR983062 JOY983046:JPN983062 JYU983046:JZJ983062 KIQ983046:KJF983062 KSM983046:KTB983062 LCI983046:LCX983062 LME983046:LMT983062 LWA983046:LWP983062 MFW983046:MGL983062 MPS983046:MQH983062 MZO983046:NAD983062 NJK983046:NJZ983062 NTG983046:NTV983062 ODC983046:ODR983062 OMY983046:ONN983062 OWU983046:OXJ983062 PGQ983046:PHF983062 PQM983046:PRB983062 QAI983046:QAX983062 QKE983046:QKT983062 QUA983046:QUP983062 RDW983046:REL983062 RNS983046:ROH983062 RXO983046:RYD983062 SHK983046:SHZ983062 SRG983046:SRV983062 TBC983046:TBR983062 TKY983046:TLN983062 TUU983046:TVJ983062 UEQ983046:UFF983062 UOM983046:UPB983062 UYI983046:UYX983062 VIE983046:VIT983062 VSA983046:VSP983062 WBW983046:WCL983062 WLS983046:WMH983062 WVO983046:WWD983062">
      <formula1>0</formula1>
    </dataValidation>
  </dataValidation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A100"/>
  <sheetViews>
    <sheetView rightToLeft="1" zoomScale="90" zoomScaleNormal="90" workbookViewId="0">
      <pane xSplit="5" ySplit="6" topLeftCell="F7" activePane="bottomRight" state="frozen"/>
      <selection pane="topRight" activeCell="F1" sqref="F1"/>
      <selection pane="bottomLeft" activeCell="A7" sqref="A7"/>
      <selection pane="bottomRight" activeCell="F7" sqref="F7"/>
    </sheetView>
  </sheetViews>
  <sheetFormatPr defaultRowHeight="12.75"/>
  <cols>
    <col min="1" max="1" width="9" style="155"/>
    <col min="2" max="2" width="28.28515625" style="155" customWidth="1"/>
    <col min="3" max="3" width="23" style="155" customWidth="1"/>
    <col min="4" max="4" width="21.5703125" style="155" customWidth="1"/>
    <col min="5" max="5" width="15.140625" style="155" customWidth="1"/>
    <col min="6" max="6" width="11.42578125" style="155" customWidth="1"/>
    <col min="7" max="7" width="14.7109375" style="155" customWidth="1"/>
    <col min="8" max="8" width="10.42578125" style="155" customWidth="1"/>
    <col min="9" max="9" width="9.85546875" style="155" customWidth="1"/>
    <col min="10" max="11" width="9.5703125" style="155" customWidth="1"/>
    <col min="12" max="12" width="10.42578125" style="155" customWidth="1"/>
    <col min="13" max="13" width="9.7109375" style="155" customWidth="1"/>
    <col min="14" max="14" width="8.42578125" style="155" bestFit="1" customWidth="1"/>
    <col min="15" max="15" width="9.85546875" style="155" customWidth="1"/>
    <col min="16" max="17" width="8.42578125" style="155" bestFit="1" customWidth="1"/>
    <col min="18" max="18" width="8.5703125" style="155" customWidth="1"/>
    <col min="19" max="19" width="8.28515625" style="155" bestFit="1" customWidth="1"/>
    <col min="20" max="20" width="8.85546875" style="155" customWidth="1"/>
    <col min="21" max="21" width="9.42578125" style="155" customWidth="1"/>
    <col min="22" max="22" width="9.7109375" style="155" customWidth="1"/>
    <col min="23" max="23" width="8.5703125" style="155" bestFit="1" customWidth="1"/>
    <col min="24" max="24" width="16.85546875" style="177" customWidth="1"/>
    <col min="25" max="53" width="9" style="177"/>
    <col min="54" max="257" width="9" style="155"/>
    <col min="258" max="258" width="21.7109375" style="155" customWidth="1"/>
    <col min="259" max="259" width="19.140625" style="155" customWidth="1"/>
    <col min="260" max="260" width="21.5703125" style="155" customWidth="1"/>
    <col min="261" max="261" width="15.140625" style="155" customWidth="1"/>
    <col min="262" max="262" width="11.42578125" style="155" customWidth="1"/>
    <col min="263" max="263" width="11.7109375" style="155" customWidth="1"/>
    <col min="264" max="264" width="10.42578125" style="155" customWidth="1"/>
    <col min="265" max="265" width="9.85546875" style="155" customWidth="1"/>
    <col min="266" max="267" width="9.5703125" style="155" customWidth="1"/>
    <col min="268" max="268" width="10.42578125" style="155" customWidth="1"/>
    <col min="269" max="269" width="9.7109375" style="155" customWidth="1"/>
    <col min="270" max="270" width="8.42578125" style="155" bestFit="1" customWidth="1"/>
    <col min="271" max="271" width="9.85546875" style="155" customWidth="1"/>
    <col min="272" max="273" width="8.42578125" style="155" bestFit="1" customWidth="1"/>
    <col min="274" max="274" width="8.5703125" style="155" customWidth="1"/>
    <col min="275" max="275" width="8.28515625" style="155" bestFit="1" customWidth="1"/>
    <col min="276" max="276" width="8.85546875" style="155" customWidth="1"/>
    <col min="277" max="277" width="9.42578125" style="155" customWidth="1"/>
    <col min="278" max="278" width="9.7109375" style="155" customWidth="1"/>
    <col min="279" max="279" width="8.5703125" style="155" bestFit="1" customWidth="1"/>
    <col min="280" max="280" width="16.85546875" style="155" customWidth="1"/>
    <col min="281" max="513" width="9" style="155"/>
    <col min="514" max="514" width="21.7109375" style="155" customWidth="1"/>
    <col min="515" max="515" width="19.140625" style="155" customWidth="1"/>
    <col min="516" max="516" width="21.5703125" style="155" customWidth="1"/>
    <col min="517" max="517" width="15.140625" style="155" customWidth="1"/>
    <col min="518" max="518" width="11.42578125" style="155" customWidth="1"/>
    <col min="519" max="519" width="11.7109375" style="155" customWidth="1"/>
    <col min="520" max="520" width="10.42578125" style="155" customWidth="1"/>
    <col min="521" max="521" width="9.85546875" style="155" customWidth="1"/>
    <col min="522" max="523" width="9.5703125" style="155" customWidth="1"/>
    <col min="524" max="524" width="10.42578125" style="155" customWidth="1"/>
    <col min="525" max="525" width="9.7109375" style="155" customWidth="1"/>
    <col min="526" max="526" width="8.42578125" style="155" bestFit="1" customWidth="1"/>
    <col min="527" max="527" width="9.85546875" style="155" customWidth="1"/>
    <col min="528" max="529" width="8.42578125" style="155" bestFit="1" customWidth="1"/>
    <col min="530" max="530" width="8.5703125" style="155" customWidth="1"/>
    <col min="531" max="531" width="8.28515625" style="155" bestFit="1" customWidth="1"/>
    <col min="532" max="532" width="8.85546875" style="155" customWidth="1"/>
    <col min="533" max="533" width="9.42578125" style="155" customWidth="1"/>
    <col min="534" max="534" width="9.7109375" style="155" customWidth="1"/>
    <col min="535" max="535" width="8.5703125" style="155" bestFit="1" customWidth="1"/>
    <col min="536" max="536" width="16.85546875" style="155" customWidth="1"/>
    <col min="537" max="769" width="9" style="155"/>
    <col min="770" max="770" width="21.7109375" style="155" customWidth="1"/>
    <col min="771" max="771" width="19.140625" style="155" customWidth="1"/>
    <col min="772" max="772" width="21.5703125" style="155" customWidth="1"/>
    <col min="773" max="773" width="15.140625" style="155" customWidth="1"/>
    <col min="774" max="774" width="11.42578125" style="155" customWidth="1"/>
    <col min="775" max="775" width="11.7109375" style="155" customWidth="1"/>
    <col min="776" max="776" width="10.42578125" style="155" customWidth="1"/>
    <col min="777" max="777" width="9.85546875" style="155" customWidth="1"/>
    <col min="778" max="779" width="9.5703125" style="155" customWidth="1"/>
    <col min="780" max="780" width="10.42578125" style="155" customWidth="1"/>
    <col min="781" max="781" width="9.7109375" style="155" customWidth="1"/>
    <col min="782" max="782" width="8.42578125" style="155" bestFit="1" customWidth="1"/>
    <col min="783" max="783" width="9.85546875" style="155" customWidth="1"/>
    <col min="784" max="785" width="8.42578125" style="155" bestFit="1" customWidth="1"/>
    <col min="786" max="786" width="8.5703125" style="155" customWidth="1"/>
    <col min="787" max="787" width="8.28515625" style="155" bestFit="1" customWidth="1"/>
    <col min="788" max="788" width="8.85546875" style="155" customWidth="1"/>
    <col min="789" max="789" width="9.42578125" style="155" customWidth="1"/>
    <col min="790" max="790" width="9.7109375" style="155" customWidth="1"/>
    <col min="791" max="791" width="8.5703125" style="155" bestFit="1" customWidth="1"/>
    <col min="792" max="792" width="16.85546875" style="155" customWidth="1"/>
    <col min="793" max="1025" width="9" style="155"/>
    <col min="1026" max="1026" width="21.7109375" style="155" customWidth="1"/>
    <col min="1027" max="1027" width="19.140625" style="155" customWidth="1"/>
    <col min="1028" max="1028" width="21.5703125" style="155" customWidth="1"/>
    <col min="1029" max="1029" width="15.140625" style="155" customWidth="1"/>
    <col min="1030" max="1030" width="11.42578125" style="155" customWidth="1"/>
    <col min="1031" max="1031" width="11.7109375" style="155" customWidth="1"/>
    <col min="1032" max="1032" width="10.42578125" style="155" customWidth="1"/>
    <col min="1033" max="1033" width="9.85546875" style="155" customWidth="1"/>
    <col min="1034" max="1035" width="9.5703125" style="155" customWidth="1"/>
    <col min="1036" max="1036" width="10.42578125" style="155" customWidth="1"/>
    <col min="1037" max="1037" width="9.7109375" style="155" customWidth="1"/>
    <col min="1038" max="1038" width="8.42578125" style="155" bestFit="1" customWidth="1"/>
    <col min="1039" max="1039" width="9.85546875" style="155" customWidth="1"/>
    <col min="1040" max="1041" width="8.42578125" style="155" bestFit="1" customWidth="1"/>
    <col min="1042" max="1042" width="8.5703125" style="155" customWidth="1"/>
    <col min="1043" max="1043" width="8.28515625" style="155" bestFit="1" customWidth="1"/>
    <col min="1044" max="1044" width="8.85546875" style="155" customWidth="1"/>
    <col min="1045" max="1045" width="9.42578125" style="155" customWidth="1"/>
    <col min="1046" max="1046" width="9.7109375" style="155" customWidth="1"/>
    <col min="1047" max="1047" width="8.5703125" style="155" bestFit="1" customWidth="1"/>
    <col min="1048" max="1048" width="16.85546875" style="155" customWidth="1"/>
    <col min="1049" max="1281" width="9" style="155"/>
    <col min="1282" max="1282" width="21.7109375" style="155" customWidth="1"/>
    <col min="1283" max="1283" width="19.140625" style="155" customWidth="1"/>
    <col min="1284" max="1284" width="21.5703125" style="155" customWidth="1"/>
    <col min="1285" max="1285" width="15.140625" style="155" customWidth="1"/>
    <col min="1286" max="1286" width="11.42578125" style="155" customWidth="1"/>
    <col min="1287" max="1287" width="11.7109375" style="155" customWidth="1"/>
    <col min="1288" max="1288" width="10.42578125" style="155" customWidth="1"/>
    <col min="1289" max="1289" width="9.85546875" style="155" customWidth="1"/>
    <col min="1290" max="1291" width="9.5703125" style="155" customWidth="1"/>
    <col min="1292" max="1292" width="10.42578125" style="155" customWidth="1"/>
    <col min="1293" max="1293" width="9.7109375" style="155" customWidth="1"/>
    <col min="1294" max="1294" width="8.42578125" style="155" bestFit="1" customWidth="1"/>
    <col min="1295" max="1295" width="9.85546875" style="155" customWidth="1"/>
    <col min="1296" max="1297" width="8.42578125" style="155" bestFit="1" customWidth="1"/>
    <col min="1298" max="1298" width="8.5703125" style="155" customWidth="1"/>
    <col min="1299" max="1299" width="8.28515625" style="155" bestFit="1" customWidth="1"/>
    <col min="1300" max="1300" width="8.85546875" style="155" customWidth="1"/>
    <col min="1301" max="1301" width="9.42578125" style="155" customWidth="1"/>
    <col min="1302" max="1302" width="9.7109375" style="155" customWidth="1"/>
    <col min="1303" max="1303" width="8.5703125" style="155" bestFit="1" customWidth="1"/>
    <col min="1304" max="1304" width="16.85546875" style="155" customWidth="1"/>
    <col min="1305" max="1537" width="9" style="155"/>
    <col min="1538" max="1538" width="21.7109375" style="155" customWidth="1"/>
    <col min="1539" max="1539" width="19.140625" style="155" customWidth="1"/>
    <col min="1540" max="1540" width="21.5703125" style="155" customWidth="1"/>
    <col min="1541" max="1541" width="15.140625" style="155" customWidth="1"/>
    <col min="1542" max="1542" width="11.42578125" style="155" customWidth="1"/>
    <col min="1543" max="1543" width="11.7109375" style="155" customWidth="1"/>
    <col min="1544" max="1544" width="10.42578125" style="155" customWidth="1"/>
    <col min="1545" max="1545" width="9.85546875" style="155" customWidth="1"/>
    <col min="1546" max="1547" width="9.5703125" style="155" customWidth="1"/>
    <col min="1548" max="1548" width="10.42578125" style="155" customWidth="1"/>
    <col min="1549" max="1549" width="9.7109375" style="155" customWidth="1"/>
    <col min="1550" max="1550" width="8.42578125" style="155" bestFit="1" customWidth="1"/>
    <col min="1551" max="1551" width="9.85546875" style="155" customWidth="1"/>
    <col min="1552" max="1553" width="8.42578125" style="155" bestFit="1" customWidth="1"/>
    <col min="1554" max="1554" width="8.5703125" style="155" customWidth="1"/>
    <col min="1555" max="1555" width="8.28515625" style="155" bestFit="1" customWidth="1"/>
    <col min="1556" max="1556" width="8.85546875" style="155" customWidth="1"/>
    <col min="1557" max="1557" width="9.42578125" style="155" customWidth="1"/>
    <col min="1558" max="1558" width="9.7109375" style="155" customWidth="1"/>
    <col min="1559" max="1559" width="8.5703125" style="155" bestFit="1" customWidth="1"/>
    <col min="1560" max="1560" width="16.85546875" style="155" customWidth="1"/>
    <col min="1561" max="1793" width="9" style="155"/>
    <col min="1794" max="1794" width="21.7109375" style="155" customWidth="1"/>
    <col min="1795" max="1795" width="19.140625" style="155" customWidth="1"/>
    <col min="1796" max="1796" width="21.5703125" style="155" customWidth="1"/>
    <col min="1797" max="1797" width="15.140625" style="155" customWidth="1"/>
    <col min="1798" max="1798" width="11.42578125" style="155" customWidth="1"/>
    <col min="1799" max="1799" width="11.7109375" style="155" customWidth="1"/>
    <col min="1800" max="1800" width="10.42578125" style="155" customWidth="1"/>
    <col min="1801" max="1801" width="9.85546875" style="155" customWidth="1"/>
    <col min="1802" max="1803" width="9.5703125" style="155" customWidth="1"/>
    <col min="1804" max="1804" width="10.42578125" style="155" customWidth="1"/>
    <col min="1805" max="1805" width="9.7109375" style="155" customWidth="1"/>
    <col min="1806" max="1806" width="8.42578125" style="155" bestFit="1" customWidth="1"/>
    <col min="1807" max="1807" width="9.85546875" style="155" customWidth="1"/>
    <col min="1808" max="1809" width="8.42578125" style="155" bestFit="1" customWidth="1"/>
    <col min="1810" max="1810" width="8.5703125" style="155" customWidth="1"/>
    <col min="1811" max="1811" width="8.28515625" style="155" bestFit="1" customWidth="1"/>
    <col min="1812" max="1812" width="8.85546875" style="155" customWidth="1"/>
    <col min="1813" max="1813" width="9.42578125" style="155" customWidth="1"/>
    <col min="1814" max="1814" width="9.7109375" style="155" customWidth="1"/>
    <col min="1815" max="1815" width="8.5703125" style="155" bestFit="1" customWidth="1"/>
    <col min="1816" max="1816" width="16.85546875" style="155" customWidth="1"/>
    <col min="1817" max="2049" width="9" style="155"/>
    <col min="2050" max="2050" width="21.7109375" style="155" customWidth="1"/>
    <col min="2051" max="2051" width="19.140625" style="155" customWidth="1"/>
    <col min="2052" max="2052" width="21.5703125" style="155" customWidth="1"/>
    <col min="2053" max="2053" width="15.140625" style="155" customWidth="1"/>
    <col min="2054" max="2054" width="11.42578125" style="155" customWidth="1"/>
    <col min="2055" max="2055" width="11.7109375" style="155" customWidth="1"/>
    <col min="2056" max="2056" width="10.42578125" style="155" customWidth="1"/>
    <col min="2057" max="2057" width="9.85546875" style="155" customWidth="1"/>
    <col min="2058" max="2059" width="9.5703125" style="155" customWidth="1"/>
    <col min="2060" max="2060" width="10.42578125" style="155" customWidth="1"/>
    <col min="2061" max="2061" width="9.7109375" style="155" customWidth="1"/>
    <col min="2062" max="2062" width="8.42578125" style="155" bestFit="1" customWidth="1"/>
    <col min="2063" max="2063" width="9.85546875" style="155" customWidth="1"/>
    <col min="2064" max="2065" width="8.42578125" style="155" bestFit="1" customWidth="1"/>
    <col min="2066" max="2066" width="8.5703125" style="155" customWidth="1"/>
    <col min="2067" max="2067" width="8.28515625" style="155" bestFit="1" customWidth="1"/>
    <col min="2068" max="2068" width="8.85546875" style="155" customWidth="1"/>
    <col min="2069" max="2069" width="9.42578125" style="155" customWidth="1"/>
    <col min="2070" max="2070" width="9.7109375" style="155" customWidth="1"/>
    <col min="2071" max="2071" width="8.5703125" style="155" bestFit="1" customWidth="1"/>
    <col min="2072" max="2072" width="16.85546875" style="155" customWidth="1"/>
    <col min="2073" max="2305" width="9" style="155"/>
    <col min="2306" max="2306" width="21.7109375" style="155" customWidth="1"/>
    <col min="2307" max="2307" width="19.140625" style="155" customWidth="1"/>
    <col min="2308" max="2308" width="21.5703125" style="155" customWidth="1"/>
    <col min="2309" max="2309" width="15.140625" style="155" customWidth="1"/>
    <col min="2310" max="2310" width="11.42578125" style="155" customWidth="1"/>
    <col min="2311" max="2311" width="11.7109375" style="155" customWidth="1"/>
    <col min="2312" max="2312" width="10.42578125" style="155" customWidth="1"/>
    <col min="2313" max="2313" width="9.85546875" style="155" customWidth="1"/>
    <col min="2314" max="2315" width="9.5703125" style="155" customWidth="1"/>
    <col min="2316" max="2316" width="10.42578125" style="155" customWidth="1"/>
    <col min="2317" max="2317" width="9.7109375" style="155" customWidth="1"/>
    <col min="2318" max="2318" width="8.42578125" style="155" bestFit="1" customWidth="1"/>
    <col min="2319" max="2319" width="9.85546875" style="155" customWidth="1"/>
    <col min="2320" max="2321" width="8.42578125" style="155" bestFit="1" customWidth="1"/>
    <col min="2322" max="2322" width="8.5703125" style="155" customWidth="1"/>
    <col min="2323" max="2323" width="8.28515625" style="155" bestFit="1" customWidth="1"/>
    <col min="2324" max="2324" width="8.85546875" style="155" customWidth="1"/>
    <col min="2325" max="2325" width="9.42578125" style="155" customWidth="1"/>
    <col min="2326" max="2326" width="9.7109375" style="155" customWidth="1"/>
    <col min="2327" max="2327" width="8.5703125" style="155" bestFit="1" customWidth="1"/>
    <col min="2328" max="2328" width="16.85546875" style="155" customWidth="1"/>
    <col min="2329" max="2561" width="9" style="155"/>
    <col min="2562" max="2562" width="21.7109375" style="155" customWidth="1"/>
    <col min="2563" max="2563" width="19.140625" style="155" customWidth="1"/>
    <col min="2564" max="2564" width="21.5703125" style="155" customWidth="1"/>
    <col min="2565" max="2565" width="15.140625" style="155" customWidth="1"/>
    <col min="2566" max="2566" width="11.42578125" style="155" customWidth="1"/>
    <col min="2567" max="2567" width="11.7109375" style="155" customWidth="1"/>
    <col min="2568" max="2568" width="10.42578125" style="155" customWidth="1"/>
    <col min="2569" max="2569" width="9.85546875" style="155" customWidth="1"/>
    <col min="2570" max="2571" width="9.5703125" style="155" customWidth="1"/>
    <col min="2572" max="2572" width="10.42578125" style="155" customWidth="1"/>
    <col min="2573" max="2573" width="9.7109375" style="155" customWidth="1"/>
    <col min="2574" max="2574" width="8.42578125" style="155" bestFit="1" customWidth="1"/>
    <col min="2575" max="2575" width="9.85546875" style="155" customWidth="1"/>
    <col min="2576" max="2577" width="8.42578125" style="155" bestFit="1" customWidth="1"/>
    <col min="2578" max="2578" width="8.5703125" style="155" customWidth="1"/>
    <col min="2579" max="2579" width="8.28515625" style="155" bestFit="1" customWidth="1"/>
    <col min="2580" max="2580" width="8.85546875" style="155" customWidth="1"/>
    <col min="2581" max="2581" width="9.42578125" style="155" customWidth="1"/>
    <col min="2582" max="2582" width="9.7109375" style="155" customWidth="1"/>
    <col min="2583" max="2583" width="8.5703125" style="155" bestFit="1" customWidth="1"/>
    <col min="2584" max="2584" width="16.85546875" style="155" customWidth="1"/>
    <col min="2585" max="2817" width="9" style="155"/>
    <col min="2818" max="2818" width="21.7109375" style="155" customWidth="1"/>
    <col min="2819" max="2819" width="19.140625" style="155" customWidth="1"/>
    <col min="2820" max="2820" width="21.5703125" style="155" customWidth="1"/>
    <col min="2821" max="2821" width="15.140625" style="155" customWidth="1"/>
    <col min="2822" max="2822" width="11.42578125" style="155" customWidth="1"/>
    <col min="2823" max="2823" width="11.7109375" style="155" customWidth="1"/>
    <col min="2824" max="2824" width="10.42578125" style="155" customWidth="1"/>
    <col min="2825" max="2825" width="9.85546875" style="155" customWidth="1"/>
    <col min="2826" max="2827" width="9.5703125" style="155" customWidth="1"/>
    <col min="2828" max="2828" width="10.42578125" style="155" customWidth="1"/>
    <col min="2829" max="2829" width="9.7109375" style="155" customWidth="1"/>
    <col min="2830" max="2830" width="8.42578125" style="155" bestFit="1" customWidth="1"/>
    <col min="2831" max="2831" width="9.85546875" style="155" customWidth="1"/>
    <col min="2832" max="2833" width="8.42578125" style="155" bestFit="1" customWidth="1"/>
    <col min="2834" max="2834" width="8.5703125" style="155" customWidth="1"/>
    <col min="2835" max="2835" width="8.28515625" style="155" bestFit="1" customWidth="1"/>
    <col min="2836" max="2836" width="8.85546875" style="155" customWidth="1"/>
    <col min="2837" max="2837" width="9.42578125" style="155" customWidth="1"/>
    <col min="2838" max="2838" width="9.7109375" style="155" customWidth="1"/>
    <col min="2839" max="2839" width="8.5703125" style="155" bestFit="1" customWidth="1"/>
    <col min="2840" max="2840" width="16.85546875" style="155" customWidth="1"/>
    <col min="2841" max="3073" width="9" style="155"/>
    <col min="3074" max="3074" width="21.7109375" style="155" customWidth="1"/>
    <col min="3075" max="3075" width="19.140625" style="155" customWidth="1"/>
    <col min="3076" max="3076" width="21.5703125" style="155" customWidth="1"/>
    <col min="3077" max="3077" width="15.140625" style="155" customWidth="1"/>
    <col min="3078" max="3078" width="11.42578125" style="155" customWidth="1"/>
    <col min="3079" max="3079" width="11.7109375" style="155" customWidth="1"/>
    <col min="3080" max="3080" width="10.42578125" style="155" customWidth="1"/>
    <col min="3081" max="3081" width="9.85546875" style="155" customWidth="1"/>
    <col min="3082" max="3083" width="9.5703125" style="155" customWidth="1"/>
    <col min="3084" max="3084" width="10.42578125" style="155" customWidth="1"/>
    <col min="3085" max="3085" width="9.7109375" style="155" customWidth="1"/>
    <col min="3086" max="3086" width="8.42578125" style="155" bestFit="1" customWidth="1"/>
    <col min="3087" max="3087" width="9.85546875" style="155" customWidth="1"/>
    <col min="3088" max="3089" width="8.42578125" style="155" bestFit="1" customWidth="1"/>
    <col min="3090" max="3090" width="8.5703125" style="155" customWidth="1"/>
    <col min="3091" max="3091" width="8.28515625" style="155" bestFit="1" customWidth="1"/>
    <col min="3092" max="3092" width="8.85546875" style="155" customWidth="1"/>
    <col min="3093" max="3093" width="9.42578125" style="155" customWidth="1"/>
    <col min="3094" max="3094" width="9.7109375" style="155" customWidth="1"/>
    <col min="3095" max="3095" width="8.5703125" style="155" bestFit="1" customWidth="1"/>
    <col min="3096" max="3096" width="16.85546875" style="155" customWidth="1"/>
    <col min="3097" max="3329" width="9" style="155"/>
    <col min="3330" max="3330" width="21.7109375" style="155" customWidth="1"/>
    <col min="3331" max="3331" width="19.140625" style="155" customWidth="1"/>
    <col min="3332" max="3332" width="21.5703125" style="155" customWidth="1"/>
    <col min="3333" max="3333" width="15.140625" style="155" customWidth="1"/>
    <col min="3334" max="3334" width="11.42578125" style="155" customWidth="1"/>
    <col min="3335" max="3335" width="11.7109375" style="155" customWidth="1"/>
    <col min="3336" max="3336" width="10.42578125" style="155" customWidth="1"/>
    <col min="3337" max="3337" width="9.85546875" style="155" customWidth="1"/>
    <col min="3338" max="3339" width="9.5703125" style="155" customWidth="1"/>
    <col min="3340" max="3340" width="10.42578125" style="155" customWidth="1"/>
    <col min="3341" max="3341" width="9.7109375" style="155" customWidth="1"/>
    <col min="3342" max="3342" width="8.42578125" style="155" bestFit="1" customWidth="1"/>
    <col min="3343" max="3343" width="9.85546875" style="155" customWidth="1"/>
    <col min="3344" max="3345" width="8.42578125" style="155" bestFit="1" customWidth="1"/>
    <col min="3346" max="3346" width="8.5703125" style="155" customWidth="1"/>
    <col min="3347" max="3347" width="8.28515625" style="155" bestFit="1" customWidth="1"/>
    <col min="3348" max="3348" width="8.85546875" style="155" customWidth="1"/>
    <col min="3349" max="3349" width="9.42578125" style="155" customWidth="1"/>
    <col min="3350" max="3350" width="9.7109375" style="155" customWidth="1"/>
    <col min="3351" max="3351" width="8.5703125" style="155" bestFit="1" customWidth="1"/>
    <col min="3352" max="3352" width="16.85546875" style="155" customWidth="1"/>
    <col min="3353" max="3585" width="9" style="155"/>
    <col min="3586" max="3586" width="21.7109375" style="155" customWidth="1"/>
    <col min="3587" max="3587" width="19.140625" style="155" customWidth="1"/>
    <col min="3588" max="3588" width="21.5703125" style="155" customWidth="1"/>
    <col min="3589" max="3589" width="15.140625" style="155" customWidth="1"/>
    <col min="3590" max="3590" width="11.42578125" style="155" customWidth="1"/>
    <col min="3591" max="3591" width="11.7109375" style="155" customWidth="1"/>
    <col min="3592" max="3592" width="10.42578125" style="155" customWidth="1"/>
    <col min="3593" max="3593" width="9.85546875" style="155" customWidth="1"/>
    <col min="3594" max="3595" width="9.5703125" style="155" customWidth="1"/>
    <col min="3596" max="3596" width="10.42578125" style="155" customWidth="1"/>
    <col min="3597" max="3597" width="9.7109375" style="155" customWidth="1"/>
    <col min="3598" max="3598" width="8.42578125" style="155" bestFit="1" customWidth="1"/>
    <col min="3599" max="3599" width="9.85546875" style="155" customWidth="1"/>
    <col min="3600" max="3601" width="8.42578125" style="155" bestFit="1" customWidth="1"/>
    <col min="3602" max="3602" width="8.5703125" style="155" customWidth="1"/>
    <col min="3603" max="3603" width="8.28515625" style="155" bestFit="1" customWidth="1"/>
    <col min="3604" max="3604" width="8.85546875" style="155" customWidth="1"/>
    <col min="3605" max="3605" width="9.42578125" style="155" customWidth="1"/>
    <col min="3606" max="3606" width="9.7109375" style="155" customWidth="1"/>
    <col min="3607" max="3607" width="8.5703125" style="155" bestFit="1" customWidth="1"/>
    <col min="3608" max="3608" width="16.85546875" style="155" customWidth="1"/>
    <col min="3609" max="3841" width="9" style="155"/>
    <col min="3842" max="3842" width="21.7109375" style="155" customWidth="1"/>
    <col min="3843" max="3843" width="19.140625" style="155" customWidth="1"/>
    <col min="3844" max="3844" width="21.5703125" style="155" customWidth="1"/>
    <col min="3845" max="3845" width="15.140625" style="155" customWidth="1"/>
    <col min="3846" max="3846" width="11.42578125" style="155" customWidth="1"/>
    <col min="3847" max="3847" width="11.7109375" style="155" customWidth="1"/>
    <col min="3848" max="3848" width="10.42578125" style="155" customWidth="1"/>
    <col min="3849" max="3849" width="9.85546875" style="155" customWidth="1"/>
    <col min="3850" max="3851" width="9.5703125" style="155" customWidth="1"/>
    <col min="3852" max="3852" width="10.42578125" style="155" customWidth="1"/>
    <col min="3853" max="3853" width="9.7109375" style="155" customWidth="1"/>
    <col min="3854" max="3854" width="8.42578125" style="155" bestFit="1" customWidth="1"/>
    <col min="3855" max="3855" width="9.85546875" style="155" customWidth="1"/>
    <col min="3856" max="3857" width="8.42578125" style="155" bestFit="1" customWidth="1"/>
    <col min="3858" max="3858" width="8.5703125" style="155" customWidth="1"/>
    <col min="3859" max="3859" width="8.28515625" style="155" bestFit="1" customWidth="1"/>
    <col min="3860" max="3860" width="8.85546875" style="155" customWidth="1"/>
    <col min="3861" max="3861" width="9.42578125" style="155" customWidth="1"/>
    <col min="3862" max="3862" width="9.7109375" style="155" customWidth="1"/>
    <col min="3863" max="3863" width="8.5703125" style="155" bestFit="1" customWidth="1"/>
    <col min="3864" max="3864" width="16.85546875" style="155" customWidth="1"/>
    <col min="3865" max="4097" width="9" style="155"/>
    <col min="4098" max="4098" width="21.7109375" style="155" customWidth="1"/>
    <col min="4099" max="4099" width="19.140625" style="155" customWidth="1"/>
    <col min="4100" max="4100" width="21.5703125" style="155" customWidth="1"/>
    <col min="4101" max="4101" width="15.140625" style="155" customWidth="1"/>
    <col min="4102" max="4102" width="11.42578125" style="155" customWidth="1"/>
    <col min="4103" max="4103" width="11.7109375" style="155" customWidth="1"/>
    <col min="4104" max="4104" width="10.42578125" style="155" customWidth="1"/>
    <col min="4105" max="4105" width="9.85546875" style="155" customWidth="1"/>
    <col min="4106" max="4107" width="9.5703125" style="155" customWidth="1"/>
    <col min="4108" max="4108" width="10.42578125" style="155" customWidth="1"/>
    <col min="4109" max="4109" width="9.7109375" style="155" customWidth="1"/>
    <col min="4110" max="4110" width="8.42578125" style="155" bestFit="1" customWidth="1"/>
    <col min="4111" max="4111" width="9.85546875" style="155" customWidth="1"/>
    <col min="4112" max="4113" width="8.42578125" style="155" bestFit="1" customWidth="1"/>
    <col min="4114" max="4114" width="8.5703125" style="155" customWidth="1"/>
    <col min="4115" max="4115" width="8.28515625" style="155" bestFit="1" customWidth="1"/>
    <col min="4116" max="4116" width="8.85546875" style="155" customWidth="1"/>
    <col min="4117" max="4117" width="9.42578125" style="155" customWidth="1"/>
    <col min="4118" max="4118" width="9.7109375" style="155" customWidth="1"/>
    <col min="4119" max="4119" width="8.5703125" style="155" bestFit="1" customWidth="1"/>
    <col min="4120" max="4120" width="16.85546875" style="155" customWidth="1"/>
    <col min="4121" max="4353" width="9" style="155"/>
    <col min="4354" max="4354" width="21.7109375" style="155" customWidth="1"/>
    <col min="4355" max="4355" width="19.140625" style="155" customWidth="1"/>
    <col min="4356" max="4356" width="21.5703125" style="155" customWidth="1"/>
    <col min="4357" max="4357" width="15.140625" style="155" customWidth="1"/>
    <col min="4358" max="4358" width="11.42578125" style="155" customWidth="1"/>
    <col min="4359" max="4359" width="11.7109375" style="155" customWidth="1"/>
    <col min="4360" max="4360" width="10.42578125" style="155" customWidth="1"/>
    <col min="4361" max="4361" width="9.85546875" style="155" customWidth="1"/>
    <col min="4362" max="4363" width="9.5703125" style="155" customWidth="1"/>
    <col min="4364" max="4364" width="10.42578125" style="155" customWidth="1"/>
    <col min="4365" max="4365" width="9.7109375" style="155" customWidth="1"/>
    <col min="4366" max="4366" width="8.42578125" style="155" bestFit="1" customWidth="1"/>
    <col min="4367" max="4367" width="9.85546875" style="155" customWidth="1"/>
    <col min="4368" max="4369" width="8.42578125" style="155" bestFit="1" customWidth="1"/>
    <col min="4370" max="4370" width="8.5703125" style="155" customWidth="1"/>
    <col min="4371" max="4371" width="8.28515625" style="155" bestFit="1" customWidth="1"/>
    <col min="4372" max="4372" width="8.85546875" style="155" customWidth="1"/>
    <col min="4373" max="4373" width="9.42578125" style="155" customWidth="1"/>
    <col min="4374" max="4374" width="9.7109375" style="155" customWidth="1"/>
    <col min="4375" max="4375" width="8.5703125" style="155" bestFit="1" customWidth="1"/>
    <col min="4376" max="4376" width="16.85546875" style="155" customWidth="1"/>
    <col min="4377" max="4609" width="9" style="155"/>
    <col min="4610" max="4610" width="21.7109375" style="155" customWidth="1"/>
    <col min="4611" max="4611" width="19.140625" style="155" customWidth="1"/>
    <col min="4612" max="4612" width="21.5703125" style="155" customWidth="1"/>
    <col min="4613" max="4613" width="15.140625" style="155" customWidth="1"/>
    <col min="4614" max="4614" width="11.42578125" style="155" customWidth="1"/>
    <col min="4615" max="4615" width="11.7109375" style="155" customWidth="1"/>
    <col min="4616" max="4616" width="10.42578125" style="155" customWidth="1"/>
    <col min="4617" max="4617" width="9.85546875" style="155" customWidth="1"/>
    <col min="4618" max="4619" width="9.5703125" style="155" customWidth="1"/>
    <col min="4620" max="4620" width="10.42578125" style="155" customWidth="1"/>
    <col min="4621" max="4621" width="9.7109375" style="155" customWidth="1"/>
    <col min="4622" max="4622" width="8.42578125" style="155" bestFit="1" customWidth="1"/>
    <col min="4623" max="4623" width="9.85546875" style="155" customWidth="1"/>
    <col min="4624" max="4625" width="8.42578125" style="155" bestFit="1" customWidth="1"/>
    <col min="4626" max="4626" width="8.5703125" style="155" customWidth="1"/>
    <col min="4627" max="4627" width="8.28515625" style="155" bestFit="1" customWidth="1"/>
    <col min="4628" max="4628" width="8.85546875" style="155" customWidth="1"/>
    <col min="4629" max="4629" width="9.42578125" style="155" customWidth="1"/>
    <col min="4630" max="4630" width="9.7109375" style="155" customWidth="1"/>
    <col min="4631" max="4631" width="8.5703125" style="155" bestFit="1" customWidth="1"/>
    <col min="4632" max="4632" width="16.85546875" style="155" customWidth="1"/>
    <col min="4633" max="4865" width="9" style="155"/>
    <col min="4866" max="4866" width="21.7109375" style="155" customWidth="1"/>
    <col min="4867" max="4867" width="19.140625" style="155" customWidth="1"/>
    <col min="4868" max="4868" width="21.5703125" style="155" customWidth="1"/>
    <col min="4869" max="4869" width="15.140625" style="155" customWidth="1"/>
    <col min="4870" max="4870" width="11.42578125" style="155" customWidth="1"/>
    <col min="4871" max="4871" width="11.7109375" style="155" customWidth="1"/>
    <col min="4872" max="4872" width="10.42578125" style="155" customWidth="1"/>
    <col min="4873" max="4873" width="9.85546875" style="155" customWidth="1"/>
    <col min="4874" max="4875" width="9.5703125" style="155" customWidth="1"/>
    <col min="4876" max="4876" width="10.42578125" style="155" customWidth="1"/>
    <col min="4877" max="4877" width="9.7109375" style="155" customWidth="1"/>
    <col min="4878" max="4878" width="8.42578125" style="155" bestFit="1" customWidth="1"/>
    <col min="4879" max="4879" width="9.85546875" style="155" customWidth="1"/>
    <col min="4880" max="4881" width="8.42578125" style="155" bestFit="1" customWidth="1"/>
    <col min="4882" max="4882" width="8.5703125" style="155" customWidth="1"/>
    <col min="4883" max="4883" width="8.28515625" style="155" bestFit="1" customWidth="1"/>
    <col min="4884" max="4884" width="8.85546875" style="155" customWidth="1"/>
    <col min="4885" max="4885" width="9.42578125" style="155" customWidth="1"/>
    <col min="4886" max="4886" width="9.7109375" style="155" customWidth="1"/>
    <col min="4887" max="4887" width="8.5703125" style="155" bestFit="1" customWidth="1"/>
    <col min="4888" max="4888" width="16.85546875" style="155" customWidth="1"/>
    <col min="4889" max="5121" width="9" style="155"/>
    <col min="5122" max="5122" width="21.7109375" style="155" customWidth="1"/>
    <col min="5123" max="5123" width="19.140625" style="155" customWidth="1"/>
    <col min="5124" max="5124" width="21.5703125" style="155" customWidth="1"/>
    <col min="5125" max="5125" width="15.140625" style="155" customWidth="1"/>
    <col min="5126" max="5126" width="11.42578125" style="155" customWidth="1"/>
    <col min="5127" max="5127" width="11.7109375" style="155" customWidth="1"/>
    <col min="5128" max="5128" width="10.42578125" style="155" customWidth="1"/>
    <col min="5129" max="5129" width="9.85546875" style="155" customWidth="1"/>
    <col min="5130" max="5131" width="9.5703125" style="155" customWidth="1"/>
    <col min="5132" max="5132" width="10.42578125" style="155" customWidth="1"/>
    <col min="5133" max="5133" width="9.7109375" style="155" customWidth="1"/>
    <col min="5134" max="5134" width="8.42578125" style="155" bestFit="1" customWidth="1"/>
    <col min="5135" max="5135" width="9.85546875" style="155" customWidth="1"/>
    <col min="5136" max="5137" width="8.42578125" style="155" bestFit="1" customWidth="1"/>
    <col min="5138" max="5138" width="8.5703125" style="155" customWidth="1"/>
    <col min="5139" max="5139" width="8.28515625" style="155" bestFit="1" customWidth="1"/>
    <col min="5140" max="5140" width="8.85546875" style="155" customWidth="1"/>
    <col min="5141" max="5141" width="9.42578125" style="155" customWidth="1"/>
    <col min="5142" max="5142" width="9.7109375" style="155" customWidth="1"/>
    <col min="5143" max="5143" width="8.5703125" style="155" bestFit="1" customWidth="1"/>
    <col min="5144" max="5144" width="16.85546875" style="155" customWidth="1"/>
    <col min="5145" max="5377" width="9" style="155"/>
    <col min="5378" max="5378" width="21.7109375" style="155" customWidth="1"/>
    <col min="5379" max="5379" width="19.140625" style="155" customWidth="1"/>
    <col min="5380" max="5380" width="21.5703125" style="155" customWidth="1"/>
    <col min="5381" max="5381" width="15.140625" style="155" customWidth="1"/>
    <col min="5382" max="5382" width="11.42578125" style="155" customWidth="1"/>
    <col min="5383" max="5383" width="11.7109375" style="155" customWidth="1"/>
    <col min="5384" max="5384" width="10.42578125" style="155" customWidth="1"/>
    <col min="5385" max="5385" width="9.85546875" style="155" customWidth="1"/>
    <col min="5386" max="5387" width="9.5703125" style="155" customWidth="1"/>
    <col min="5388" max="5388" width="10.42578125" style="155" customWidth="1"/>
    <col min="5389" max="5389" width="9.7109375" style="155" customWidth="1"/>
    <col min="5390" max="5390" width="8.42578125" style="155" bestFit="1" customWidth="1"/>
    <col min="5391" max="5391" width="9.85546875" style="155" customWidth="1"/>
    <col min="5392" max="5393" width="8.42578125" style="155" bestFit="1" customWidth="1"/>
    <col min="5394" max="5394" width="8.5703125" style="155" customWidth="1"/>
    <col min="5395" max="5395" width="8.28515625" style="155" bestFit="1" customWidth="1"/>
    <col min="5396" max="5396" width="8.85546875" style="155" customWidth="1"/>
    <col min="5397" max="5397" width="9.42578125" style="155" customWidth="1"/>
    <col min="5398" max="5398" width="9.7109375" style="155" customWidth="1"/>
    <col min="5399" max="5399" width="8.5703125" style="155" bestFit="1" customWidth="1"/>
    <col min="5400" max="5400" width="16.85546875" style="155" customWidth="1"/>
    <col min="5401" max="5633" width="9" style="155"/>
    <col min="5634" max="5634" width="21.7109375" style="155" customWidth="1"/>
    <col min="5635" max="5635" width="19.140625" style="155" customWidth="1"/>
    <col min="5636" max="5636" width="21.5703125" style="155" customWidth="1"/>
    <col min="5637" max="5637" width="15.140625" style="155" customWidth="1"/>
    <col min="5638" max="5638" width="11.42578125" style="155" customWidth="1"/>
    <col min="5639" max="5639" width="11.7109375" style="155" customWidth="1"/>
    <col min="5640" max="5640" width="10.42578125" style="155" customWidth="1"/>
    <col min="5641" max="5641" width="9.85546875" style="155" customWidth="1"/>
    <col min="5642" max="5643" width="9.5703125" style="155" customWidth="1"/>
    <col min="5644" max="5644" width="10.42578125" style="155" customWidth="1"/>
    <col min="5645" max="5645" width="9.7109375" style="155" customWidth="1"/>
    <col min="5646" max="5646" width="8.42578125" style="155" bestFit="1" customWidth="1"/>
    <col min="5647" max="5647" width="9.85546875" style="155" customWidth="1"/>
    <col min="5648" max="5649" width="8.42578125" style="155" bestFit="1" customWidth="1"/>
    <col min="5650" max="5650" width="8.5703125" style="155" customWidth="1"/>
    <col min="5651" max="5651" width="8.28515625" style="155" bestFit="1" customWidth="1"/>
    <col min="5652" max="5652" width="8.85546875" style="155" customWidth="1"/>
    <col min="5653" max="5653" width="9.42578125" style="155" customWidth="1"/>
    <col min="5654" max="5654" width="9.7109375" style="155" customWidth="1"/>
    <col min="5655" max="5655" width="8.5703125" style="155" bestFit="1" customWidth="1"/>
    <col min="5656" max="5656" width="16.85546875" style="155" customWidth="1"/>
    <col min="5657" max="5889" width="9" style="155"/>
    <col min="5890" max="5890" width="21.7109375" style="155" customWidth="1"/>
    <col min="5891" max="5891" width="19.140625" style="155" customWidth="1"/>
    <col min="5892" max="5892" width="21.5703125" style="155" customWidth="1"/>
    <col min="5893" max="5893" width="15.140625" style="155" customWidth="1"/>
    <col min="5894" max="5894" width="11.42578125" style="155" customWidth="1"/>
    <col min="5895" max="5895" width="11.7109375" style="155" customWidth="1"/>
    <col min="5896" max="5896" width="10.42578125" style="155" customWidth="1"/>
    <col min="5897" max="5897" width="9.85546875" style="155" customWidth="1"/>
    <col min="5898" max="5899" width="9.5703125" style="155" customWidth="1"/>
    <col min="5900" max="5900" width="10.42578125" style="155" customWidth="1"/>
    <col min="5901" max="5901" width="9.7109375" style="155" customWidth="1"/>
    <col min="5902" max="5902" width="8.42578125" style="155" bestFit="1" customWidth="1"/>
    <col min="5903" max="5903" width="9.85546875" style="155" customWidth="1"/>
    <col min="5904" max="5905" width="8.42578125" style="155" bestFit="1" customWidth="1"/>
    <col min="5906" max="5906" width="8.5703125" style="155" customWidth="1"/>
    <col min="5907" max="5907" width="8.28515625" style="155" bestFit="1" customWidth="1"/>
    <col min="5908" max="5908" width="8.85546875" style="155" customWidth="1"/>
    <col min="5909" max="5909" width="9.42578125" style="155" customWidth="1"/>
    <col min="5910" max="5910" width="9.7109375" style="155" customWidth="1"/>
    <col min="5911" max="5911" width="8.5703125" style="155" bestFit="1" customWidth="1"/>
    <col min="5912" max="5912" width="16.85546875" style="155" customWidth="1"/>
    <col min="5913" max="6145" width="9" style="155"/>
    <col min="6146" max="6146" width="21.7109375" style="155" customWidth="1"/>
    <col min="6147" max="6147" width="19.140625" style="155" customWidth="1"/>
    <col min="6148" max="6148" width="21.5703125" style="155" customWidth="1"/>
    <col min="6149" max="6149" width="15.140625" style="155" customWidth="1"/>
    <col min="6150" max="6150" width="11.42578125" style="155" customWidth="1"/>
    <col min="6151" max="6151" width="11.7109375" style="155" customWidth="1"/>
    <col min="6152" max="6152" width="10.42578125" style="155" customWidth="1"/>
    <col min="6153" max="6153" width="9.85546875" style="155" customWidth="1"/>
    <col min="6154" max="6155" width="9.5703125" style="155" customWidth="1"/>
    <col min="6156" max="6156" width="10.42578125" style="155" customWidth="1"/>
    <col min="6157" max="6157" width="9.7109375" style="155" customWidth="1"/>
    <col min="6158" max="6158" width="8.42578125" style="155" bestFit="1" customWidth="1"/>
    <col min="6159" max="6159" width="9.85546875" style="155" customWidth="1"/>
    <col min="6160" max="6161" width="8.42578125" style="155" bestFit="1" customWidth="1"/>
    <col min="6162" max="6162" width="8.5703125" style="155" customWidth="1"/>
    <col min="6163" max="6163" width="8.28515625" style="155" bestFit="1" customWidth="1"/>
    <col min="6164" max="6164" width="8.85546875" style="155" customWidth="1"/>
    <col min="6165" max="6165" width="9.42578125" style="155" customWidth="1"/>
    <col min="6166" max="6166" width="9.7109375" style="155" customWidth="1"/>
    <col min="6167" max="6167" width="8.5703125" style="155" bestFit="1" customWidth="1"/>
    <col min="6168" max="6168" width="16.85546875" style="155" customWidth="1"/>
    <col min="6169" max="6401" width="9" style="155"/>
    <col min="6402" max="6402" width="21.7109375" style="155" customWidth="1"/>
    <col min="6403" max="6403" width="19.140625" style="155" customWidth="1"/>
    <col min="6404" max="6404" width="21.5703125" style="155" customWidth="1"/>
    <col min="6405" max="6405" width="15.140625" style="155" customWidth="1"/>
    <col min="6406" max="6406" width="11.42578125" style="155" customWidth="1"/>
    <col min="6407" max="6407" width="11.7109375" style="155" customWidth="1"/>
    <col min="6408" max="6408" width="10.42578125" style="155" customWidth="1"/>
    <col min="6409" max="6409" width="9.85546875" style="155" customWidth="1"/>
    <col min="6410" max="6411" width="9.5703125" style="155" customWidth="1"/>
    <col min="6412" max="6412" width="10.42578125" style="155" customWidth="1"/>
    <col min="6413" max="6413" width="9.7109375" style="155" customWidth="1"/>
    <col min="6414" max="6414" width="8.42578125" style="155" bestFit="1" customWidth="1"/>
    <col min="6415" max="6415" width="9.85546875" style="155" customWidth="1"/>
    <col min="6416" max="6417" width="8.42578125" style="155" bestFit="1" customWidth="1"/>
    <col min="6418" max="6418" width="8.5703125" style="155" customWidth="1"/>
    <col min="6419" max="6419" width="8.28515625" style="155" bestFit="1" customWidth="1"/>
    <col min="6420" max="6420" width="8.85546875" style="155" customWidth="1"/>
    <col min="6421" max="6421" width="9.42578125" style="155" customWidth="1"/>
    <col min="6422" max="6422" width="9.7109375" style="155" customWidth="1"/>
    <col min="6423" max="6423" width="8.5703125" style="155" bestFit="1" customWidth="1"/>
    <col min="6424" max="6424" width="16.85546875" style="155" customWidth="1"/>
    <col min="6425" max="6657" width="9" style="155"/>
    <col min="6658" max="6658" width="21.7109375" style="155" customWidth="1"/>
    <col min="6659" max="6659" width="19.140625" style="155" customWidth="1"/>
    <col min="6660" max="6660" width="21.5703125" style="155" customWidth="1"/>
    <col min="6661" max="6661" width="15.140625" style="155" customWidth="1"/>
    <col min="6662" max="6662" width="11.42578125" style="155" customWidth="1"/>
    <col min="6663" max="6663" width="11.7109375" style="155" customWidth="1"/>
    <col min="6664" max="6664" width="10.42578125" style="155" customWidth="1"/>
    <col min="6665" max="6665" width="9.85546875" style="155" customWidth="1"/>
    <col min="6666" max="6667" width="9.5703125" style="155" customWidth="1"/>
    <col min="6668" max="6668" width="10.42578125" style="155" customWidth="1"/>
    <col min="6669" max="6669" width="9.7109375" style="155" customWidth="1"/>
    <col min="6670" max="6670" width="8.42578125" style="155" bestFit="1" customWidth="1"/>
    <col min="6671" max="6671" width="9.85546875" style="155" customWidth="1"/>
    <col min="6672" max="6673" width="8.42578125" style="155" bestFit="1" customWidth="1"/>
    <col min="6674" max="6674" width="8.5703125" style="155" customWidth="1"/>
    <col min="6675" max="6675" width="8.28515625" style="155" bestFit="1" customWidth="1"/>
    <col min="6676" max="6676" width="8.85546875" style="155" customWidth="1"/>
    <col min="6677" max="6677" width="9.42578125" style="155" customWidth="1"/>
    <col min="6678" max="6678" width="9.7109375" style="155" customWidth="1"/>
    <col min="6679" max="6679" width="8.5703125" style="155" bestFit="1" customWidth="1"/>
    <col min="6680" max="6680" width="16.85546875" style="155" customWidth="1"/>
    <col min="6681" max="6913" width="9" style="155"/>
    <col min="6914" max="6914" width="21.7109375" style="155" customWidth="1"/>
    <col min="6915" max="6915" width="19.140625" style="155" customWidth="1"/>
    <col min="6916" max="6916" width="21.5703125" style="155" customWidth="1"/>
    <col min="6917" max="6917" width="15.140625" style="155" customWidth="1"/>
    <col min="6918" max="6918" width="11.42578125" style="155" customWidth="1"/>
    <col min="6919" max="6919" width="11.7109375" style="155" customWidth="1"/>
    <col min="6920" max="6920" width="10.42578125" style="155" customWidth="1"/>
    <col min="6921" max="6921" width="9.85546875" style="155" customWidth="1"/>
    <col min="6922" max="6923" width="9.5703125" style="155" customWidth="1"/>
    <col min="6924" max="6924" width="10.42578125" style="155" customWidth="1"/>
    <col min="6925" max="6925" width="9.7109375" style="155" customWidth="1"/>
    <col min="6926" max="6926" width="8.42578125" style="155" bestFit="1" customWidth="1"/>
    <col min="6927" max="6927" width="9.85546875" style="155" customWidth="1"/>
    <col min="6928" max="6929" width="8.42578125" style="155" bestFit="1" customWidth="1"/>
    <col min="6930" max="6930" width="8.5703125" style="155" customWidth="1"/>
    <col min="6931" max="6931" width="8.28515625" style="155" bestFit="1" customWidth="1"/>
    <col min="6932" max="6932" width="8.85546875" style="155" customWidth="1"/>
    <col min="6933" max="6933" width="9.42578125" style="155" customWidth="1"/>
    <col min="6934" max="6934" width="9.7109375" style="155" customWidth="1"/>
    <col min="6935" max="6935" width="8.5703125" style="155" bestFit="1" customWidth="1"/>
    <col min="6936" max="6936" width="16.85546875" style="155" customWidth="1"/>
    <col min="6937" max="7169" width="9" style="155"/>
    <col min="7170" max="7170" width="21.7109375" style="155" customWidth="1"/>
    <col min="7171" max="7171" width="19.140625" style="155" customWidth="1"/>
    <col min="7172" max="7172" width="21.5703125" style="155" customWidth="1"/>
    <col min="7173" max="7173" width="15.140625" style="155" customWidth="1"/>
    <col min="7174" max="7174" width="11.42578125" style="155" customWidth="1"/>
    <col min="7175" max="7175" width="11.7109375" style="155" customWidth="1"/>
    <col min="7176" max="7176" width="10.42578125" style="155" customWidth="1"/>
    <col min="7177" max="7177" width="9.85546875" style="155" customWidth="1"/>
    <col min="7178" max="7179" width="9.5703125" style="155" customWidth="1"/>
    <col min="7180" max="7180" width="10.42578125" style="155" customWidth="1"/>
    <col min="7181" max="7181" width="9.7109375" style="155" customWidth="1"/>
    <col min="7182" max="7182" width="8.42578125" style="155" bestFit="1" customWidth="1"/>
    <col min="7183" max="7183" width="9.85546875" style="155" customWidth="1"/>
    <col min="7184" max="7185" width="8.42578125" style="155" bestFit="1" customWidth="1"/>
    <col min="7186" max="7186" width="8.5703125" style="155" customWidth="1"/>
    <col min="7187" max="7187" width="8.28515625" style="155" bestFit="1" customWidth="1"/>
    <col min="7188" max="7188" width="8.85546875" style="155" customWidth="1"/>
    <col min="7189" max="7189" width="9.42578125" style="155" customWidth="1"/>
    <col min="7190" max="7190" width="9.7109375" style="155" customWidth="1"/>
    <col min="7191" max="7191" width="8.5703125" style="155" bestFit="1" customWidth="1"/>
    <col min="7192" max="7192" width="16.85546875" style="155" customWidth="1"/>
    <col min="7193" max="7425" width="9" style="155"/>
    <col min="7426" max="7426" width="21.7109375" style="155" customWidth="1"/>
    <col min="7427" max="7427" width="19.140625" style="155" customWidth="1"/>
    <col min="7428" max="7428" width="21.5703125" style="155" customWidth="1"/>
    <col min="7429" max="7429" width="15.140625" style="155" customWidth="1"/>
    <col min="7430" max="7430" width="11.42578125" style="155" customWidth="1"/>
    <col min="7431" max="7431" width="11.7109375" style="155" customWidth="1"/>
    <col min="7432" max="7432" width="10.42578125" style="155" customWidth="1"/>
    <col min="7433" max="7433" width="9.85546875" style="155" customWidth="1"/>
    <col min="7434" max="7435" width="9.5703125" style="155" customWidth="1"/>
    <col min="7436" max="7436" width="10.42578125" style="155" customWidth="1"/>
    <col min="7437" max="7437" width="9.7109375" style="155" customWidth="1"/>
    <col min="7438" max="7438" width="8.42578125" style="155" bestFit="1" customWidth="1"/>
    <col min="7439" max="7439" width="9.85546875" style="155" customWidth="1"/>
    <col min="7440" max="7441" width="8.42578125" style="155" bestFit="1" customWidth="1"/>
    <col min="7442" max="7442" width="8.5703125" style="155" customWidth="1"/>
    <col min="7443" max="7443" width="8.28515625" style="155" bestFit="1" customWidth="1"/>
    <col min="7444" max="7444" width="8.85546875" style="155" customWidth="1"/>
    <col min="7445" max="7445" width="9.42578125" style="155" customWidth="1"/>
    <col min="7446" max="7446" width="9.7109375" style="155" customWidth="1"/>
    <col min="7447" max="7447" width="8.5703125" style="155" bestFit="1" customWidth="1"/>
    <col min="7448" max="7448" width="16.85546875" style="155" customWidth="1"/>
    <col min="7449" max="7681" width="9" style="155"/>
    <col min="7682" max="7682" width="21.7109375" style="155" customWidth="1"/>
    <col min="7683" max="7683" width="19.140625" style="155" customWidth="1"/>
    <col min="7684" max="7684" width="21.5703125" style="155" customWidth="1"/>
    <col min="7685" max="7685" width="15.140625" style="155" customWidth="1"/>
    <col min="7686" max="7686" width="11.42578125" style="155" customWidth="1"/>
    <col min="7687" max="7687" width="11.7109375" style="155" customWidth="1"/>
    <col min="7688" max="7688" width="10.42578125" style="155" customWidth="1"/>
    <col min="7689" max="7689" width="9.85546875" style="155" customWidth="1"/>
    <col min="7690" max="7691" width="9.5703125" style="155" customWidth="1"/>
    <col min="7692" max="7692" width="10.42578125" style="155" customWidth="1"/>
    <col min="7693" max="7693" width="9.7109375" style="155" customWidth="1"/>
    <col min="7694" max="7694" width="8.42578125" style="155" bestFit="1" customWidth="1"/>
    <col min="7695" max="7695" width="9.85546875" style="155" customWidth="1"/>
    <col min="7696" max="7697" width="8.42578125" style="155" bestFit="1" customWidth="1"/>
    <col min="7698" max="7698" width="8.5703125" style="155" customWidth="1"/>
    <col min="7699" max="7699" width="8.28515625" style="155" bestFit="1" customWidth="1"/>
    <col min="7700" max="7700" width="8.85546875" style="155" customWidth="1"/>
    <col min="7701" max="7701" width="9.42578125" style="155" customWidth="1"/>
    <col min="7702" max="7702" width="9.7109375" style="155" customWidth="1"/>
    <col min="7703" max="7703" width="8.5703125" style="155" bestFit="1" customWidth="1"/>
    <col min="7704" max="7704" width="16.85546875" style="155" customWidth="1"/>
    <col min="7705" max="7937" width="9" style="155"/>
    <col min="7938" max="7938" width="21.7109375" style="155" customWidth="1"/>
    <col min="7939" max="7939" width="19.140625" style="155" customWidth="1"/>
    <col min="7940" max="7940" width="21.5703125" style="155" customWidth="1"/>
    <col min="7941" max="7941" width="15.140625" style="155" customWidth="1"/>
    <col min="7942" max="7942" width="11.42578125" style="155" customWidth="1"/>
    <col min="7943" max="7943" width="11.7109375" style="155" customWidth="1"/>
    <col min="7944" max="7944" width="10.42578125" style="155" customWidth="1"/>
    <col min="7945" max="7945" width="9.85546875" style="155" customWidth="1"/>
    <col min="7946" max="7947" width="9.5703125" style="155" customWidth="1"/>
    <col min="7948" max="7948" width="10.42578125" style="155" customWidth="1"/>
    <col min="7949" max="7949" width="9.7109375" style="155" customWidth="1"/>
    <col min="7950" max="7950" width="8.42578125" style="155" bestFit="1" customWidth="1"/>
    <col min="7951" max="7951" width="9.85546875" style="155" customWidth="1"/>
    <col min="7952" max="7953" width="8.42578125" style="155" bestFit="1" customWidth="1"/>
    <col min="7954" max="7954" width="8.5703125" style="155" customWidth="1"/>
    <col min="7955" max="7955" width="8.28515625" style="155" bestFit="1" customWidth="1"/>
    <col min="7956" max="7956" width="8.85546875" style="155" customWidth="1"/>
    <col min="7957" max="7957" width="9.42578125" style="155" customWidth="1"/>
    <col min="7958" max="7958" width="9.7109375" style="155" customWidth="1"/>
    <col min="7959" max="7959" width="8.5703125" style="155" bestFit="1" customWidth="1"/>
    <col min="7960" max="7960" width="16.85546875" style="155" customWidth="1"/>
    <col min="7961" max="8193" width="9" style="155"/>
    <col min="8194" max="8194" width="21.7109375" style="155" customWidth="1"/>
    <col min="8195" max="8195" width="19.140625" style="155" customWidth="1"/>
    <col min="8196" max="8196" width="21.5703125" style="155" customWidth="1"/>
    <col min="8197" max="8197" width="15.140625" style="155" customWidth="1"/>
    <col min="8198" max="8198" width="11.42578125" style="155" customWidth="1"/>
    <col min="8199" max="8199" width="11.7109375" style="155" customWidth="1"/>
    <col min="8200" max="8200" width="10.42578125" style="155" customWidth="1"/>
    <col min="8201" max="8201" width="9.85546875" style="155" customWidth="1"/>
    <col min="8202" max="8203" width="9.5703125" style="155" customWidth="1"/>
    <col min="8204" max="8204" width="10.42578125" style="155" customWidth="1"/>
    <col min="8205" max="8205" width="9.7109375" style="155" customWidth="1"/>
    <col min="8206" max="8206" width="8.42578125" style="155" bestFit="1" customWidth="1"/>
    <col min="8207" max="8207" width="9.85546875" style="155" customWidth="1"/>
    <col min="8208" max="8209" width="8.42578125" style="155" bestFit="1" customWidth="1"/>
    <col min="8210" max="8210" width="8.5703125" style="155" customWidth="1"/>
    <col min="8211" max="8211" width="8.28515625" style="155" bestFit="1" customWidth="1"/>
    <col min="8212" max="8212" width="8.85546875" style="155" customWidth="1"/>
    <col min="8213" max="8213" width="9.42578125" style="155" customWidth="1"/>
    <col min="8214" max="8214" width="9.7109375" style="155" customWidth="1"/>
    <col min="8215" max="8215" width="8.5703125" style="155" bestFit="1" customWidth="1"/>
    <col min="8216" max="8216" width="16.85546875" style="155" customWidth="1"/>
    <col min="8217" max="8449" width="9" style="155"/>
    <col min="8450" max="8450" width="21.7109375" style="155" customWidth="1"/>
    <col min="8451" max="8451" width="19.140625" style="155" customWidth="1"/>
    <col min="8452" max="8452" width="21.5703125" style="155" customWidth="1"/>
    <col min="8453" max="8453" width="15.140625" style="155" customWidth="1"/>
    <col min="8454" max="8454" width="11.42578125" style="155" customWidth="1"/>
    <col min="8455" max="8455" width="11.7109375" style="155" customWidth="1"/>
    <col min="8456" max="8456" width="10.42578125" style="155" customWidth="1"/>
    <col min="8457" max="8457" width="9.85546875" style="155" customWidth="1"/>
    <col min="8458" max="8459" width="9.5703125" style="155" customWidth="1"/>
    <col min="8460" max="8460" width="10.42578125" style="155" customWidth="1"/>
    <col min="8461" max="8461" width="9.7109375" style="155" customWidth="1"/>
    <col min="8462" max="8462" width="8.42578125" style="155" bestFit="1" customWidth="1"/>
    <col min="8463" max="8463" width="9.85546875" style="155" customWidth="1"/>
    <col min="8464" max="8465" width="8.42578125" style="155" bestFit="1" customWidth="1"/>
    <col min="8466" max="8466" width="8.5703125" style="155" customWidth="1"/>
    <col min="8467" max="8467" width="8.28515625" style="155" bestFit="1" customWidth="1"/>
    <col min="8468" max="8468" width="8.85546875" style="155" customWidth="1"/>
    <col min="8469" max="8469" width="9.42578125" style="155" customWidth="1"/>
    <col min="8470" max="8470" width="9.7109375" style="155" customWidth="1"/>
    <col min="8471" max="8471" width="8.5703125" style="155" bestFit="1" customWidth="1"/>
    <col min="8472" max="8472" width="16.85546875" style="155" customWidth="1"/>
    <col min="8473" max="8705" width="9" style="155"/>
    <col min="8706" max="8706" width="21.7109375" style="155" customWidth="1"/>
    <col min="8707" max="8707" width="19.140625" style="155" customWidth="1"/>
    <col min="8708" max="8708" width="21.5703125" style="155" customWidth="1"/>
    <col min="8709" max="8709" width="15.140625" style="155" customWidth="1"/>
    <col min="8710" max="8710" width="11.42578125" style="155" customWidth="1"/>
    <col min="8711" max="8711" width="11.7109375" style="155" customWidth="1"/>
    <col min="8712" max="8712" width="10.42578125" style="155" customWidth="1"/>
    <col min="8713" max="8713" width="9.85546875" style="155" customWidth="1"/>
    <col min="8714" max="8715" width="9.5703125" style="155" customWidth="1"/>
    <col min="8716" max="8716" width="10.42578125" style="155" customWidth="1"/>
    <col min="8717" max="8717" width="9.7109375" style="155" customWidth="1"/>
    <col min="8718" max="8718" width="8.42578125" style="155" bestFit="1" customWidth="1"/>
    <col min="8719" max="8719" width="9.85546875" style="155" customWidth="1"/>
    <col min="8720" max="8721" width="8.42578125" style="155" bestFit="1" customWidth="1"/>
    <col min="8722" max="8722" width="8.5703125" style="155" customWidth="1"/>
    <col min="8723" max="8723" width="8.28515625" style="155" bestFit="1" customWidth="1"/>
    <col min="8724" max="8724" width="8.85546875" style="155" customWidth="1"/>
    <col min="8725" max="8725" width="9.42578125" style="155" customWidth="1"/>
    <col min="8726" max="8726" width="9.7109375" style="155" customWidth="1"/>
    <col min="8727" max="8727" width="8.5703125" style="155" bestFit="1" customWidth="1"/>
    <col min="8728" max="8728" width="16.85546875" style="155" customWidth="1"/>
    <col min="8729" max="8961" width="9" style="155"/>
    <col min="8962" max="8962" width="21.7109375" style="155" customWidth="1"/>
    <col min="8963" max="8963" width="19.140625" style="155" customWidth="1"/>
    <col min="8964" max="8964" width="21.5703125" style="155" customWidth="1"/>
    <col min="8965" max="8965" width="15.140625" style="155" customWidth="1"/>
    <col min="8966" max="8966" width="11.42578125" style="155" customWidth="1"/>
    <col min="8967" max="8967" width="11.7109375" style="155" customWidth="1"/>
    <col min="8968" max="8968" width="10.42578125" style="155" customWidth="1"/>
    <col min="8969" max="8969" width="9.85546875" style="155" customWidth="1"/>
    <col min="8970" max="8971" width="9.5703125" style="155" customWidth="1"/>
    <col min="8972" max="8972" width="10.42578125" style="155" customWidth="1"/>
    <col min="8973" max="8973" width="9.7109375" style="155" customWidth="1"/>
    <col min="8974" max="8974" width="8.42578125" style="155" bestFit="1" customWidth="1"/>
    <col min="8975" max="8975" width="9.85546875" style="155" customWidth="1"/>
    <col min="8976" max="8977" width="8.42578125" style="155" bestFit="1" customWidth="1"/>
    <col min="8978" max="8978" width="8.5703125" style="155" customWidth="1"/>
    <col min="8979" max="8979" width="8.28515625" style="155" bestFit="1" customWidth="1"/>
    <col min="8980" max="8980" width="8.85546875" style="155" customWidth="1"/>
    <col min="8981" max="8981" width="9.42578125" style="155" customWidth="1"/>
    <col min="8982" max="8982" width="9.7109375" style="155" customWidth="1"/>
    <col min="8983" max="8983" width="8.5703125" style="155" bestFit="1" customWidth="1"/>
    <col min="8984" max="8984" width="16.85546875" style="155" customWidth="1"/>
    <col min="8985" max="9217" width="9" style="155"/>
    <col min="9218" max="9218" width="21.7109375" style="155" customWidth="1"/>
    <col min="9219" max="9219" width="19.140625" style="155" customWidth="1"/>
    <col min="9220" max="9220" width="21.5703125" style="155" customWidth="1"/>
    <col min="9221" max="9221" width="15.140625" style="155" customWidth="1"/>
    <col min="9222" max="9222" width="11.42578125" style="155" customWidth="1"/>
    <col min="9223" max="9223" width="11.7109375" style="155" customWidth="1"/>
    <col min="9224" max="9224" width="10.42578125" style="155" customWidth="1"/>
    <col min="9225" max="9225" width="9.85546875" style="155" customWidth="1"/>
    <col min="9226" max="9227" width="9.5703125" style="155" customWidth="1"/>
    <col min="9228" max="9228" width="10.42578125" style="155" customWidth="1"/>
    <col min="9229" max="9229" width="9.7109375" style="155" customWidth="1"/>
    <col min="9230" max="9230" width="8.42578125" style="155" bestFit="1" customWidth="1"/>
    <col min="9231" max="9231" width="9.85546875" style="155" customWidth="1"/>
    <col min="9232" max="9233" width="8.42578125" style="155" bestFit="1" customWidth="1"/>
    <col min="9234" max="9234" width="8.5703125" style="155" customWidth="1"/>
    <col min="9235" max="9235" width="8.28515625" style="155" bestFit="1" customWidth="1"/>
    <col min="9236" max="9236" width="8.85546875" style="155" customWidth="1"/>
    <col min="9237" max="9237" width="9.42578125" style="155" customWidth="1"/>
    <col min="9238" max="9238" width="9.7109375" style="155" customWidth="1"/>
    <col min="9239" max="9239" width="8.5703125" style="155" bestFit="1" customWidth="1"/>
    <col min="9240" max="9240" width="16.85546875" style="155" customWidth="1"/>
    <col min="9241" max="9473" width="9" style="155"/>
    <col min="9474" max="9474" width="21.7109375" style="155" customWidth="1"/>
    <col min="9475" max="9475" width="19.140625" style="155" customWidth="1"/>
    <col min="9476" max="9476" width="21.5703125" style="155" customWidth="1"/>
    <col min="9477" max="9477" width="15.140625" style="155" customWidth="1"/>
    <col min="9478" max="9478" width="11.42578125" style="155" customWidth="1"/>
    <col min="9479" max="9479" width="11.7109375" style="155" customWidth="1"/>
    <col min="9480" max="9480" width="10.42578125" style="155" customWidth="1"/>
    <col min="9481" max="9481" width="9.85546875" style="155" customWidth="1"/>
    <col min="9482" max="9483" width="9.5703125" style="155" customWidth="1"/>
    <col min="9484" max="9484" width="10.42578125" style="155" customWidth="1"/>
    <col min="9485" max="9485" width="9.7109375" style="155" customWidth="1"/>
    <col min="9486" max="9486" width="8.42578125" style="155" bestFit="1" customWidth="1"/>
    <col min="9487" max="9487" width="9.85546875" style="155" customWidth="1"/>
    <col min="9488" max="9489" width="8.42578125" style="155" bestFit="1" customWidth="1"/>
    <col min="9490" max="9490" width="8.5703125" style="155" customWidth="1"/>
    <col min="9491" max="9491" width="8.28515625" style="155" bestFit="1" customWidth="1"/>
    <col min="9492" max="9492" width="8.85546875" style="155" customWidth="1"/>
    <col min="9493" max="9493" width="9.42578125" style="155" customWidth="1"/>
    <col min="9494" max="9494" width="9.7109375" style="155" customWidth="1"/>
    <col min="9495" max="9495" width="8.5703125" style="155" bestFit="1" customWidth="1"/>
    <col min="9496" max="9496" width="16.85546875" style="155" customWidth="1"/>
    <col min="9497" max="9729" width="9" style="155"/>
    <col min="9730" max="9730" width="21.7109375" style="155" customWidth="1"/>
    <col min="9731" max="9731" width="19.140625" style="155" customWidth="1"/>
    <col min="9732" max="9732" width="21.5703125" style="155" customWidth="1"/>
    <col min="9733" max="9733" width="15.140625" style="155" customWidth="1"/>
    <col min="9734" max="9734" width="11.42578125" style="155" customWidth="1"/>
    <col min="9735" max="9735" width="11.7109375" style="155" customWidth="1"/>
    <col min="9736" max="9736" width="10.42578125" style="155" customWidth="1"/>
    <col min="9737" max="9737" width="9.85546875" style="155" customWidth="1"/>
    <col min="9738" max="9739" width="9.5703125" style="155" customWidth="1"/>
    <col min="9740" max="9740" width="10.42578125" style="155" customWidth="1"/>
    <col min="9741" max="9741" width="9.7109375" style="155" customWidth="1"/>
    <col min="9742" max="9742" width="8.42578125" style="155" bestFit="1" customWidth="1"/>
    <col min="9743" max="9743" width="9.85546875" style="155" customWidth="1"/>
    <col min="9744" max="9745" width="8.42578125" style="155" bestFit="1" customWidth="1"/>
    <col min="9746" max="9746" width="8.5703125" style="155" customWidth="1"/>
    <col min="9747" max="9747" width="8.28515625" style="155" bestFit="1" customWidth="1"/>
    <col min="9748" max="9748" width="8.85546875" style="155" customWidth="1"/>
    <col min="9749" max="9749" width="9.42578125" style="155" customWidth="1"/>
    <col min="9750" max="9750" width="9.7109375" style="155" customWidth="1"/>
    <col min="9751" max="9751" width="8.5703125" style="155" bestFit="1" customWidth="1"/>
    <col min="9752" max="9752" width="16.85546875" style="155" customWidth="1"/>
    <col min="9753" max="9985" width="9" style="155"/>
    <col min="9986" max="9986" width="21.7109375" style="155" customWidth="1"/>
    <col min="9987" max="9987" width="19.140625" style="155" customWidth="1"/>
    <col min="9988" max="9988" width="21.5703125" style="155" customWidth="1"/>
    <col min="9989" max="9989" width="15.140625" style="155" customWidth="1"/>
    <col min="9990" max="9990" width="11.42578125" style="155" customWidth="1"/>
    <col min="9991" max="9991" width="11.7109375" style="155" customWidth="1"/>
    <col min="9992" max="9992" width="10.42578125" style="155" customWidth="1"/>
    <col min="9993" max="9993" width="9.85546875" style="155" customWidth="1"/>
    <col min="9994" max="9995" width="9.5703125" style="155" customWidth="1"/>
    <col min="9996" max="9996" width="10.42578125" style="155" customWidth="1"/>
    <col min="9997" max="9997" width="9.7109375" style="155" customWidth="1"/>
    <col min="9998" max="9998" width="8.42578125" style="155" bestFit="1" customWidth="1"/>
    <col min="9999" max="9999" width="9.85546875" style="155" customWidth="1"/>
    <col min="10000" max="10001" width="8.42578125" style="155" bestFit="1" customWidth="1"/>
    <col min="10002" max="10002" width="8.5703125" style="155" customWidth="1"/>
    <col min="10003" max="10003" width="8.28515625" style="155" bestFit="1" customWidth="1"/>
    <col min="10004" max="10004" width="8.85546875" style="155" customWidth="1"/>
    <col min="10005" max="10005" width="9.42578125" style="155" customWidth="1"/>
    <col min="10006" max="10006" width="9.7109375" style="155" customWidth="1"/>
    <col min="10007" max="10007" width="8.5703125" style="155" bestFit="1" customWidth="1"/>
    <col min="10008" max="10008" width="16.85546875" style="155" customWidth="1"/>
    <col min="10009" max="10241" width="9" style="155"/>
    <col min="10242" max="10242" width="21.7109375" style="155" customWidth="1"/>
    <col min="10243" max="10243" width="19.140625" style="155" customWidth="1"/>
    <col min="10244" max="10244" width="21.5703125" style="155" customWidth="1"/>
    <col min="10245" max="10245" width="15.140625" style="155" customWidth="1"/>
    <col min="10246" max="10246" width="11.42578125" style="155" customWidth="1"/>
    <col min="10247" max="10247" width="11.7109375" style="155" customWidth="1"/>
    <col min="10248" max="10248" width="10.42578125" style="155" customWidth="1"/>
    <col min="10249" max="10249" width="9.85546875" style="155" customWidth="1"/>
    <col min="10250" max="10251" width="9.5703125" style="155" customWidth="1"/>
    <col min="10252" max="10252" width="10.42578125" style="155" customWidth="1"/>
    <col min="10253" max="10253" width="9.7109375" style="155" customWidth="1"/>
    <col min="10254" max="10254" width="8.42578125" style="155" bestFit="1" customWidth="1"/>
    <col min="10255" max="10255" width="9.85546875" style="155" customWidth="1"/>
    <col min="10256" max="10257" width="8.42578125" style="155" bestFit="1" customWidth="1"/>
    <col min="10258" max="10258" width="8.5703125" style="155" customWidth="1"/>
    <col min="10259" max="10259" width="8.28515625" style="155" bestFit="1" customWidth="1"/>
    <col min="10260" max="10260" width="8.85546875" style="155" customWidth="1"/>
    <col min="10261" max="10261" width="9.42578125" style="155" customWidth="1"/>
    <col min="10262" max="10262" width="9.7109375" style="155" customWidth="1"/>
    <col min="10263" max="10263" width="8.5703125" style="155" bestFit="1" customWidth="1"/>
    <col min="10264" max="10264" width="16.85546875" style="155" customWidth="1"/>
    <col min="10265" max="10497" width="9" style="155"/>
    <col min="10498" max="10498" width="21.7109375" style="155" customWidth="1"/>
    <col min="10499" max="10499" width="19.140625" style="155" customWidth="1"/>
    <col min="10500" max="10500" width="21.5703125" style="155" customWidth="1"/>
    <col min="10501" max="10501" width="15.140625" style="155" customWidth="1"/>
    <col min="10502" max="10502" width="11.42578125" style="155" customWidth="1"/>
    <col min="10503" max="10503" width="11.7109375" style="155" customWidth="1"/>
    <col min="10504" max="10504" width="10.42578125" style="155" customWidth="1"/>
    <col min="10505" max="10505" width="9.85546875" style="155" customWidth="1"/>
    <col min="10506" max="10507" width="9.5703125" style="155" customWidth="1"/>
    <col min="10508" max="10508" width="10.42578125" style="155" customWidth="1"/>
    <col min="10509" max="10509" width="9.7109375" style="155" customWidth="1"/>
    <col min="10510" max="10510" width="8.42578125" style="155" bestFit="1" customWidth="1"/>
    <col min="10511" max="10511" width="9.85546875" style="155" customWidth="1"/>
    <col min="10512" max="10513" width="8.42578125" style="155" bestFit="1" customWidth="1"/>
    <col min="10514" max="10514" width="8.5703125" style="155" customWidth="1"/>
    <col min="10515" max="10515" width="8.28515625" style="155" bestFit="1" customWidth="1"/>
    <col min="10516" max="10516" width="8.85546875" style="155" customWidth="1"/>
    <col min="10517" max="10517" width="9.42578125" style="155" customWidth="1"/>
    <col min="10518" max="10518" width="9.7109375" style="155" customWidth="1"/>
    <col min="10519" max="10519" width="8.5703125" style="155" bestFit="1" customWidth="1"/>
    <col min="10520" max="10520" width="16.85546875" style="155" customWidth="1"/>
    <col min="10521" max="10753" width="9" style="155"/>
    <col min="10754" max="10754" width="21.7109375" style="155" customWidth="1"/>
    <col min="10755" max="10755" width="19.140625" style="155" customWidth="1"/>
    <col min="10756" max="10756" width="21.5703125" style="155" customWidth="1"/>
    <col min="10757" max="10757" width="15.140625" style="155" customWidth="1"/>
    <col min="10758" max="10758" width="11.42578125" style="155" customWidth="1"/>
    <col min="10759" max="10759" width="11.7109375" style="155" customWidth="1"/>
    <col min="10760" max="10760" width="10.42578125" style="155" customWidth="1"/>
    <col min="10761" max="10761" width="9.85546875" style="155" customWidth="1"/>
    <col min="10762" max="10763" width="9.5703125" style="155" customWidth="1"/>
    <col min="10764" max="10764" width="10.42578125" style="155" customWidth="1"/>
    <col min="10765" max="10765" width="9.7109375" style="155" customWidth="1"/>
    <col min="10766" max="10766" width="8.42578125" style="155" bestFit="1" customWidth="1"/>
    <col min="10767" max="10767" width="9.85546875" style="155" customWidth="1"/>
    <col min="10768" max="10769" width="8.42578125" style="155" bestFit="1" customWidth="1"/>
    <col min="10770" max="10770" width="8.5703125" style="155" customWidth="1"/>
    <col min="10771" max="10771" width="8.28515625" style="155" bestFit="1" customWidth="1"/>
    <col min="10772" max="10772" width="8.85546875" style="155" customWidth="1"/>
    <col min="10773" max="10773" width="9.42578125" style="155" customWidth="1"/>
    <col min="10774" max="10774" width="9.7109375" style="155" customWidth="1"/>
    <col min="10775" max="10775" width="8.5703125" style="155" bestFit="1" customWidth="1"/>
    <col min="10776" max="10776" width="16.85546875" style="155" customWidth="1"/>
    <col min="10777" max="11009" width="9" style="155"/>
    <col min="11010" max="11010" width="21.7109375" style="155" customWidth="1"/>
    <col min="11011" max="11011" width="19.140625" style="155" customWidth="1"/>
    <col min="11012" max="11012" width="21.5703125" style="155" customWidth="1"/>
    <col min="11013" max="11013" width="15.140625" style="155" customWidth="1"/>
    <col min="11014" max="11014" width="11.42578125" style="155" customWidth="1"/>
    <col min="11015" max="11015" width="11.7109375" style="155" customWidth="1"/>
    <col min="11016" max="11016" width="10.42578125" style="155" customWidth="1"/>
    <col min="11017" max="11017" width="9.85546875" style="155" customWidth="1"/>
    <col min="11018" max="11019" width="9.5703125" style="155" customWidth="1"/>
    <col min="11020" max="11020" width="10.42578125" style="155" customWidth="1"/>
    <col min="11021" max="11021" width="9.7109375" style="155" customWidth="1"/>
    <col min="11022" max="11022" width="8.42578125" style="155" bestFit="1" customWidth="1"/>
    <col min="11023" max="11023" width="9.85546875" style="155" customWidth="1"/>
    <col min="11024" max="11025" width="8.42578125" style="155" bestFit="1" customWidth="1"/>
    <col min="11026" max="11026" width="8.5703125" style="155" customWidth="1"/>
    <col min="11027" max="11027" width="8.28515625" style="155" bestFit="1" customWidth="1"/>
    <col min="11028" max="11028" width="8.85546875" style="155" customWidth="1"/>
    <col min="11029" max="11029" width="9.42578125" style="155" customWidth="1"/>
    <col min="11030" max="11030" width="9.7109375" style="155" customWidth="1"/>
    <col min="11031" max="11031" width="8.5703125" style="155" bestFit="1" customWidth="1"/>
    <col min="11032" max="11032" width="16.85546875" style="155" customWidth="1"/>
    <col min="11033" max="11265" width="9" style="155"/>
    <col min="11266" max="11266" width="21.7109375" style="155" customWidth="1"/>
    <col min="11267" max="11267" width="19.140625" style="155" customWidth="1"/>
    <col min="11268" max="11268" width="21.5703125" style="155" customWidth="1"/>
    <col min="11269" max="11269" width="15.140625" style="155" customWidth="1"/>
    <col min="11270" max="11270" width="11.42578125" style="155" customWidth="1"/>
    <col min="11271" max="11271" width="11.7109375" style="155" customWidth="1"/>
    <col min="11272" max="11272" width="10.42578125" style="155" customWidth="1"/>
    <col min="11273" max="11273" width="9.85546875" style="155" customWidth="1"/>
    <col min="11274" max="11275" width="9.5703125" style="155" customWidth="1"/>
    <col min="11276" max="11276" width="10.42578125" style="155" customWidth="1"/>
    <col min="11277" max="11277" width="9.7109375" style="155" customWidth="1"/>
    <col min="11278" max="11278" width="8.42578125" style="155" bestFit="1" customWidth="1"/>
    <col min="11279" max="11279" width="9.85546875" style="155" customWidth="1"/>
    <col min="11280" max="11281" width="8.42578125" style="155" bestFit="1" customWidth="1"/>
    <col min="11282" max="11282" width="8.5703125" style="155" customWidth="1"/>
    <col min="11283" max="11283" width="8.28515625" style="155" bestFit="1" customWidth="1"/>
    <col min="11284" max="11284" width="8.85546875" style="155" customWidth="1"/>
    <col min="11285" max="11285" width="9.42578125" style="155" customWidth="1"/>
    <col min="11286" max="11286" width="9.7109375" style="155" customWidth="1"/>
    <col min="11287" max="11287" width="8.5703125" style="155" bestFit="1" customWidth="1"/>
    <col min="11288" max="11288" width="16.85546875" style="155" customWidth="1"/>
    <col min="11289" max="11521" width="9" style="155"/>
    <col min="11522" max="11522" width="21.7109375" style="155" customWidth="1"/>
    <col min="11523" max="11523" width="19.140625" style="155" customWidth="1"/>
    <col min="11524" max="11524" width="21.5703125" style="155" customWidth="1"/>
    <col min="11525" max="11525" width="15.140625" style="155" customWidth="1"/>
    <col min="11526" max="11526" width="11.42578125" style="155" customWidth="1"/>
    <col min="11527" max="11527" width="11.7109375" style="155" customWidth="1"/>
    <col min="11528" max="11528" width="10.42578125" style="155" customWidth="1"/>
    <col min="11529" max="11529" width="9.85546875" style="155" customWidth="1"/>
    <col min="11530" max="11531" width="9.5703125" style="155" customWidth="1"/>
    <col min="11532" max="11532" width="10.42578125" style="155" customWidth="1"/>
    <col min="11533" max="11533" width="9.7109375" style="155" customWidth="1"/>
    <col min="11534" max="11534" width="8.42578125" style="155" bestFit="1" customWidth="1"/>
    <col min="11535" max="11535" width="9.85546875" style="155" customWidth="1"/>
    <col min="11536" max="11537" width="8.42578125" style="155" bestFit="1" customWidth="1"/>
    <col min="11538" max="11538" width="8.5703125" style="155" customWidth="1"/>
    <col min="11539" max="11539" width="8.28515625" style="155" bestFit="1" customWidth="1"/>
    <col min="11540" max="11540" width="8.85546875" style="155" customWidth="1"/>
    <col min="11541" max="11541" width="9.42578125" style="155" customWidth="1"/>
    <col min="11542" max="11542" width="9.7109375" style="155" customWidth="1"/>
    <col min="11543" max="11543" width="8.5703125" style="155" bestFit="1" customWidth="1"/>
    <col min="11544" max="11544" width="16.85546875" style="155" customWidth="1"/>
    <col min="11545" max="11777" width="9" style="155"/>
    <col min="11778" max="11778" width="21.7109375" style="155" customWidth="1"/>
    <col min="11779" max="11779" width="19.140625" style="155" customWidth="1"/>
    <col min="11780" max="11780" width="21.5703125" style="155" customWidth="1"/>
    <col min="11781" max="11781" width="15.140625" style="155" customWidth="1"/>
    <col min="11782" max="11782" width="11.42578125" style="155" customWidth="1"/>
    <col min="11783" max="11783" width="11.7109375" style="155" customWidth="1"/>
    <col min="11784" max="11784" width="10.42578125" style="155" customWidth="1"/>
    <col min="11785" max="11785" width="9.85546875" style="155" customWidth="1"/>
    <col min="11786" max="11787" width="9.5703125" style="155" customWidth="1"/>
    <col min="11788" max="11788" width="10.42578125" style="155" customWidth="1"/>
    <col min="11789" max="11789" width="9.7109375" style="155" customWidth="1"/>
    <col min="11790" max="11790" width="8.42578125" style="155" bestFit="1" customWidth="1"/>
    <col min="11791" max="11791" width="9.85546875" style="155" customWidth="1"/>
    <col min="11792" max="11793" width="8.42578125" style="155" bestFit="1" customWidth="1"/>
    <col min="11794" max="11794" width="8.5703125" style="155" customWidth="1"/>
    <col min="11795" max="11795" width="8.28515625" style="155" bestFit="1" customWidth="1"/>
    <col min="11796" max="11796" width="8.85546875" style="155" customWidth="1"/>
    <col min="11797" max="11797" width="9.42578125" style="155" customWidth="1"/>
    <col min="11798" max="11798" width="9.7109375" style="155" customWidth="1"/>
    <col min="11799" max="11799" width="8.5703125" style="155" bestFit="1" customWidth="1"/>
    <col min="11800" max="11800" width="16.85546875" style="155" customWidth="1"/>
    <col min="11801" max="12033" width="9" style="155"/>
    <col min="12034" max="12034" width="21.7109375" style="155" customWidth="1"/>
    <col min="12035" max="12035" width="19.140625" style="155" customWidth="1"/>
    <col min="12036" max="12036" width="21.5703125" style="155" customWidth="1"/>
    <col min="12037" max="12037" width="15.140625" style="155" customWidth="1"/>
    <col min="12038" max="12038" width="11.42578125" style="155" customWidth="1"/>
    <col min="12039" max="12039" width="11.7109375" style="155" customWidth="1"/>
    <col min="12040" max="12040" width="10.42578125" style="155" customWidth="1"/>
    <col min="12041" max="12041" width="9.85546875" style="155" customWidth="1"/>
    <col min="12042" max="12043" width="9.5703125" style="155" customWidth="1"/>
    <col min="12044" max="12044" width="10.42578125" style="155" customWidth="1"/>
    <col min="12045" max="12045" width="9.7109375" style="155" customWidth="1"/>
    <col min="12046" max="12046" width="8.42578125" style="155" bestFit="1" customWidth="1"/>
    <col min="12047" max="12047" width="9.85546875" style="155" customWidth="1"/>
    <col min="12048" max="12049" width="8.42578125" style="155" bestFit="1" customWidth="1"/>
    <col min="12050" max="12050" width="8.5703125" style="155" customWidth="1"/>
    <col min="12051" max="12051" width="8.28515625" style="155" bestFit="1" customWidth="1"/>
    <col min="12052" max="12052" width="8.85546875" style="155" customWidth="1"/>
    <col min="12053" max="12053" width="9.42578125" style="155" customWidth="1"/>
    <col min="12054" max="12054" width="9.7109375" style="155" customWidth="1"/>
    <col min="12055" max="12055" width="8.5703125" style="155" bestFit="1" customWidth="1"/>
    <col min="12056" max="12056" width="16.85546875" style="155" customWidth="1"/>
    <col min="12057" max="12289" width="9" style="155"/>
    <col min="12290" max="12290" width="21.7109375" style="155" customWidth="1"/>
    <col min="12291" max="12291" width="19.140625" style="155" customWidth="1"/>
    <col min="12292" max="12292" width="21.5703125" style="155" customWidth="1"/>
    <col min="12293" max="12293" width="15.140625" style="155" customWidth="1"/>
    <col min="12294" max="12294" width="11.42578125" style="155" customWidth="1"/>
    <col min="12295" max="12295" width="11.7109375" style="155" customWidth="1"/>
    <col min="12296" max="12296" width="10.42578125" style="155" customWidth="1"/>
    <col min="12297" max="12297" width="9.85546875" style="155" customWidth="1"/>
    <col min="12298" max="12299" width="9.5703125" style="155" customWidth="1"/>
    <col min="12300" max="12300" width="10.42578125" style="155" customWidth="1"/>
    <col min="12301" max="12301" width="9.7109375" style="155" customWidth="1"/>
    <col min="12302" max="12302" width="8.42578125" style="155" bestFit="1" customWidth="1"/>
    <col min="12303" max="12303" width="9.85546875" style="155" customWidth="1"/>
    <col min="12304" max="12305" width="8.42578125" style="155" bestFit="1" customWidth="1"/>
    <col min="12306" max="12306" width="8.5703125" style="155" customWidth="1"/>
    <col min="12307" max="12307" width="8.28515625" style="155" bestFit="1" customWidth="1"/>
    <col min="12308" max="12308" width="8.85546875" style="155" customWidth="1"/>
    <col min="12309" max="12309" width="9.42578125" style="155" customWidth="1"/>
    <col min="12310" max="12310" width="9.7109375" style="155" customWidth="1"/>
    <col min="12311" max="12311" width="8.5703125" style="155" bestFit="1" customWidth="1"/>
    <col min="12312" max="12312" width="16.85546875" style="155" customWidth="1"/>
    <col min="12313" max="12545" width="9" style="155"/>
    <col min="12546" max="12546" width="21.7109375" style="155" customWidth="1"/>
    <col min="12547" max="12547" width="19.140625" style="155" customWidth="1"/>
    <col min="12548" max="12548" width="21.5703125" style="155" customWidth="1"/>
    <col min="12549" max="12549" width="15.140625" style="155" customWidth="1"/>
    <col min="12550" max="12550" width="11.42578125" style="155" customWidth="1"/>
    <col min="12551" max="12551" width="11.7109375" style="155" customWidth="1"/>
    <col min="12552" max="12552" width="10.42578125" style="155" customWidth="1"/>
    <col min="12553" max="12553" width="9.85546875" style="155" customWidth="1"/>
    <col min="12554" max="12555" width="9.5703125" style="155" customWidth="1"/>
    <col min="12556" max="12556" width="10.42578125" style="155" customWidth="1"/>
    <col min="12557" max="12557" width="9.7109375" style="155" customWidth="1"/>
    <col min="12558" max="12558" width="8.42578125" style="155" bestFit="1" customWidth="1"/>
    <col min="12559" max="12559" width="9.85546875" style="155" customWidth="1"/>
    <col min="12560" max="12561" width="8.42578125" style="155" bestFit="1" customWidth="1"/>
    <col min="12562" max="12562" width="8.5703125" style="155" customWidth="1"/>
    <col min="12563" max="12563" width="8.28515625" style="155" bestFit="1" customWidth="1"/>
    <col min="12564" max="12564" width="8.85546875" style="155" customWidth="1"/>
    <col min="12565" max="12565" width="9.42578125" style="155" customWidth="1"/>
    <col min="12566" max="12566" width="9.7109375" style="155" customWidth="1"/>
    <col min="12567" max="12567" width="8.5703125" style="155" bestFit="1" customWidth="1"/>
    <col min="12568" max="12568" width="16.85546875" style="155" customWidth="1"/>
    <col min="12569" max="12801" width="9" style="155"/>
    <col min="12802" max="12802" width="21.7109375" style="155" customWidth="1"/>
    <col min="12803" max="12803" width="19.140625" style="155" customWidth="1"/>
    <col min="12804" max="12804" width="21.5703125" style="155" customWidth="1"/>
    <col min="12805" max="12805" width="15.140625" style="155" customWidth="1"/>
    <col min="12806" max="12806" width="11.42578125" style="155" customWidth="1"/>
    <col min="12807" max="12807" width="11.7109375" style="155" customWidth="1"/>
    <col min="12808" max="12808" width="10.42578125" style="155" customWidth="1"/>
    <col min="12809" max="12809" width="9.85546875" style="155" customWidth="1"/>
    <col min="12810" max="12811" width="9.5703125" style="155" customWidth="1"/>
    <col min="12812" max="12812" width="10.42578125" style="155" customWidth="1"/>
    <col min="12813" max="12813" width="9.7109375" style="155" customWidth="1"/>
    <col min="12814" max="12814" width="8.42578125" style="155" bestFit="1" customWidth="1"/>
    <col min="12815" max="12815" width="9.85546875" style="155" customWidth="1"/>
    <col min="12816" max="12817" width="8.42578125" style="155" bestFit="1" customWidth="1"/>
    <col min="12818" max="12818" width="8.5703125" style="155" customWidth="1"/>
    <col min="12819" max="12819" width="8.28515625" style="155" bestFit="1" customWidth="1"/>
    <col min="12820" max="12820" width="8.85546875" style="155" customWidth="1"/>
    <col min="12821" max="12821" width="9.42578125" style="155" customWidth="1"/>
    <col min="12822" max="12822" width="9.7109375" style="155" customWidth="1"/>
    <col min="12823" max="12823" width="8.5703125" style="155" bestFit="1" customWidth="1"/>
    <col min="12824" max="12824" width="16.85546875" style="155" customWidth="1"/>
    <col min="12825" max="13057" width="9" style="155"/>
    <col min="13058" max="13058" width="21.7109375" style="155" customWidth="1"/>
    <col min="13059" max="13059" width="19.140625" style="155" customWidth="1"/>
    <col min="13060" max="13060" width="21.5703125" style="155" customWidth="1"/>
    <col min="13061" max="13061" width="15.140625" style="155" customWidth="1"/>
    <col min="13062" max="13062" width="11.42578125" style="155" customWidth="1"/>
    <col min="13063" max="13063" width="11.7109375" style="155" customWidth="1"/>
    <col min="13064" max="13064" width="10.42578125" style="155" customWidth="1"/>
    <col min="13065" max="13065" width="9.85546875" style="155" customWidth="1"/>
    <col min="13066" max="13067" width="9.5703125" style="155" customWidth="1"/>
    <col min="13068" max="13068" width="10.42578125" style="155" customWidth="1"/>
    <col min="13069" max="13069" width="9.7109375" style="155" customWidth="1"/>
    <col min="13070" max="13070" width="8.42578125" style="155" bestFit="1" customWidth="1"/>
    <col min="13071" max="13071" width="9.85546875" style="155" customWidth="1"/>
    <col min="13072" max="13073" width="8.42578125" style="155" bestFit="1" customWidth="1"/>
    <col min="13074" max="13074" width="8.5703125" style="155" customWidth="1"/>
    <col min="13075" max="13075" width="8.28515625" style="155" bestFit="1" customWidth="1"/>
    <col min="13076" max="13076" width="8.85546875" style="155" customWidth="1"/>
    <col min="13077" max="13077" width="9.42578125" style="155" customWidth="1"/>
    <col min="13078" max="13078" width="9.7109375" style="155" customWidth="1"/>
    <col min="13079" max="13079" width="8.5703125" style="155" bestFit="1" customWidth="1"/>
    <col min="13080" max="13080" width="16.85546875" style="155" customWidth="1"/>
    <col min="13081" max="13313" width="9" style="155"/>
    <col min="13314" max="13314" width="21.7109375" style="155" customWidth="1"/>
    <col min="13315" max="13315" width="19.140625" style="155" customWidth="1"/>
    <col min="13316" max="13316" width="21.5703125" style="155" customWidth="1"/>
    <col min="13317" max="13317" width="15.140625" style="155" customWidth="1"/>
    <col min="13318" max="13318" width="11.42578125" style="155" customWidth="1"/>
    <col min="13319" max="13319" width="11.7109375" style="155" customWidth="1"/>
    <col min="13320" max="13320" width="10.42578125" style="155" customWidth="1"/>
    <col min="13321" max="13321" width="9.85546875" style="155" customWidth="1"/>
    <col min="13322" max="13323" width="9.5703125" style="155" customWidth="1"/>
    <col min="13324" max="13324" width="10.42578125" style="155" customWidth="1"/>
    <col min="13325" max="13325" width="9.7109375" style="155" customWidth="1"/>
    <col min="13326" max="13326" width="8.42578125" style="155" bestFit="1" customWidth="1"/>
    <col min="13327" max="13327" width="9.85546875" style="155" customWidth="1"/>
    <col min="13328" max="13329" width="8.42578125" style="155" bestFit="1" customWidth="1"/>
    <col min="13330" max="13330" width="8.5703125" style="155" customWidth="1"/>
    <col min="13331" max="13331" width="8.28515625" style="155" bestFit="1" customWidth="1"/>
    <col min="13332" max="13332" width="8.85546875" style="155" customWidth="1"/>
    <col min="13333" max="13333" width="9.42578125" style="155" customWidth="1"/>
    <col min="13334" max="13334" width="9.7109375" style="155" customWidth="1"/>
    <col min="13335" max="13335" width="8.5703125" style="155" bestFit="1" customWidth="1"/>
    <col min="13336" max="13336" width="16.85546875" style="155" customWidth="1"/>
    <col min="13337" max="13569" width="9" style="155"/>
    <col min="13570" max="13570" width="21.7109375" style="155" customWidth="1"/>
    <col min="13571" max="13571" width="19.140625" style="155" customWidth="1"/>
    <col min="13572" max="13572" width="21.5703125" style="155" customWidth="1"/>
    <col min="13573" max="13573" width="15.140625" style="155" customWidth="1"/>
    <col min="13574" max="13574" width="11.42578125" style="155" customWidth="1"/>
    <col min="13575" max="13575" width="11.7109375" style="155" customWidth="1"/>
    <col min="13576" max="13576" width="10.42578125" style="155" customWidth="1"/>
    <col min="13577" max="13577" width="9.85546875" style="155" customWidth="1"/>
    <col min="13578" max="13579" width="9.5703125" style="155" customWidth="1"/>
    <col min="13580" max="13580" width="10.42578125" style="155" customWidth="1"/>
    <col min="13581" max="13581" width="9.7109375" style="155" customWidth="1"/>
    <col min="13582" max="13582" width="8.42578125" style="155" bestFit="1" customWidth="1"/>
    <col min="13583" max="13583" width="9.85546875" style="155" customWidth="1"/>
    <col min="13584" max="13585" width="8.42578125" style="155" bestFit="1" customWidth="1"/>
    <col min="13586" max="13586" width="8.5703125" style="155" customWidth="1"/>
    <col min="13587" max="13587" width="8.28515625" style="155" bestFit="1" customWidth="1"/>
    <col min="13588" max="13588" width="8.85546875" style="155" customWidth="1"/>
    <col min="13589" max="13589" width="9.42578125" style="155" customWidth="1"/>
    <col min="13590" max="13590" width="9.7109375" style="155" customWidth="1"/>
    <col min="13591" max="13591" width="8.5703125" style="155" bestFit="1" customWidth="1"/>
    <col min="13592" max="13592" width="16.85546875" style="155" customWidth="1"/>
    <col min="13593" max="13825" width="9" style="155"/>
    <col min="13826" max="13826" width="21.7109375" style="155" customWidth="1"/>
    <col min="13827" max="13827" width="19.140625" style="155" customWidth="1"/>
    <col min="13828" max="13828" width="21.5703125" style="155" customWidth="1"/>
    <col min="13829" max="13829" width="15.140625" style="155" customWidth="1"/>
    <col min="13830" max="13830" width="11.42578125" style="155" customWidth="1"/>
    <col min="13831" max="13831" width="11.7109375" style="155" customWidth="1"/>
    <col min="13832" max="13832" width="10.42578125" style="155" customWidth="1"/>
    <col min="13833" max="13833" width="9.85546875" style="155" customWidth="1"/>
    <col min="13834" max="13835" width="9.5703125" style="155" customWidth="1"/>
    <col min="13836" max="13836" width="10.42578125" style="155" customWidth="1"/>
    <col min="13837" max="13837" width="9.7109375" style="155" customWidth="1"/>
    <col min="13838" max="13838" width="8.42578125" style="155" bestFit="1" customWidth="1"/>
    <col min="13839" max="13839" width="9.85546875" style="155" customWidth="1"/>
    <col min="13840" max="13841" width="8.42578125" style="155" bestFit="1" customWidth="1"/>
    <col min="13842" max="13842" width="8.5703125" style="155" customWidth="1"/>
    <col min="13843" max="13843" width="8.28515625" style="155" bestFit="1" customWidth="1"/>
    <col min="13844" max="13844" width="8.85546875" style="155" customWidth="1"/>
    <col min="13845" max="13845" width="9.42578125" style="155" customWidth="1"/>
    <col min="13846" max="13846" width="9.7109375" style="155" customWidth="1"/>
    <col min="13847" max="13847" width="8.5703125" style="155" bestFit="1" customWidth="1"/>
    <col min="13848" max="13848" width="16.85546875" style="155" customWidth="1"/>
    <col min="13849" max="14081" width="9" style="155"/>
    <col min="14082" max="14082" width="21.7109375" style="155" customWidth="1"/>
    <col min="14083" max="14083" width="19.140625" style="155" customWidth="1"/>
    <col min="14084" max="14084" width="21.5703125" style="155" customWidth="1"/>
    <col min="14085" max="14085" width="15.140625" style="155" customWidth="1"/>
    <col min="14086" max="14086" width="11.42578125" style="155" customWidth="1"/>
    <col min="14087" max="14087" width="11.7109375" style="155" customWidth="1"/>
    <col min="14088" max="14088" width="10.42578125" style="155" customWidth="1"/>
    <col min="14089" max="14089" width="9.85546875" style="155" customWidth="1"/>
    <col min="14090" max="14091" width="9.5703125" style="155" customWidth="1"/>
    <col min="14092" max="14092" width="10.42578125" style="155" customWidth="1"/>
    <col min="14093" max="14093" width="9.7109375" style="155" customWidth="1"/>
    <col min="14094" max="14094" width="8.42578125" style="155" bestFit="1" customWidth="1"/>
    <col min="14095" max="14095" width="9.85546875" style="155" customWidth="1"/>
    <col min="14096" max="14097" width="8.42578125" style="155" bestFit="1" customWidth="1"/>
    <col min="14098" max="14098" width="8.5703125" style="155" customWidth="1"/>
    <col min="14099" max="14099" width="8.28515625" style="155" bestFit="1" customWidth="1"/>
    <col min="14100" max="14100" width="8.85546875" style="155" customWidth="1"/>
    <col min="14101" max="14101" width="9.42578125" style="155" customWidth="1"/>
    <col min="14102" max="14102" width="9.7109375" style="155" customWidth="1"/>
    <col min="14103" max="14103" width="8.5703125" style="155" bestFit="1" customWidth="1"/>
    <col min="14104" max="14104" width="16.85546875" style="155" customWidth="1"/>
    <col min="14105" max="14337" width="9" style="155"/>
    <col min="14338" max="14338" width="21.7109375" style="155" customWidth="1"/>
    <col min="14339" max="14339" width="19.140625" style="155" customWidth="1"/>
    <col min="14340" max="14340" width="21.5703125" style="155" customWidth="1"/>
    <col min="14341" max="14341" width="15.140625" style="155" customWidth="1"/>
    <col min="14342" max="14342" width="11.42578125" style="155" customWidth="1"/>
    <col min="14343" max="14343" width="11.7109375" style="155" customWidth="1"/>
    <col min="14344" max="14344" width="10.42578125" style="155" customWidth="1"/>
    <col min="14345" max="14345" width="9.85546875" style="155" customWidth="1"/>
    <col min="14346" max="14347" width="9.5703125" style="155" customWidth="1"/>
    <col min="14348" max="14348" width="10.42578125" style="155" customWidth="1"/>
    <col min="14349" max="14349" width="9.7109375" style="155" customWidth="1"/>
    <col min="14350" max="14350" width="8.42578125" style="155" bestFit="1" customWidth="1"/>
    <col min="14351" max="14351" width="9.85546875" style="155" customWidth="1"/>
    <col min="14352" max="14353" width="8.42578125" style="155" bestFit="1" customWidth="1"/>
    <col min="14354" max="14354" width="8.5703125" style="155" customWidth="1"/>
    <col min="14355" max="14355" width="8.28515625" style="155" bestFit="1" customWidth="1"/>
    <col min="14356" max="14356" width="8.85546875" style="155" customWidth="1"/>
    <col min="14357" max="14357" width="9.42578125" style="155" customWidth="1"/>
    <col min="14358" max="14358" width="9.7109375" style="155" customWidth="1"/>
    <col min="14359" max="14359" width="8.5703125" style="155" bestFit="1" customWidth="1"/>
    <col min="14360" max="14360" width="16.85546875" style="155" customWidth="1"/>
    <col min="14361" max="14593" width="9" style="155"/>
    <col min="14594" max="14594" width="21.7109375" style="155" customWidth="1"/>
    <col min="14595" max="14595" width="19.140625" style="155" customWidth="1"/>
    <col min="14596" max="14596" width="21.5703125" style="155" customWidth="1"/>
    <col min="14597" max="14597" width="15.140625" style="155" customWidth="1"/>
    <col min="14598" max="14598" width="11.42578125" style="155" customWidth="1"/>
    <col min="14599" max="14599" width="11.7109375" style="155" customWidth="1"/>
    <col min="14600" max="14600" width="10.42578125" style="155" customWidth="1"/>
    <col min="14601" max="14601" width="9.85546875" style="155" customWidth="1"/>
    <col min="14602" max="14603" width="9.5703125" style="155" customWidth="1"/>
    <col min="14604" max="14604" width="10.42578125" style="155" customWidth="1"/>
    <col min="14605" max="14605" width="9.7109375" style="155" customWidth="1"/>
    <col min="14606" max="14606" width="8.42578125" style="155" bestFit="1" customWidth="1"/>
    <col min="14607" max="14607" width="9.85546875" style="155" customWidth="1"/>
    <col min="14608" max="14609" width="8.42578125" style="155" bestFit="1" customWidth="1"/>
    <col min="14610" max="14610" width="8.5703125" style="155" customWidth="1"/>
    <col min="14611" max="14611" width="8.28515625" style="155" bestFit="1" customWidth="1"/>
    <col min="14612" max="14612" width="8.85546875" style="155" customWidth="1"/>
    <col min="14613" max="14613" width="9.42578125" style="155" customWidth="1"/>
    <col min="14614" max="14614" width="9.7109375" style="155" customWidth="1"/>
    <col min="14615" max="14615" width="8.5703125" style="155" bestFit="1" customWidth="1"/>
    <col min="14616" max="14616" width="16.85546875" style="155" customWidth="1"/>
    <col min="14617" max="14849" width="9" style="155"/>
    <col min="14850" max="14850" width="21.7109375" style="155" customWidth="1"/>
    <col min="14851" max="14851" width="19.140625" style="155" customWidth="1"/>
    <col min="14852" max="14852" width="21.5703125" style="155" customWidth="1"/>
    <col min="14853" max="14853" width="15.140625" style="155" customWidth="1"/>
    <col min="14854" max="14854" width="11.42578125" style="155" customWidth="1"/>
    <col min="14855" max="14855" width="11.7109375" style="155" customWidth="1"/>
    <col min="14856" max="14856" width="10.42578125" style="155" customWidth="1"/>
    <col min="14857" max="14857" width="9.85546875" style="155" customWidth="1"/>
    <col min="14858" max="14859" width="9.5703125" style="155" customWidth="1"/>
    <col min="14860" max="14860" width="10.42578125" style="155" customWidth="1"/>
    <col min="14861" max="14861" width="9.7109375" style="155" customWidth="1"/>
    <col min="14862" max="14862" width="8.42578125" style="155" bestFit="1" customWidth="1"/>
    <col min="14863" max="14863" width="9.85546875" style="155" customWidth="1"/>
    <col min="14864" max="14865" width="8.42578125" style="155" bestFit="1" customWidth="1"/>
    <col min="14866" max="14866" width="8.5703125" style="155" customWidth="1"/>
    <col min="14867" max="14867" width="8.28515625" style="155" bestFit="1" customWidth="1"/>
    <col min="14868" max="14868" width="8.85546875" style="155" customWidth="1"/>
    <col min="14869" max="14869" width="9.42578125" style="155" customWidth="1"/>
    <col min="14870" max="14870" width="9.7109375" style="155" customWidth="1"/>
    <col min="14871" max="14871" width="8.5703125" style="155" bestFit="1" customWidth="1"/>
    <col min="14872" max="14872" width="16.85546875" style="155" customWidth="1"/>
    <col min="14873" max="15105" width="9" style="155"/>
    <col min="15106" max="15106" width="21.7109375" style="155" customWidth="1"/>
    <col min="15107" max="15107" width="19.140625" style="155" customWidth="1"/>
    <col min="15108" max="15108" width="21.5703125" style="155" customWidth="1"/>
    <col min="15109" max="15109" width="15.140625" style="155" customWidth="1"/>
    <col min="15110" max="15110" width="11.42578125" style="155" customWidth="1"/>
    <col min="15111" max="15111" width="11.7109375" style="155" customWidth="1"/>
    <col min="15112" max="15112" width="10.42578125" style="155" customWidth="1"/>
    <col min="15113" max="15113" width="9.85546875" style="155" customWidth="1"/>
    <col min="15114" max="15115" width="9.5703125" style="155" customWidth="1"/>
    <col min="15116" max="15116" width="10.42578125" style="155" customWidth="1"/>
    <col min="15117" max="15117" width="9.7109375" style="155" customWidth="1"/>
    <col min="15118" max="15118" width="8.42578125" style="155" bestFit="1" customWidth="1"/>
    <col min="15119" max="15119" width="9.85546875" style="155" customWidth="1"/>
    <col min="15120" max="15121" width="8.42578125" style="155" bestFit="1" customWidth="1"/>
    <col min="15122" max="15122" width="8.5703125" style="155" customWidth="1"/>
    <col min="15123" max="15123" width="8.28515625" style="155" bestFit="1" customWidth="1"/>
    <col min="15124" max="15124" width="8.85546875" style="155" customWidth="1"/>
    <col min="15125" max="15125" width="9.42578125" style="155" customWidth="1"/>
    <col min="15126" max="15126" width="9.7109375" style="155" customWidth="1"/>
    <col min="15127" max="15127" width="8.5703125" style="155" bestFit="1" customWidth="1"/>
    <col min="15128" max="15128" width="16.85546875" style="155" customWidth="1"/>
    <col min="15129" max="15361" width="9" style="155"/>
    <col min="15362" max="15362" width="21.7109375" style="155" customWidth="1"/>
    <col min="15363" max="15363" width="19.140625" style="155" customWidth="1"/>
    <col min="15364" max="15364" width="21.5703125" style="155" customWidth="1"/>
    <col min="15365" max="15365" width="15.140625" style="155" customWidth="1"/>
    <col min="15366" max="15366" width="11.42578125" style="155" customWidth="1"/>
    <col min="15367" max="15367" width="11.7109375" style="155" customWidth="1"/>
    <col min="15368" max="15368" width="10.42578125" style="155" customWidth="1"/>
    <col min="15369" max="15369" width="9.85546875" style="155" customWidth="1"/>
    <col min="15370" max="15371" width="9.5703125" style="155" customWidth="1"/>
    <col min="15372" max="15372" width="10.42578125" style="155" customWidth="1"/>
    <col min="15373" max="15373" width="9.7109375" style="155" customWidth="1"/>
    <col min="15374" max="15374" width="8.42578125" style="155" bestFit="1" customWidth="1"/>
    <col min="15375" max="15375" width="9.85546875" style="155" customWidth="1"/>
    <col min="15376" max="15377" width="8.42578125" style="155" bestFit="1" customWidth="1"/>
    <col min="15378" max="15378" width="8.5703125" style="155" customWidth="1"/>
    <col min="15379" max="15379" width="8.28515625" style="155" bestFit="1" customWidth="1"/>
    <col min="15380" max="15380" width="8.85546875" style="155" customWidth="1"/>
    <col min="15381" max="15381" width="9.42578125" style="155" customWidth="1"/>
    <col min="15382" max="15382" width="9.7109375" style="155" customWidth="1"/>
    <col min="15383" max="15383" width="8.5703125" style="155" bestFit="1" customWidth="1"/>
    <col min="15384" max="15384" width="16.85546875" style="155" customWidth="1"/>
    <col min="15385" max="15617" width="9" style="155"/>
    <col min="15618" max="15618" width="21.7109375" style="155" customWidth="1"/>
    <col min="15619" max="15619" width="19.140625" style="155" customWidth="1"/>
    <col min="15620" max="15620" width="21.5703125" style="155" customWidth="1"/>
    <col min="15621" max="15621" width="15.140625" style="155" customWidth="1"/>
    <col min="15622" max="15622" width="11.42578125" style="155" customWidth="1"/>
    <col min="15623" max="15623" width="11.7109375" style="155" customWidth="1"/>
    <col min="15624" max="15624" width="10.42578125" style="155" customWidth="1"/>
    <col min="15625" max="15625" width="9.85546875" style="155" customWidth="1"/>
    <col min="15626" max="15627" width="9.5703125" style="155" customWidth="1"/>
    <col min="15628" max="15628" width="10.42578125" style="155" customWidth="1"/>
    <col min="15629" max="15629" width="9.7109375" style="155" customWidth="1"/>
    <col min="15630" max="15630" width="8.42578125" style="155" bestFit="1" customWidth="1"/>
    <col min="15631" max="15631" width="9.85546875" style="155" customWidth="1"/>
    <col min="15632" max="15633" width="8.42578125" style="155" bestFit="1" customWidth="1"/>
    <col min="15634" max="15634" width="8.5703125" style="155" customWidth="1"/>
    <col min="15635" max="15635" width="8.28515625" style="155" bestFit="1" customWidth="1"/>
    <col min="15636" max="15636" width="8.85546875" style="155" customWidth="1"/>
    <col min="15637" max="15637" width="9.42578125" style="155" customWidth="1"/>
    <col min="15638" max="15638" width="9.7109375" style="155" customWidth="1"/>
    <col min="15639" max="15639" width="8.5703125" style="155" bestFit="1" customWidth="1"/>
    <col min="15640" max="15640" width="16.85546875" style="155" customWidth="1"/>
    <col min="15641" max="15873" width="9" style="155"/>
    <col min="15874" max="15874" width="21.7109375" style="155" customWidth="1"/>
    <col min="15875" max="15875" width="19.140625" style="155" customWidth="1"/>
    <col min="15876" max="15876" width="21.5703125" style="155" customWidth="1"/>
    <col min="15877" max="15877" width="15.140625" style="155" customWidth="1"/>
    <col min="15878" max="15878" width="11.42578125" style="155" customWidth="1"/>
    <col min="15879" max="15879" width="11.7109375" style="155" customWidth="1"/>
    <col min="15880" max="15880" width="10.42578125" style="155" customWidth="1"/>
    <col min="15881" max="15881" width="9.85546875" style="155" customWidth="1"/>
    <col min="15882" max="15883" width="9.5703125" style="155" customWidth="1"/>
    <col min="15884" max="15884" width="10.42578125" style="155" customWidth="1"/>
    <col min="15885" max="15885" width="9.7109375" style="155" customWidth="1"/>
    <col min="15886" max="15886" width="8.42578125" style="155" bestFit="1" customWidth="1"/>
    <col min="15887" max="15887" width="9.85546875" style="155" customWidth="1"/>
    <col min="15888" max="15889" width="8.42578125" style="155" bestFit="1" customWidth="1"/>
    <col min="15890" max="15890" width="8.5703125" style="155" customWidth="1"/>
    <col min="15891" max="15891" width="8.28515625" style="155" bestFit="1" customWidth="1"/>
    <col min="15892" max="15892" width="8.85546875" style="155" customWidth="1"/>
    <col min="15893" max="15893" width="9.42578125" style="155" customWidth="1"/>
    <col min="15894" max="15894" width="9.7109375" style="155" customWidth="1"/>
    <col min="15895" max="15895" width="8.5703125" style="155" bestFit="1" customWidth="1"/>
    <col min="15896" max="15896" width="16.85546875" style="155" customWidth="1"/>
    <col min="15897" max="16129" width="9" style="155"/>
    <col min="16130" max="16130" width="21.7109375" style="155" customWidth="1"/>
    <col min="16131" max="16131" width="19.140625" style="155" customWidth="1"/>
    <col min="16132" max="16132" width="21.5703125" style="155" customWidth="1"/>
    <col min="16133" max="16133" width="15.140625" style="155" customWidth="1"/>
    <col min="16134" max="16134" width="11.42578125" style="155" customWidth="1"/>
    <col min="16135" max="16135" width="11.7109375" style="155" customWidth="1"/>
    <col min="16136" max="16136" width="10.42578125" style="155" customWidth="1"/>
    <col min="16137" max="16137" width="9.85546875" style="155" customWidth="1"/>
    <col min="16138" max="16139" width="9.5703125" style="155" customWidth="1"/>
    <col min="16140" max="16140" width="10.42578125" style="155" customWidth="1"/>
    <col min="16141" max="16141" width="9.7109375" style="155" customWidth="1"/>
    <col min="16142" max="16142" width="8.42578125" style="155" bestFit="1" customWidth="1"/>
    <col min="16143" max="16143" width="9.85546875" style="155" customWidth="1"/>
    <col min="16144" max="16145" width="8.42578125" style="155" bestFit="1" customWidth="1"/>
    <col min="16146" max="16146" width="8.5703125" style="155" customWidth="1"/>
    <col min="16147" max="16147" width="8.28515625" style="155" bestFit="1" customWidth="1"/>
    <col min="16148" max="16148" width="8.85546875" style="155" customWidth="1"/>
    <col min="16149" max="16149" width="9.42578125" style="155" customWidth="1"/>
    <col min="16150" max="16150" width="9.7109375" style="155" customWidth="1"/>
    <col min="16151" max="16151" width="8.5703125" style="155" bestFit="1" customWidth="1"/>
    <col min="16152" max="16152" width="16.85546875" style="155" customWidth="1"/>
    <col min="16153" max="16384" width="9" style="155"/>
  </cols>
  <sheetData>
    <row r="1" spans="1:53" ht="21" customHeight="1" thickTop="1" thickBot="1">
      <c r="A1" s="2458" t="s">
        <v>1</v>
      </c>
      <c r="B1" s="2459"/>
      <c r="C1" s="2368">
        <f>'بيانات عامة'!D5</f>
        <v>0</v>
      </c>
      <c r="D1" s="2369"/>
    </row>
    <row r="2" spans="1:53" ht="21" customHeight="1" thickTop="1" thickBot="1">
      <c r="A2" s="2460" t="s">
        <v>529</v>
      </c>
      <c r="B2" s="2471"/>
      <c r="C2" s="2449">
        <f>'بيانات عامة'!D15</f>
        <v>0</v>
      </c>
      <c r="D2" s="2450"/>
    </row>
    <row r="3" spans="1:53" s="179" customFormat="1" ht="24.75" thickTop="1" thickBot="1">
      <c r="B3" s="2491" t="s">
        <v>316</v>
      </c>
      <c r="C3" s="2491"/>
      <c r="D3" s="2491"/>
      <c r="E3" s="2491"/>
      <c r="F3" s="2491"/>
      <c r="G3" s="2491"/>
      <c r="H3" s="2491"/>
      <c r="I3" s="2491"/>
      <c r="J3" s="2491"/>
      <c r="K3" s="2491"/>
      <c r="L3" s="2491"/>
      <c r="M3" s="2491"/>
      <c r="N3" s="2491"/>
      <c r="O3" s="2491"/>
      <c r="P3" s="2491"/>
      <c r="Q3" s="2491"/>
      <c r="R3" s="2491"/>
      <c r="S3" s="2491"/>
      <c r="T3" s="2491"/>
      <c r="U3" s="2491"/>
      <c r="V3" s="2491"/>
      <c r="W3" s="2491"/>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row>
    <row r="4" spans="1:53" s="178" customFormat="1" ht="21" thickBot="1">
      <c r="B4" s="737"/>
      <c r="C4" s="737"/>
      <c r="D4" s="737"/>
      <c r="E4" s="737"/>
      <c r="F4" s="2465" t="s">
        <v>780</v>
      </c>
      <c r="G4" s="2466"/>
      <c r="H4" s="2466"/>
      <c r="I4" s="2466"/>
      <c r="J4" s="2466"/>
      <c r="K4" s="2466"/>
      <c r="L4" s="2466"/>
      <c r="M4" s="2466"/>
      <c r="N4" s="2466"/>
      <c r="O4" s="2466"/>
      <c r="P4" s="2466"/>
      <c r="Q4" s="2466"/>
      <c r="R4" s="2466"/>
      <c r="S4" s="2466"/>
      <c r="T4" s="2466"/>
      <c r="U4" s="2467"/>
      <c r="V4" s="2492"/>
      <c r="W4" s="2492"/>
    </row>
    <row r="5" spans="1:53" s="181" customFormat="1" ht="36" customHeight="1">
      <c r="A5" s="2418" t="s">
        <v>454</v>
      </c>
      <c r="B5" s="2493" t="s">
        <v>317</v>
      </c>
      <c r="C5" s="2414" t="s">
        <v>318</v>
      </c>
      <c r="D5" s="2468" t="s">
        <v>201</v>
      </c>
      <c r="E5" s="2414" t="s">
        <v>229</v>
      </c>
      <c r="F5" s="2470" t="s">
        <v>793</v>
      </c>
      <c r="G5" s="2470"/>
      <c r="H5" s="2470" t="s">
        <v>247</v>
      </c>
      <c r="I5" s="2470"/>
      <c r="J5" s="2470" t="s">
        <v>248</v>
      </c>
      <c r="K5" s="2470"/>
      <c r="L5" s="2470" t="s">
        <v>249</v>
      </c>
      <c r="M5" s="2470"/>
      <c r="N5" s="2470" t="s">
        <v>250</v>
      </c>
      <c r="O5" s="2470"/>
      <c r="P5" s="2470" t="s">
        <v>251</v>
      </c>
      <c r="Q5" s="2470"/>
      <c r="R5" s="2470" t="s">
        <v>252</v>
      </c>
      <c r="S5" s="2470"/>
      <c r="T5" s="2414" t="s">
        <v>253</v>
      </c>
      <c r="U5" s="2414"/>
      <c r="V5" s="2470" t="s">
        <v>319</v>
      </c>
      <c r="W5" s="2507"/>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row>
    <row r="6" spans="1:53" s="183" customFormat="1" ht="54.75" customHeight="1" thickBot="1">
      <c r="A6" s="2451"/>
      <c r="B6" s="2494"/>
      <c r="C6" s="2420"/>
      <c r="D6" s="2469"/>
      <c r="E6" s="2420"/>
      <c r="F6" s="742" t="s">
        <v>320</v>
      </c>
      <c r="G6" s="742" t="s">
        <v>321</v>
      </c>
      <c r="H6" s="742" t="s">
        <v>320</v>
      </c>
      <c r="I6" s="742" t="s">
        <v>256</v>
      </c>
      <c r="J6" s="742" t="s">
        <v>320</v>
      </c>
      <c r="K6" s="742" t="s">
        <v>256</v>
      </c>
      <c r="L6" s="742" t="s">
        <v>320</v>
      </c>
      <c r="M6" s="742" t="s">
        <v>256</v>
      </c>
      <c r="N6" s="742" t="s">
        <v>320</v>
      </c>
      <c r="O6" s="742" t="s">
        <v>256</v>
      </c>
      <c r="P6" s="742" t="s">
        <v>320</v>
      </c>
      <c r="Q6" s="742" t="s">
        <v>256</v>
      </c>
      <c r="R6" s="742" t="s">
        <v>320</v>
      </c>
      <c r="S6" s="742" t="s">
        <v>256</v>
      </c>
      <c r="T6" s="742" t="s">
        <v>320</v>
      </c>
      <c r="U6" s="742" t="s">
        <v>256</v>
      </c>
      <c r="V6" s="742" t="s">
        <v>320</v>
      </c>
      <c r="W6" s="743" t="s">
        <v>256</v>
      </c>
      <c r="X6" s="180"/>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row>
    <row r="7" spans="1:53" s="183" customFormat="1" ht="15" customHeight="1">
      <c r="A7" s="2472" t="s">
        <v>748</v>
      </c>
      <c r="B7" s="2495" t="s">
        <v>322</v>
      </c>
      <c r="C7" s="787" t="s">
        <v>323</v>
      </c>
      <c r="D7" s="787"/>
      <c r="E7" s="788">
        <v>0</v>
      </c>
      <c r="F7" s="774"/>
      <c r="G7" s="775"/>
      <c r="H7" s="753"/>
      <c r="I7" s="754"/>
      <c r="J7" s="776"/>
      <c r="K7" s="775"/>
      <c r="L7" s="753"/>
      <c r="M7" s="754"/>
      <c r="N7" s="776"/>
      <c r="O7" s="775"/>
      <c r="P7" s="753"/>
      <c r="Q7" s="754"/>
      <c r="R7" s="776"/>
      <c r="S7" s="775"/>
      <c r="T7" s="753"/>
      <c r="U7" s="754"/>
      <c r="V7" s="777">
        <f>F7+H7+J7+L7+N7+P7+R7+T7</f>
        <v>0</v>
      </c>
      <c r="W7" s="778">
        <f>G7+I7+K7+M7+O7+Q7+S7+U7</f>
        <v>0</v>
      </c>
      <c r="X7" s="180"/>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row>
    <row r="8" spans="1:53" s="183" customFormat="1" ht="15" customHeight="1">
      <c r="A8" s="2473"/>
      <c r="B8" s="2496"/>
      <c r="C8" s="2497" t="s">
        <v>324</v>
      </c>
      <c r="D8" s="789" t="s">
        <v>325</v>
      </c>
      <c r="E8" s="790">
        <v>2.5000000000000001E-3</v>
      </c>
      <c r="F8" s="781"/>
      <c r="G8" s="750"/>
      <c r="H8" s="755"/>
      <c r="I8" s="756"/>
      <c r="J8" s="752"/>
      <c r="K8" s="750"/>
      <c r="L8" s="755"/>
      <c r="M8" s="756"/>
      <c r="N8" s="752"/>
      <c r="O8" s="750"/>
      <c r="P8" s="755"/>
      <c r="Q8" s="756"/>
      <c r="R8" s="752"/>
      <c r="S8" s="750"/>
      <c r="T8" s="755"/>
      <c r="U8" s="756"/>
      <c r="V8" s="760">
        <f t="shared" ref="V8:W19" si="0">F8+H8+J8+L8+N8+P8+R8+T8</f>
        <v>0</v>
      </c>
      <c r="W8" s="782">
        <f t="shared" si="0"/>
        <v>0</v>
      </c>
      <c r="X8" s="180"/>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row>
    <row r="9" spans="1:53" s="183" customFormat="1" ht="15" customHeight="1">
      <c r="A9" s="2473"/>
      <c r="B9" s="2496"/>
      <c r="C9" s="2497"/>
      <c r="D9" s="791" t="s">
        <v>326</v>
      </c>
      <c r="E9" s="790">
        <v>0.01</v>
      </c>
      <c r="F9" s="781"/>
      <c r="G9" s="750"/>
      <c r="H9" s="755"/>
      <c r="I9" s="756"/>
      <c r="J9" s="752"/>
      <c r="K9" s="750"/>
      <c r="L9" s="755"/>
      <c r="M9" s="756"/>
      <c r="N9" s="752"/>
      <c r="O9" s="750"/>
      <c r="P9" s="755"/>
      <c r="Q9" s="756"/>
      <c r="R9" s="752"/>
      <c r="S9" s="750"/>
      <c r="T9" s="755"/>
      <c r="U9" s="756"/>
      <c r="V9" s="760">
        <f t="shared" si="0"/>
        <v>0</v>
      </c>
      <c r="W9" s="782">
        <f t="shared" si="0"/>
        <v>0</v>
      </c>
      <c r="X9" s="180"/>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row>
    <row r="10" spans="1:53" s="183" customFormat="1" ht="15" customHeight="1">
      <c r="A10" s="2473"/>
      <c r="B10" s="2496"/>
      <c r="C10" s="2497"/>
      <c r="D10" s="791" t="s">
        <v>327</v>
      </c>
      <c r="E10" s="792">
        <v>1.6E-2</v>
      </c>
      <c r="F10" s="781"/>
      <c r="G10" s="750"/>
      <c r="H10" s="755"/>
      <c r="I10" s="756"/>
      <c r="J10" s="752"/>
      <c r="K10" s="750"/>
      <c r="L10" s="755"/>
      <c r="M10" s="756"/>
      <c r="N10" s="752"/>
      <c r="O10" s="750"/>
      <c r="P10" s="755"/>
      <c r="Q10" s="756"/>
      <c r="R10" s="752"/>
      <c r="S10" s="750"/>
      <c r="T10" s="755"/>
      <c r="U10" s="756"/>
      <c r="V10" s="760">
        <f t="shared" si="0"/>
        <v>0</v>
      </c>
      <c r="W10" s="782">
        <f t="shared" si="0"/>
        <v>0</v>
      </c>
      <c r="X10" s="180"/>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row>
    <row r="11" spans="1:53" s="183" customFormat="1" ht="15" customHeight="1">
      <c r="A11" s="2473"/>
      <c r="B11" s="2496"/>
      <c r="C11" s="791" t="s">
        <v>328</v>
      </c>
      <c r="D11" s="793"/>
      <c r="E11" s="794">
        <v>0.08</v>
      </c>
      <c r="F11" s="781"/>
      <c r="G11" s="750"/>
      <c r="H11" s="755"/>
      <c r="I11" s="756"/>
      <c r="J11" s="752"/>
      <c r="K11" s="750"/>
      <c r="L11" s="755"/>
      <c r="M11" s="756"/>
      <c r="N11" s="752"/>
      <c r="O11" s="750"/>
      <c r="P11" s="755"/>
      <c r="Q11" s="756"/>
      <c r="R11" s="752"/>
      <c r="S11" s="750"/>
      <c r="T11" s="755"/>
      <c r="U11" s="756"/>
      <c r="V11" s="760">
        <f t="shared" si="0"/>
        <v>0</v>
      </c>
      <c r="W11" s="782">
        <f t="shared" si="0"/>
        <v>0</v>
      </c>
      <c r="X11" s="180"/>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row>
    <row r="12" spans="1:53" s="186" customFormat="1" ht="15" customHeight="1">
      <c r="A12" s="2473"/>
      <c r="B12" s="2496"/>
      <c r="C12" s="795" t="s">
        <v>329</v>
      </c>
      <c r="D12" s="738"/>
      <c r="E12" s="794">
        <v>0.12</v>
      </c>
      <c r="F12" s="781"/>
      <c r="G12" s="750"/>
      <c r="H12" s="755"/>
      <c r="I12" s="756"/>
      <c r="J12" s="752"/>
      <c r="K12" s="750"/>
      <c r="L12" s="755"/>
      <c r="M12" s="756"/>
      <c r="N12" s="752"/>
      <c r="O12" s="750"/>
      <c r="P12" s="755"/>
      <c r="Q12" s="756"/>
      <c r="R12" s="752"/>
      <c r="S12" s="750"/>
      <c r="T12" s="755"/>
      <c r="U12" s="756"/>
      <c r="V12" s="760">
        <f t="shared" si="0"/>
        <v>0</v>
      </c>
      <c r="W12" s="782">
        <f t="shared" si="0"/>
        <v>0</v>
      </c>
      <c r="X12" s="180"/>
      <c r="Y12" s="184"/>
      <c r="Z12" s="184"/>
      <c r="AA12" s="184"/>
      <c r="AB12" s="184"/>
      <c r="AC12" s="184"/>
      <c r="AD12" s="184"/>
      <c r="AE12" s="184"/>
      <c r="AF12" s="184"/>
      <c r="AG12" s="184"/>
      <c r="AH12" s="184"/>
      <c r="AI12" s="184"/>
      <c r="AJ12" s="184"/>
      <c r="AK12" s="184"/>
      <c r="AL12" s="184"/>
      <c r="AM12" s="184"/>
      <c r="AN12" s="184"/>
      <c r="AO12" s="185"/>
      <c r="AP12" s="185"/>
      <c r="AQ12" s="185"/>
      <c r="AR12" s="185"/>
      <c r="AS12" s="185"/>
      <c r="AT12" s="185"/>
      <c r="AU12" s="185"/>
      <c r="AV12" s="185"/>
      <c r="AW12" s="185"/>
      <c r="AX12" s="185"/>
      <c r="AY12" s="185"/>
      <c r="AZ12" s="185"/>
      <c r="BA12" s="185"/>
    </row>
    <row r="13" spans="1:53" s="186" customFormat="1" ht="15.75" customHeight="1" thickBot="1">
      <c r="A13" s="2473"/>
      <c r="B13" s="2496"/>
      <c r="C13" s="761" t="s">
        <v>330</v>
      </c>
      <c r="D13" s="738"/>
      <c r="E13" s="762">
        <v>0.08</v>
      </c>
      <c r="F13" s="763"/>
      <c r="G13" s="764"/>
      <c r="H13" s="765"/>
      <c r="I13" s="766"/>
      <c r="J13" s="767"/>
      <c r="K13" s="764"/>
      <c r="L13" s="765"/>
      <c r="M13" s="766"/>
      <c r="N13" s="767"/>
      <c r="O13" s="764"/>
      <c r="P13" s="765"/>
      <c r="Q13" s="766"/>
      <c r="R13" s="767"/>
      <c r="S13" s="764"/>
      <c r="T13" s="765"/>
      <c r="U13" s="766"/>
      <c r="V13" s="768">
        <f t="shared" si="0"/>
        <v>0</v>
      </c>
      <c r="W13" s="769">
        <f t="shared" si="0"/>
        <v>0</v>
      </c>
      <c r="X13" s="180"/>
      <c r="Y13" s="184"/>
      <c r="Z13" s="184"/>
      <c r="AA13" s="184"/>
      <c r="AB13" s="184"/>
      <c r="AC13" s="184"/>
      <c r="AD13" s="184"/>
      <c r="AE13" s="184"/>
      <c r="AF13" s="184"/>
      <c r="AG13" s="184"/>
      <c r="AH13" s="184"/>
      <c r="AI13" s="184"/>
      <c r="AJ13" s="184"/>
      <c r="AK13" s="184"/>
      <c r="AL13" s="184"/>
      <c r="AM13" s="184"/>
      <c r="AN13" s="184"/>
      <c r="AO13" s="185"/>
      <c r="AP13" s="185"/>
      <c r="AQ13" s="185"/>
      <c r="AR13" s="185"/>
      <c r="AS13" s="185"/>
      <c r="AT13" s="185"/>
      <c r="AU13" s="185"/>
      <c r="AV13" s="185"/>
      <c r="AW13" s="185"/>
      <c r="AX13" s="185"/>
      <c r="AY13" s="185"/>
      <c r="AZ13" s="185"/>
      <c r="BA13" s="185"/>
    </row>
    <row r="14" spans="1:53" s="186" customFormat="1" ht="15.75" customHeight="1" thickTop="1">
      <c r="A14" s="2473"/>
      <c r="B14" s="2498" t="s">
        <v>331</v>
      </c>
      <c r="C14" s="2501"/>
      <c r="D14" s="803" t="s">
        <v>325</v>
      </c>
      <c r="E14" s="804">
        <v>2.5000000000000001E-3</v>
      </c>
      <c r="F14" s="805"/>
      <c r="G14" s="806"/>
      <c r="H14" s="807"/>
      <c r="I14" s="808"/>
      <c r="J14" s="809"/>
      <c r="K14" s="806"/>
      <c r="L14" s="807"/>
      <c r="M14" s="808"/>
      <c r="N14" s="809"/>
      <c r="O14" s="806"/>
      <c r="P14" s="807"/>
      <c r="Q14" s="808"/>
      <c r="R14" s="809"/>
      <c r="S14" s="806"/>
      <c r="T14" s="807"/>
      <c r="U14" s="808"/>
      <c r="V14" s="810">
        <f t="shared" si="0"/>
        <v>0</v>
      </c>
      <c r="W14" s="811">
        <f t="shared" si="0"/>
        <v>0</v>
      </c>
      <c r="X14" s="180"/>
      <c r="Y14" s="184"/>
      <c r="Z14" s="184"/>
      <c r="AA14" s="184"/>
      <c r="AB14" s="184"/>
      <c r="AC14" s="184"/>
      <c r="AD14" s="184"/>
      <c r="AE14" s="184"/>
      <c r="AF14" s="184"/>
      <c r="AG14" s="184"/>
      <c r="AH14" s="184"/>
      <c r="AI14" s="184"/>
      <c r="AJ14" s="184"/>
      <c r="AK14" s="184"/>
      <c r="AL14" s="184"/>
      <c r="AM14" s="184"/>
      <c r="AN14" s="184"/>
      <c r="AO14" s="185"/>
      <c r="AP14" s="185"/>
      <c r="AQ14" s="185"/>
      <c r="AR14" s="185"/>
      <c r="AS14" s="185"/>
      <c r="AT14" s="185"/>
      <c r="AU14" s="185"/>
      <c r="AV14" s="185"/>
      <c r="AW14" s="185"/>
      <c r="AX14" s="185"/>
      <c r="AY14" s="185"/>
      <c r="AZ14" s="185"/>
      <c r="BA14" s="185"/>
    </row>
    <row r="15" spans="1:53" s="186" customFormat="1" ht="15">
      <c r="A15" s="2473"/>
      <c r="B15" s="2499"/>
      <c r="C15" s="2502"/>
      <c r="D15" s="779" t="s">
        <v>332</v>
      </c>
      <c r="E15" s="780">
        <v>0.01</v>
      </c>
      <c r="F15" s="781"/>
      <c r="G15" s="750"/>
      <c r="H15" s="755"/>
      <c r="I15" s="756"/>
      <c r="J15" s="752"/>
      <c r="K15" s="750"/>
      <c r="L15" s="755"/>
      <c r="M15" s="756"/>
      <c r="N15" s="752"/>
      <c r="O15" s="750"/>
      <c r="P15" s="755"/>
      <c r="Q15" s="756"/>
      <c r="R15" s="752"/>
      <c r="S15" s="750"/>
      <c r="T15" s="755"/>
      <c r="U15" s="756"/>
      <c r="V15" s="760">
        <f t="shared" si="0"/>
        <v>0</v>
      </c>
      <c r="W15" s="782">
        <f t="shared" si="0"/>
        <v>0</v>
      </c>
      <c r="X15" s="184"/>
      <c r="Y15" s="184"/>
      <c r="Z15" s="184"/>
      <c r="AA15" s="184"/>
      <c r="AB15" s="184"/>
      <c r="AC15" s="184"/>
      <c r="AD15" s="184"/>
      <c r="AE15" s="184"/>
      <c r="AF15" s="184"/>
      <c r="AG15" s="184"/>
      <c r="AH15" s="184"/>
      <c r="AI15" s="184"/>
      <c r="AJ15" s="184"/>
      <c r="AK15" s="184"/>
      <c r="AL15" s="184"/>
      <c r="AM15" s="184"/>
      <c r="AN15" s="184"/>
      <c r="AO15" s="185"/>
      <c r="AP15" s="185"/>
      <c r="AQ15" s="185"/>
      <c r="AR15" s="185"/>
      <c r="AS15" s="185"/>
      <c r="AT15" s="185"/>
      <c r="AU15" s="185"/>
      <c r="AV15" s="185"/>
      <c r="AW15" s="185"/>
      <c r="AX15" s="185"/>
      <c r="AY15" s="185"/>
      <c r="AZ15" s="185"/>
      <c r="BA15" s="185"/>
    </row>
    <row r="16" spans="1:53" s="186" customFormat="1" ht="15.75" thickBot="1">
      <c r="A16" s="2473"/>
      <c r="B16" s="2500"/>
      <c r="C16" s="2503"/>
      <c r="D16" s="812" t="s">
        <v>327</v>
      </c>
      <c r="E16" s="813">
        <v>1.6E-2</v>
      </c>
      <c r="F16" s="814"/>
      <c r="G16" s="815"/>
      <c r="H16" s="816"/>
      <c r="I16" s="817"/>
      <c r="J16" s="818"/>
      <c r="K16" s="815"/>
      <c r="L16" s="816"/>
      <c r="M16" s="817"/>
      <c r="N16" s="818"/>
      <c r="O16" s="815"/>
      <c r="P16" s="816"/>
      <c r="Q16" s="817"/>
      <c r="R16" s="818"/>
      <c r="S16" s="815"/>
      <c r="T16" s="816"/>
      <c r="U16" s="817"/>
      <c r="V16" s="819">
        <f t="shared" si="0"/>
        <v>0</v>
      </c>
      <c r="W16" s="820">
        <f t="shared" si="0"/>
        <v>0</v>
      </c>
      <c r="X16" s="184"/>
      <c r="Y16" s="184"/>
      <c r="Z16" s="184"/>
      <c r="AA16" s="184"/>
      <c r="AB16" s="184"/>
      <c r="AC16" s="184"/>
      <c r="AD16" s="184"/>
      <c r="AE16" s="184"/>
      <c r="AF16" s="184"/>
      <c r="AG16" s="184"/>
      <c r="AH16" s="184"/>
      <c r="AI16" s="184"/>
      <c r="AJ16" s="184"/>
      <c r="AK16" s="184"/>
      <c r="AL16" s="184"/>
      <c r="AM16" s="184"/>
      <c r="AN16" s="184"/>
      <c r="AO16" s="185"/>
      <c r="AP16" s="185"/>
      <c r="AQ16" s="185"/>
      <c r="AR16" s="185"/>
      <c r="AS16" s="185"/>
      <c r="AT16" s="185"/>
      <c r="AU16" s="185"/>
      <c r="AV16" s="185"/>
      <c r="AW16" s="185"/>
      <c r="AX16" s="185"/>
      <c r="AY16" s="185"/>
      <c r="AZ16" s="185"/>
      <c r="BA16" s="185"/>
    </row>
    <row r="17" spans="1:53" s="186" customFormat="1" ht="15.75" thickTop="1">
      <c r="A17" s="2473"/>
      <c r="B17" s="2504" t="s">
        <v>333</v>
      </c>
      <c r="C17" s="770" t="s">
        <v>334</v>
      </c>
      <c r="D17" s="2488"/>
      <c r="E17" s="771">
        <v>0.08</v>
      </c>
      <c r="F17" s="739"/>
      <c r="G17" s="749"/>
      <c r="H17" s="772"/>
      <c r="I17" s="773"/>
      <c r="J17" s="751"/>
      <c r="K17" s="749"/>
      <c r="L17" s="772"/>
      <c r="M17" s="773"/>
      <c r="N17" s="751"/>
      <c r="O17" s="749"/>
      <c r="P17" s="772"/>
      <c r="Q17" s="773"/>
      <c r="R17" s="751"/>
      <c r="S17" s="749"/>
      <c r="T17" s="772"/>
      <c r="U17" s="773"/>
      <c r="V17" s="759">
        <f t="shared" si="0"/>
        <v>0</v>
      </c>
      <c r="W17" s="741">
        <f t="shared" si="0"/>
        <v>0</v>
      </c>
      <c r="X17" s="184"/>
      <c r="Y17" s="184"/>
      <c r="Z17" s="184"/>
      <c r="AA17" s="184"/>
      <c r="AB17" s="184"/>
      <c r="AC17" s="184"/>
      <c r="AD17" s="184"/>
      <c r="AE17" s="184"/>
      <c r="AF17" s="184"/>
      <c r="AG17" s="184"/>
      <c r="AH17" s="184"/>
      <c r="AI17" s="184"/>
      <c r="AJ17" s="184"/>
      <c r="AK17" s="184"/>
      <c r="AL17" s="184"/>
      <c r="AM17" s="184"/>
      <c r="AN17" s="184"/>
      <c r="AO17" s="185"/>
      <c r="AP17" s="185"/>
      <c r="AQ17" s="185"/>
      <c r="AR17" s="185"/>
      <c r="AS17" s="185"/>
      <c r="AT17" s="185"/>
      <c r="AU17" s="185"/>
      <c r="AV17" s="185"/>
      <c r="AW17" s="185"/>
      <c r="AX17" s="185"/>
      <c r="AY17" s="185"/>
      <c r="AZ17" s="185"/>
      <c r="BA17" s="185"/>
    </row>
    <row r="18" spans="1:53" s="186" customFormat="1" ht="15">
      <c r="A18" s="2473"/>
      <c r="B18" s="2505"/>
      <c r="C18" s="796" t="s">
        <v>335</v>
      </c>
      <c r="D18" s="2489"/>
      <c r="E18" s="794">
        <v>0.12</v>
      </c>
      <c r="F18" s="781"/>
      <c r="G18" s="750"/>
      <c r="H18" s="755"/>
      <c r="I18" s="756"/>
      <c r="J18" s="752"/>
      <c r="K18" s="750"/>
      <c r="L18" s="755"/>
      <c r="M18" s="756"/>
      <c r="N18" s="752"/>
      <c r="O18" s="750"/>
      <c r="P18" s="755"/>
      <c r="Q18" s="756"/>
      <c r="R18" s="752"/>
      <c r="S18" s="750"/>
      <c r="T18" s="755"/>
      <c r="U18" s="756"/>
      <c r="V18" s="760">
        <f t="shared" si="0"/>
        <v>0</v>
      </c>
      <c r="W18" s="782">
        <f t="shared" si="0"/>
        <v>0</v>
      </c>
      <c r="X18" s="184"/>
      <c r="Y18" s="184"/>
      <c r="Z18" s="184"/>
      <c r="AA18" s="184"/>
      <c r="AB18" s="184"/>
      <c r="AC18" s="184"/>
      <c r="AD18" s="184"/>
      <c r="AE18" s="184"/>
      <c r="AF18" s="184"/>
      <c r="AG18" s="184"/>
      <c r="AH18" s="184"/>
      <c r="AI18" s="184"/>
      <c r="AJ18" s="184"/>
      <c r="AK18" s="184"/>
      <c r="AL18" s="184"/>
      <c r="AM18" s="184"/>
      <c r="AN18" s="184"/>
      <c r="AO18" s="185"/>
      <c r="AP18" s="185"/>
      <c r="AQ18" s="185"/>
      <c r="AR18" s="185"/>
      <c r="AS18" s="185"/>
      <c r="AT18" s="185"/>
      <c r="AU18" s="185"/>
      <c r="AV18" s="185"/>
      <c r="AW18" s="185"/>
      <c r="AX18" s="185"/>
      <c r="AY18" s="185"/>
      <c r="AZ18" s="185"/>
      <c r="BA18" s="185"/>
    </row>
    <row r="19" spans="1:53" s="186" customFormat="1" ht="15.75" thickBot="1">
      <c r="A19" s="2474"/>
      <c r="B19" s="2506"/>
      <c r="C19" s="797" t="s">
        <v>330</v>
      </c>
      <c r="D19" s="2490"/>
      <c r="E19" s="798">
        <v>0.08</v>
      </c>
      <c r="F19" s="783"/>
      <c r="G19" s="784"/>
      <c r="H19" s="757"/>
      <c r="I19" s="758"/>
      <c r="J19" s="785"/>
      <c r="K19" s="784"/>
      <c r="L19" s="757"/>
      <c r="M19" s="758"/>
      <c r="N19" s="785"/>
      <c r="O19" s="784"/>
      <c r="P19" s="757"/>
      <c r="Q19" s="758"/>
      <c r="R19" s="785"/>
      <c r="S19" s="784"/>
      <c r="T19" s="757"/>
      <c r="U19" s="758"/>
      <c r="V19" s="786">
        <f t="shared" si="0"/>
        <v>0</v>
      </c>
      <c r="W19" s="188">
        <f t="shared" si="0"/>
        <v>0</v>
      </c>
      <c r="X19" s="184"/>
      <c r="Y19" s="184"/>
      <c r="Z19" s="184"/>
      <c r="AA19" s="184"/>
      <c r="AB19" s="184"/>
      <c r="AC19" s="184"/>
      <c r="AD19" s="184"/>
      <c r="AE19" s="184"/>
      <c r="AF19" s="184"/>
      <c r="AG19" s="184"/>
      <c r="AH19" s="184"/>
      <c r="AI19" s="184"/>
      <c r="AJ19" s="184"/>
      <c r="AK19" s="184"/>
      <c r="AL19" s="184"/>
      <c r="AM19" s="184"/>
      <c r="AN19" s="184"/>
      <c r="AO19" s="185"/>
      <c r="AP19" s="185"/>
      <c r="AQ19" s="185"/>
      <c r="AR19" s="185"/>
      <c r="AS19" s="185"/>
      <c r="AT19" s="185"/>
      <c r="AU19" s="185"/>
      <c r="AV19" s="185"/>
      <c r="AW19" s="185"/>
      <c r="AX19" s="185"/>
      <c r="AY19" s="185"/>
      <c r="AZ19" s="185"/>
      <c r="BA19" s="185"/>
    </row>
    <row r="20" spans="1:53" s="186" customFormat="1" ht="17.25" customHeight="1" thickBot="1">
      <c r="A20" s="747"/>
      <c r="B20" s="2485"/>
      <c r="C20" s="2486"/>
      <c r="D20" s="2486"/>
      <c r="E20" s="2487"/>
      <c r="F20" s="2481" t="s">
        <v>336</v>
      </c>
      <c r="G20" s="2481"/>
      <c r="H20" s="2481"/>
      <c r="I20" s="2481"/>
      <c r="J20" s="2481"/>
      <c r="K20" s="2481"/>
      <c r="L20" s="2481"/>
      <c r="M20" s="2481"/>
      <c r="N20" s="2481"/>
      <c r="O20" s="2481"/>
      <c r="P20" s="2481"/>
      <c r="Q20" s="2481"/>
      <c r="R20" s="2481"/>
      <c r="S20" s="2481"/>
      <c r="T20" s="2481"/>
      <c r="U20" s="2481"/>
      <c r="V20" s="2475"/>
      <c r="W20" s="2476"/>
      <c r="X20" s="184"/>
      <c r="Y20" s="184"/>
      <c r="Z20" s="184"/>
      <c r="AA20" s="184"/>
      <c r="AB20" s="184"/>
      <c r="AC20" s="184"/>
      <c r="AD20" s="184"/>
      <c r="AE20" s="184"/>
      <c r="AF20" s="184"/>
      <c r="AG20" s="184"/>
      <c r="AH20" s="184"/>
      <c r="AI20" s="184"/>
      <c r="AJ20" s="184"/>
      <c r="AK20" s="184"/>
      <c r="AL20" s="184"/>
      <c r="AM20" s="184"/>
      <c r="AN20" s="184"/>
      <c r="AO20" s="185"/>
      <c r="AP20" s="185"/>
      <c r="AQ20" s="185"/>
      <c r="AR20" s="185"/>
      <c r="AS20" s="185"/>
      <c r="AT20" s="185"/>
      <c r="AU20" s="185"/>
      <c r="AV20" s="185"/>
      <c r="AW20" s="185"/>
      <c r="AX20" s="185"/>
      <c r="AY20" s="185"/>
      <c r="AZ20" s="185"/>
      <c r="BA20" s="185"/>
    </row>
    <row r="21" spans="1:53" s="181" customFormat="1" ht="33.75" customHeight="1">
      <c r="A21" s="748"/>
      <c r="B21" s="2477" t="s">
        <v>337</v>
      </c>
      <c r="C21" s="2478"/>
      <c r="D21" s="2478"/>
      <c r="E21" s="2478"/>
      <c r="F21" s="740">
        <f>SUM(F7:F19)</f>
        <v>0</v>
      </c>
      <c r="G21" s="799">
        <f t="shared" ref="G21:U21" si="1">SUM(G7:G19)</f>
        <v>0</v>
      </c>
      <c r="H21" s="801">
        <f t="shared" si="1"/>
        <v>0</v>
      </c>
      <c r="I21" s="778">
        <f>SUM(I7:I19)</f>
        <v>0</v>
      </c>
      <c r="J21" s="759">
        <f t="shared" si="1"/>
        <v>0</v>
      </c>
      <c r="K21" s="799">
        <f t="shared" si="1"/>
        <v>0</v>
      </c>
      <c r="L21" s="801">
        <f t="shared" si="1"/>
        <v>0</v>
      </c>
      <c r="M21" s="778">
        <f t="shared" si="1"/>
        <v>0</v>
      </c>
      <c r="N21" s="759">
        <f t="shared" si="1"/>
        <v>0</v>
      </c>
      <c r="O21" s="799">
        <f t="shared" si="1"/>
        <v>0</v>
      </c>
      <c r="P21" s="801">
        <f t="shared" si="1"/>
        <v>0</v>
      </c>
      <c r="Q21" s="778">
        <f t="shared" si="1"/>
        <v>0</v>
      </c>
      <c r="R21" s="759">
        <f t="shared" si="1"/>
        <v>0</v>
      </c>
      <c r="S21" s="799">
        <f t="shared" si="1"/>
        <v>0</v>
      </c>
      <c r="T21" s="801">
        <f t="shared" si="1"/>
        <v>0</v>
      </c>
      <c r="U21" s="778">
        <f t="shared" si="1"/>
        <v>0</v>
      </c>
      <c r="V21" s="759">
        <f>SUM(V7:V19)</f>
        <v>0</v>
      </c>
      <c r="W21" s="741">
        <f>SUM(W7:W19)</f>
        <v>0</v>
      </c>
      <c r="X21" s="187"/>
      <c r="Y21" s="187"/>
      <c r="Z21" s="187"/>
      <c r="AA21" s="187"/>
      <c r="AB21" s="187"/>
      <c r="AC21" s="187"/>
      <c r="AD21" s="187"/>
      <c r="AE21" s="187"/>
      <c r="AF21" s="187"/>
      <c r="AG21" s="187"/>
      <c r="AH21" s="187"/>
      <c r="AI21" s="187"/>
      <c r="AJ21" s="187"/>
      <c r="AK21" s="187"/>
      <c r="AL21" s="187"/>
      <c r="AM21" s="187"/>
      <c r="AN21" s="187"/>
      <c r="AO21" s="180"/>
      <c r="AP21" s="180"/>
      <c r="AQ21" s="180"/>
      <c r="AR21" s="180"/>
      <c r="AS21" s="180"/>
      <c r="AT21" s="180"/>
      <c r="AU21" s="180"/>
      <c r="AV21" s="180"/>
      <c r="AW21" s="180"/>
      <c r="AX21" s="180"/>
      <c r="AY21" s="180"/>
      <c r="AZ21" s="180"/>
      <c r="BA21" s="180"/>
    </row>
    <row r="22" spans="1:53" s="181" customFormat="1" ht="33.75" customHeight="1" thickBot="1">
      <c r="A22" s="744"/>
      <c r="B22" s="2479" t="s">
        <v>338</v>
      </c>
      <c r="C22" s="2480"/>
      <c r="D22" s="2480"/>
      <c r="E22" s="2480"/>
      <c r="F22" s="1037">
        <f t="shared" ref="F22:U22" si="2">F19*$E$19+F18*$E$18+F17*$E$17+F16*$E$16+F15*$E$15+F14*$E$14+F13*$E$13+F12*$E$12+F11*$E$11+F10*$E$10+F9*$E$9+F8*$E$8+F7*$E$7</f>
        <v>0</v>
      </c>
      <c r="G22" s="800">
        <f t="shared" si="2"/>
        <v>0</v>
      </c>
      <c r="H22" s="802">
        <f t="shared" si="2"/>
        <v>0</v>
      </c>
      <c r="I22" s="188">
        <f t="shared" si="2"/>
        <v>0</v>
      </c>
      <c r="J22" s="786">
        <f t="shared" si="2"/>
        <v>0</v>
      </c>
      <c r="K22" s="800">
        <f t="shared" si="2"/>
        <v>0</v>
      </c>
      <c r="L22" s="802">
        <f t="shared" si="2"/>
        <v>0</v>
      </c>
      <c r="M22" s="188">
        <f t="shared" si="2"/>
        <v>0</v>
      </c>
      <c r="N22" s="786">
        <f t="shared" si="2"/>
        <v>0</v>
      </c>
      <c r="O22" s="800">
        <f t="shared" si="2"/>
        <v>0</v>
      </c>
      <c r="P22" s="802">
        <f t="shared" si="2"/>
        <v>0</v>
      </c>
      <c r="Q22" s="188">
        <f t="shared" si="2"/>
        <v>0</v>
      </c>
      <c r="R22" s="786">
        <f t="shared" si="2"/>
        <v>0</v>
      </c>
      <c r="S22" s="800">
        <f t="shared" si="2"/>
        <v>0</v>
      </c>
      <c r="T22" s="802">
        <f t="shared" si="2"/>
        <v>0</v>
      </c>
      <c r="U22" s="188">
        <f t="shared" si="2"/>
        <v>0</v>
      </c>
      <c r="V22" s="786">
        <f>F22+H22+J22+L22+N22+P22+R22+T22</f>
        <v>0</v>
      </c>
      <c r="W22" s="188">
        <f>G22+I22+K22+M22+O22+Q22+S22+U22</f>
        <v>0</v>
      </c>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row>
    <row r="23" spans="1:53" s="181" customFormat="1" ht="21.75" customHeight="1" thickBot="1">
      <c r="A23" s="744"/>
      <c r="B23" s="2482" t="s">
        <v>339</v>
      </c>
      <c r="C23" s="2483"/>
      <c r="D23" s="2483"/>
      <c r="E23" s="2484"/>
      <c r="F23" s="1038">
        <f>SUM(F22:U22)</f>
        <v>0</v>
      </c>
      <c r="G23" s="144"/>
      <c r="H23" s="145"/>
      <c r="I23" s="145"/>
      <c r="J23" s="145"/>
      <c r="K23" s="145"/>
      <c r="L23" s="145"/>
      <c r="M23" s="145"/>
      <c r="N23" s="145"/>
      <c r="O23" s="145"/>
      <c r="P23" s="145"/>
      <c r="Q23" s="145"/>
      <c r="R23" s="145"/>
      <c r="S23" s="145"/>
      <c r="T23" s="145"/>
      <c r="U23" s="145"/>
      <c r="V23" s="145"/>
      <c r="W23" s="145"/>
      <c r="X23" s="189"/>
      <c r="Y23" s="189"/>
      <c r="Z23" s="189"/>
      <c r="AA23" s="189"/>
      <c r="AB23" s="189"/>
      <c r="AC23" s="189"/>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row>
    <row r="24" spans="1:53" s="180" customFormat="1" ht="21.75" customHeight="1">
      <c r="A24" s="745"/>
      <c r="B24" s="746"/>
      <c r="C24" s="190"/>
      <c r="D24" s="190"/>
      <c r="E24" s="190"/>
      <c r="F24" s="191"/>
      <c r="G24" s="192"/>
      <c r="H24" s="145"/>
      <c r="I24" s="145"/>
      <c r="J24" s="145"/>
      <c r="K24" s="145"/>
      <c r="L24" s="145"/>
      <c r="M24" s="145"/>
      <c r="N24" s="145"/>
      <c r="O24" s="145"/>
      <c r="P24" s="145"/>
      <c r="Q24" s="145"/>
      <c r="R24" s="145"/>
      <c r="S24" s="145"/>
      <c r="T24" s="145"/>
      <c r="U24" s="145"/>
      <c r="V24" s="145"/>
      <c r="W24" s="145"/>
      <c r="X24" s="189"/>
      <c r="Y24" s="189"/>
      <c r="Z24" s="189"/>
      <c r="AA24" s="189"/>
      <c r="AB24" s="189"/>
      <c r="AC24" s="189"/>
    </row>
    <row r="25" spans="1:53" s="181" customFormat="1" ht="21.75" customHeight="1" thickBot="1">
      <c r="B25" s="746"/>
      <c r="C25" s="190"/>
      <c r="D25" s="190"/>
      <c r="E25" s="190"/>
      <c r="F25" s="191"/>
      <c r="G25" s="192"/>
      <c r="H25" s="145"/>
      <c r="I25" s="145"/>
      <c r="J25" s="145"/>
      <c r="K25" s="145"/>
      <c r="L25" s="145"/>
      <c r="M25" s="145"/>
      <c r="N25" s="145"/>
      <c r="O25" s="145"/>
      <c r="P25" s="145"/>
      <c r="Q25" s="145"/>
      <c r="R25" s="145"/>
      <c r="S25" s="145"/>
      <c r="T25" s="145"/>
      <c r="U25" s="145"/>
      <c r="V25" s="145"/>
      <c r="W25" s="145"/>
      <c r="X25" s="189"/>
      <c r="Y25" s="189"/>
      <c r="Z25" s="189"/>
      <c r="AA25" s="189"/>
      <c r="AB25" s="189"/>
      <c r="AC25" s="189"/>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row>
    <row r="26" spans="1:53" s="181" customFormat="1" ht="21.75" customHeight="1" thickTop="1">
      <c r="B26" s="2337" t="s">
        <v>650</v>
      </c>
      <c r="C26" s="2338"/>
      <c r="D26" s="2338"/>
      <c r="E26" s="2338"/>
      <c r="F26" s="2338"/>
      <c r="G26" s="2338"/>
      <c r="H26" s="2338"/>
      <c r="I26" s="2338"/>
      <c r="J26" s="2338"/>
      <c r="K26" s="2338"/>
      <c r="L26" s="2338"/>
      <c r="M26" s="2338"/>
      <c r="N26" s="2338"/>
      <c r="O26" s="2338"/>
      <c r="P26" s="2338"/>
      <c r="Q26" s="2338"/>
      <c r="R26" s="2339"/>
      <c r="S26" s="145"/>
      <c r="T26" s="145"/>
      <c r="U26" s="145"/>
      <c r="V26" s="145"/>
      <c r="W26" s="145"/>
      <c r="X26" s="189"/>
      <c r="Y26" s="189"/>
      <c r="Z26" s="189"/>
      <c r="AA26" s="189"/>
      <c r="AB26" s="189"/>
      <c r="AC26" s="189"/>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row>
    <row r="27" spans="1:53" s="181" customFormat="1" ht="21.75" customHeight="1">
      <c r="B27" s="2332" t="s">
        <v>340</v>
      </c>
      <c r="C27" s="2333"/>
      <c r="D27" s="2333"/>
      <c r="E27" s="2333"/>
      <c r="F27" s="2333"/>
      <c r="G27" s="2333"/>
      <c r="H27" s="2333"/>
      <c r="I27" s="2333"/>
      <c r="J27" s="2333"/>
      <c r="K27" s="2333"/>
      <c r="L27" s="2333"/>
      <c r="M27" s="2333"/>
      <c r="N27" s="2333"/>
      <c r="O27" s="2333"/>
      <c r="P27" s="2333"/>
      <c r="Q27" s="2333"/>
      <c r="R27" s="2334"/>
      <c r="S27" s="145"/>
      <c r="T27" s="145"/>
      <c r="U27" s="145"/>
      <c r="V27" s="145"/>
      <c r="W27" s="145"/>
      <c r="X27" s="189"/>
      <c r="Y27" s="189"/>
      <c r="Z27" s="189"/>
      <c r="AA27" s="189"/>
      <c r="AB27" s="189"/>
      <c r="AC27" s="189"/>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row>
    <row r="28" spans="1:53" s="181" customFormat="1" ht="25.5">
      <c r="B28" s="2462" t="s">
        <v>686</v>
      </c>
      <c r="C28" s="2463"/>
      <c r="D28" s="2463"/>
      <c r="E28" s="2463"/>
      <c r="F28" s="2463"/>
      <c r="G28" s="2463"/>
      <c r="H28" s="2463"/>
      <c r="I28" s="2463"/>
      <c r="J28" s="2463"/>
      <c r="K28" s="2463"/>
      <c r="L28" s="2463"/>
      <c r="M28" s="2463"/>
      <c r="N28" s="2463"/>
      <c r="O28" s="2463"/>
      <c r="P28" s="2463"/>
      <c r="Q28" s="2463"/>
      <c r="R28" s="2464"/>
      <c r="S28" s="145"/>
      <c r="T28" s="145"/>
      <c r="U28" s="145"/>
      <c r="V28" s="145"/>
      <c r="W28" s="145"/>
      <c r="X28" s="189"/>
      <c r="Y28" s="189"/>
      <c r="Z28" s="189"/>
      <c r="AA28" s="189"/>
      <c r="AB28" s="189"/>
      <c r="AC28" s="189"/>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row>
    <row r="29" spans="1:53" s="186" customFormat="1" ht="28.5" thickBot="1">
      <c r="B29" s="2358" t="s">
        <v>341</v>
      </c>
      <c r="C29" s="2359"/>
      <c r="D29" s="2359"/>
      <c r="E29" s="2359"/>
      <c r="F29" s="2359"/>
      <c r="G29" s="2359"/>
      <c r="H29" s="2359"/>
      <c r="I29" s="2359"/>
      <c r="J29" s="2359"/>
      <c r="K29" s="2359"/>
      <c r="L29" s="2359"/>
      <c r="M29" s="2359"/>
      <c r="N29" s="2359"/>
      <c r="O29" s="2359"/>
      <c r="P29" s="2359"/>
      <c r="Q29" s="2359"/>
      <c r="R29" s="2360"/>
      <c r="S29" s="145"/>
      <c r="T29" s="145"/>
      <c r="U29" s="145"/>
      <c r="V29" s="145"/>
      <c r="W29" s="145"/>
      <c r="X29" s="193"/>
      <c r="Y29" s="193"/>
      <c r="Z29" s="193"/>
      <c r="AA29" s="193"/>
      <c r="AB29" s="193"/>
      <c r="AC29" s="193"/>
      <c r="AD29" s="184"/>
      <c r="AE29" s="184"/>
      <c r="AF29" s="184"/>
      <c r="AG29" s="184"/>
      <c r="AH29" s="184"/>
      <c r="AI29" s="184"/>
      <c r="AJ29" s="184"/>
      <c r="AK29" s="184"/>
      <c r="AL29" s="184"/>
      <c r="AM29" s="184"/>
      <c r="AN29" s="184"/>
      <c r="AO29" s="184"/>
      <c r="AP29" s="184"/>
      <c r="AQ29" s="184"/>
      <c r="AR29" s="184"/>
      <c r="AS29" s="184"/>
      <c r="AT29" s="184"/>
      <c r="AU29" s="184"/>
      <c r="AV29" s="184"/>
      <c r="AW29" s="185"/>
      <c r="AX29" s="185"/>
      <c r="AY29" s="185"/>
      <c r="AZ29" s="185"/>
      <c r="BA29" s="185"/>
    </row>
    <row r="30" spans="1:53" s="177" customFormat="1" ht="13.5" thickTop="1">
      <c r="B30" s="194"/>
      <c r="C30" s="194"/>
      <c r="D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row>
    <row r="31" spans="1:53" s="177" customFormat="1">
      <c r="F31" s="194"/>
      <c r="G31" s="194"/>
      <c r="H31" s="194"/>
      <c r="I31" s="194"/>
      <c r="J31" s="194"/>
      <c r="K31" s="194"/>
      <c r="L31" s="194"/>
      <c r="M31" s="194"/>
      <c r="N31" s="194"/>
      <c r="O31" s="194"/>
      <c r="P31" s="194"/>
      <c r="Q31" s="194"/>
      <c r="R31" s="194"/>
      <c r="S31" s="194"/>
      <c r="T31" s="194"/>
      <c r="U31" s="194"/>
      <c r="V31" s="194"/>
      <c r="W31" s="194"/>
    </row>
    <row r="32" spans="1:53" s="177" customFormat="1">
      <c r="F32" s="194"/>
      <c r="G32" s="194"/>
      <c r="H32" s="194"/>
      <c r="I32" s="194"/>
      <c r="J32" s="194"/>
      <c r="K32" s="194"/>
      <c r="L32" s="194"/>
      <c r="M32" s="194"/>
      <c r="N32" s="194"/>
      <c r="O32" s="194"/>
      <c r="P32" s="194"/>
      <c r="Q32" s="194"/>
      <c r="R32" s="194"/>
      <c r="S32" s="194"/>
      <c r="T32" s="194"/>
      <c r="U32" s="194"/>
      <c r="V32" s="194"/>
      <c r="W32" s="194"/>
    </row>
    <row r="33" spans="6:23" s="177" customFormat="1">
      <c r="F33" s="194"/>
      <c r="G33" s="194"/>
      <c r="H33" s="194"/>
      <c r="I33" s="194"/>
      <c r="J33" s="194"/>
      <c r="K33" s="194"/>
      <c r="L33" s="194"/>
      <c r="M33" s="194"/>
      <c r="N33" s="194"/>
      <c r="O33" s="194"/>
      <c r="P33" s="194"/>
      <c r="Q33" s="194"/>
      <c r="R33" s="194"/>
      <c r="S33" s="194"/>
      <c r="T33" s="194"/>
      <c r="U33" s="194"/>
      <c r="V33" s="194"/>
      <c r="W33" s="194"/>
    </row>
    <row r="34" spans="6:23" s="177" customFormat="1">
      <c r="F34" s="194"/>
      <c r="G34" s="194"/>
      <c r="H34" s="194"/>
      <c r="I34" s="194"/>
      <c r="J34" s="194"/>
      <c r="K34" s="194"/>
      <c r="L34" s="194"/>
      <c r="M34" s="194"/>
      <c r="N34" s="194"/>
      <c r="O34" s="194"/>
      <c r="P34" s="194"/>
      <c r="Q34" s="194"/>
      <c r="R34" s="194"/>
      <c r="S34" s="194"/>
      <c r="T34" s="194"/>
      <c r="U34" s="194"/>
      <c r="V34" s="194"/>
      <c r="W34" s="194"/>
    </row>
    <row r="35" spans="6:23" s="177" customFormat="1">
      <c r="F35" s="194"/>
      <c r="G35" s="194"/>
      <c r="H35" s="194"/>
      <c r="I35" s="194"/>
      <c r="J35" s="194"/>
      <c r="K35" s="194"/>
      <c r="L35" s="194"/>
      <c r="M35" s="194"/>
      <c r="N35" s="194"/>
      <c r="O35" s="194"/>
      <c r="P35" s="194"/>
      <c r="Q35" s="194"/>
      <c r="R35" s="194"/>
      <c r="S35" s="194"/>
      <c r="T35" s="194"/>
      <c r="U35" s="194"/>
      <c r="V35" s="194"/>
      <c r="W35" s="194"/>
    </row>
    <row r="36" spans="6:23" s="177" customFormat="1">
      <c r="F36" s="194"/>
      <c r="G36" s="194"/>
      <c r="H36" s="194"/>
      <c r="I36" s="194"/>
      <c r="J36" s="194"/>
      <c r="K36" s="194"/>
      <c r="L36" s="194"/>
      <c r="M36" s="194"/>
      <c r="N36" s="194"/>
      <c r="O36" s="194"/>
      <c r="P36" s="194"/>
      <c r="Q36" s="194"/>
      <c r="R36" s="194"/>
      <c r="S36" s="194"/>
      <c r="T36" s="194"/>
      <c r="U36" s="194"/>
      <c r="V36" s="194"/>
      <c r="W36" s="194"/>
    </row>
    <row r="37" spans="6:23" s="177" customFormat="1">
      <c r="F37" s="194"/>
      <c r="G37" s="194"/>
      <c r="H37" s="194"/>
      <c r="I37" s="194"/>
      <c r="J37" s="194"/>
      <c r="K37" s="194"/>
      <c r="L37" s="194"/>
      <c r="M37" s="194"/>
      <c r="N37" s="194"/>
      <c r="O37" s="194"/>
      <c r="P37" s="194"/>
      <c r="Q37" s="194"/>
      <c r="R37" s="194"/>
      <c r="S37" s="194"/>
      <c r="T37" s="194"/>
      <c r="U37" s="194"/>
      <c r="V37" s="194"/>
      <c r="W37" s="194"/>
    </row>
    <row r="38" spans="6:23" s="177" customFormat="1">
      <c r="F38" s="194"/>
      <c r="G38" s="194"/>
      <c r="H38" s="194"/>
      <c r="I38" s="194"/>
      <c r="J38" s="194"/>
      <c r="K38" s="194"/>
      <c r="L38" s="194"/>
      <c r="M38" s="194"/>
      <c r="N38" s="194"/>
      <c r="O38" s="194"/>
      <c r="P38" s="194"/>
      <c r="Q38" s="194"/>
      <c r="R38" s="194"/>
      <c r="S38" s="194"/>
      <c r="T38" s="194"/>
      <c r="U38" s="194"/>
      <c r="V38" s="194"/>
      <c r="W38" s="194"/>
    </row>
    <row r="39" spans="6:23" s="177" customFormat="1">
      <c r="F39" s="194"/>
      <c r="G39" s="194"/>
      <c r="H39" s="194"/>
      <c r="I39" s="194"/>
      <c r="J39" s="194"/>
      <c r="K39" s="194"/>
      <c r="L39" s="195"/>
      <c r="M39" s="194"/>
      <c r="N39" s="194"/>
      <c r="O39" s="194"/>
      <c r="P39" s="194"/>
      <c r="Q39" s="194"/>
      <c r="R39" s="194"/>
      <c r="S39" s="194"/>
      <c r="T39" s="194"/>
      <c r="U39" s="194"/>
      <c r="V39" s="194"/>
      <c r="W39" s="194"/>
    </row>
    <row r="40" spans="6:23" s="177" customFormat="1">
      <c r="F40" s="194"/>
      <c r="G40" s="194"/>
      <c r="H40" s="194"/>
      <c r="I40" s="194"/>
      <c r="J40" s="194"/>
      <c r="K40" s="194"/>
      <c r="L40" s="194"/>
      <c r="M40" s="194"/>
      <c r="N40" s="194"/>
      <c r="O40" s="194"/>
      <c r="P40" s="194"/>
      <c r="Q40" s="194"/>
      <c r="R40" s="194"/>
      <c r="S40" s="194"/>
      <c r="T40" s="194"/>
      <c r="U40" s="194"/>
      <c r="V40" s="194"/>
      <c r="W40" s="194"/>
    </row>
    <row r="41" spans="6:23" s="177" customFormat="1">
      <c r="F41" s="194"/>
      <c r="G41" s="194"/>
      <c r="H41" s="194"/>
      <c r="I41" s="194"/>
      <c r="J41" s="194"/>
      <c r="K41" s="194"/>
      <c r="L41" s="194"/>
      <c r="M41" s="194"/>
      <c r="N41" s="194"/>
      <c r="O41" s="194"/>
      <c r="P41" s="194"/>
      <c r="Q41" s="194"/>
      <c r="R41" s="194"/>
      <c r="S41" s="194"/>
      <c r="T41" s="194"/>
      <c r="U41" s="194"/>
      <c r="V41" s="194"/>
      <c r="W41" s="194"/>
    </row>
    <row r="42" spans="6:23" s="177" customFormat="1">
      <c r="F42" s="194"/>
      <c r="G42" s="194"/>
      <c r="H42" s="194"/>
      <c r="I42" s="194"/>
      <c r="J42" s="194"/>
      <c r="K42" s="194"/>
      <c r="L42" s="194"/>
      <c r="M42" s="194"/>
      <c r="N42" s="194"/>
      <c r="O42" s="194"/>
      <c r="P42" s="194"/>
      <c r="Q42" s="194"/>
      <c r="R42" s="194"/>
      <c r="S42" s="194"/>
      <c r="T42" s="194"/>
      <c r="U42" s="194"/>
      <c r="V42" s="194"/>
      <c r="W42" s="194"/>
    </row>
    <row r="43" spans="6:23" s="177" customFormat="1">
      <c r="F43" s="194"/>
      <c r="G43" s="194"/>
      <c r="H43" s="194"/>
      <c r="I43" s="194"/>
      <c r="J43" s="194"/>
      <c r="K43" s="194"/>
      <c r="L43" s="194"/>
      <c r="M43" s="194"/>
      <c r="N43" s="194"/>
      <c r="O43" s="194"/>
      <c r="P43" s="194"/>
      <c r="Q43" s="194"/>
      <c r="R43" s="194"/>
      <c r="S43" s="194"/>
      <c r="T43" s="194"/>
      <c r="U43" s="194"/>
      <c r="V43" s="194"/>
      <c r="W43" s="194"/>
    </row>
    <row r="44" spans="6:23" s="177" customFormat="1">
      <c r="F44" s="194"/>
      <c r="G44" s="194"/>
      <c r="H44" s="194"/>
      <c r="I44" s="194"/>
      <c r="J44" s="194"/>
      <c r="K44" s="194"/>
      <c r="L44" s="194"/>
      <c r="M44" s="194"/>
      <c r="N44" s="194"/>
      <c r="O44" s="194"/>
      <c r="P44" s="194"/>
      <c r="Q44" s="194"/>
      <c r="R44" s="194"/>
      <c r="S44" s="194"/>
      <c r="T44" s="194"/>
      <c r="U44" s="194"/>
      <c r="V44" s="194"/>
      <c r="W44" s="194"/>
    </row>
    <row r="45" spans="6:23" s="177" customFormat="1">
      <c r="F45" s="194"/>
      <c r="G45" s="194"/>
      <c r="H45" s="194"/>
      <c r="I45" s="194"/>
      <c r="J45" s="194"/>
      <c r="K45" s="194"/>
      <c r="L45" s="194"/>
      <c r="M45" s="194"/>
      <c r="N45" s="194"/>
      <c r="O45" s="194"/>
      <c r="P45" s="194"/>
      <c r="Q45" s="194"/>
      <c r="R45" s="194"/>
      <c r="S45" s="194"/>
      <c r="T45" s="194"/>
      <c r="U45" s="194"/>
      <c r="V45" s="194"/>
      <c r="W45" s="194"/>
    </row>
    <row r="46" spans="6:23" s="177" customFormat="1">
      <c r="F46" s="194"/>
      <c r="G46" s="194"/>
      <c r="H46" s="194"/>
      <c r="I46" s="194"/>
      <c r="J46" s="194"/>
      <c r="K46" s="194"/>
      <c r="L46" s="194"/>
      <c r="M46" s="194"/>
      <c r="N46" s="194"/>
      <c r="O46" s="194"/>
      <c r="P46" s="194"/>
      <c r="Q46" s="194"/>
      <c r="R46" s="194"/>
      <c r="S46" s="194"/>
      <c r="T46" s="194"/>
      <c r="U46" s="194"/>
      <c r="V46" s="194"/>
      <c r="W46" s="194"/>
    </row>
    <row r="47" spans="6:23" s="177" customFormat="1">
      <c r="F47" s="194"/>
      <c r="G47" s="194"/>
      <c r="H47" s="194"/>
      <c r="I47" s="194"/>
      <c r="J47" s="194"/>
      <c r="K47" s="194"/>
      <c r="L47" s="194"/>
      <c r="M47" s="194"/>
      <c r="N47" s="194"/>
      <c r="O47" s="194"/>
      <c r="P47" s="194"/>
      <c r="Q47" s="194"/>
      <c r="R47" s="194"/>
      <c r="S47" s="194"/>
      <c r="T47" s="194"/>
      <c r="U47" s="194"/>
      <c r="V47" s="194"/>
      <c r="W47" s="194"/>
    </row>
    <row r="48" spans="6:23" s="177" customFormat="1">
      <c r="F48" s="194"/>
      <c r="G48" s="194"/>
      <c r="H48" s="194"/>
      <c r="I48" s="194"/>
      <c r="J48" s="194"/>
      <c r="K48" s="194"/>
      <c r="L48" s="194"/>
      <c r="M48" s="194"/>
      <c r="N48" s="194"/>
      <c r="O48" s="194"/>
      <c r="P48" s="194"/>
      <c r="Q48" s="194"/>
      <c r="R48" s="194"/>
      <c r="S48" s="194"/>
      <c r="T48" s="194"/>
      <c r="U48" s="194"/>
      <c r="V48" s="194"/>
      <c r="W48" s="194"/>
    </row>
    <row r="49" spans="6:23" s="177" customFormat="1">
      <c r="F49" s="194"/>
      <c r="G49" s="194"/>
      <c r="H49" s="194"/>
      <c r="I49" s="194"/>
      <c r="J49" s="194"/>
      <c r="K49" s="194"/>
      <c r="L49" s="194"/>
      <c r="M49" s="194"/>
      <c r="N49" s="194"/>
      <c r="O49" s="194"/>
      <c r="P49" s="194"/>
      <c r="Q49" s="194"/>
      <c r="R49" s="194"/>
      <c r="S49" s="194"/>
      <c r="T49" s="194"/>
      <c r="U49" s="194"/>
      <c r="V49" s="194"/>
      <c r="W49" s="194"/>
    </row>
    <row r="50" spans="6:23" s="177" customFormat="1">
      <c r="F50" s="194"/>
      <c r="G50" s="194"/>
      <c r="H50" s="194"/>
      <c r="I50" s="194"/>
      <c r="J50" s="194"/>
      <c r="K50" s="194"/>
      <c r="L50" s="194"/>
      <c r="M50" s="194"/>
      <c r="N50" s="194"/>
      <c r="O50" s="194"/>
      <c r="P50" s="194"/>
      <c r="Q50" s="194"/>
      <c r="R50" s="194"/>
      <c r="S50" s="194"/>
      <c r="T50" s="194"/>
      <c r="U50" s="194"/>
      <c r="V50" s="194"/>
      <c r="W50" s="194"/>
    </row>
    <row r="51" spans="6:23" s="177" customFormat="1">
      <c r="F51" s="194"/>
      <c r="G51" s="194"/>
      <c r="H51" s="194"/>
      <c r="I51" s="194"/>
      <c r="J51" s="194"/>
      <c r="K51" s="194"/>
      <c r="L51" s="194"/>
      <c r="M51" s="194"/>
      <c r="N51" s="194"/>
      <c r="O51" s="194"/>
      <c r="P51" s="194"/>
      <c r="Q51" s="194"/>
      <c r="R51" s="194"/>
      <c r="S51" s="194"/>
      <c r="T51" s="194"/>
      <c r="U51" s="194"/>
      <c r="V51" s="194"/>
      <c r="W51" s="194"/>
    </row>
    <row r="52" spans="6:23" s="177" customFormat="1">
      <c r="F52" s="194"/>
      <c r="G52" s="194"/>
      <c r="H52" s="194"/>
      <c r="I52" s="194"/>
      <c r="J52" s="194"/>
      <c r="K52" s="194"/>
      <c r="L52" s="194"/>
      <c r="M52" s="194"/>
      <c r="N52" s="194"/>
      <c r="O52" s="194"/>
      <c r="P52" s="194"/>
      <c r="Q52" s="194"/>
      <c r="R52" s="194"/>
      <c r="S52" s="194"/>
      <c r="T52" s="194"/>
      <c r="U52" s="194"/>
      <c r="V52" s="194"/>
      <c r="W52" s="194"/>
    </row>
    <row r="53" spans="6:23" s="177" customFormat="1">
      <c r="F53" s="194"/>
      <c r="G53" s="194"/>
      <c r="H53" s="194"/>
      <c r="I53" s="194"/>
      <c r="J53" s="194"/>
      <c r="K53" s="194"/>
      <c r="L53" s="194"/>
      <c r="M53" s="194"/>
      <c r="N53" s="194"/>
      <c r="O53" s="194"/>
      <c r="P53" s="194"/>
      <c r="Q53" s="194"/>
      <c r="R53" s="194"/>
      <c r="S53" s="194"/>
      <c r="T53" s="194"/>
      <c r="U53" s="194"/>
      <c r="V53" s="194"/>
      <c r="W53" s="194"/>
    </row>
    <row r="54" spans="6:23" s="177" customFormat="1">
      <c r="F54" s="194"/>
      <c r="G54" s="194"/>
      <c r="H54" s="194"/>
      <c r="I54" s="194"/>
      <c r="J54" s="194"/>
      <c r="K54" s="194"/>
      <c r="L54" s="194"/>
      <c r="M54" s="194"/>
      <c r="N54" s="194"/>
      <c r="O54" s="194"/>
      <c r="P54" s="194"/>
      <c r="Q54" s="194"/>
      <c r="R54" s="194"/>
      <c r="S54" s="194"/>
      <c r="T54" s="194"/>
      <c r="U54" s="194"/>
      <c r="V54" s="194"/>
      <c r="W54" s="194"/>
    </row>
    <row r="55" spans="6:23" s="177" customFormat="1">
      <c r="F55" s="194"/>
      <c r="G55" s="194"/>
      <c r="H55" s="194"/>
      <c r="I55" s="194"/>
      <c r="J55" s="194"/>
      <c r="K55" s="194"/>
      <c r="L55" s="194"/>
      <c r="M55" s="194"/>
      <c r="N55" s="194"/>
      <c r="O55" s="194"/>
      <c r="P55" s="194"/>
      <c r="Q55" s="194"/>
      <c r="R55" s="194"/>
      <c r="S55" s="194"/>
      <c r="T55" s="194"/>
      <c r="U55" s="194"/>
      <c r="V55" s="194"/>
      <c r="W55" s="194"/>
    </row>
    <row r="56" spans="6:23" s="177" customFormat="1">
      <c r="F56" s="194"/>
      <c r="G56" s="194"/>
      <c r="H56" s="194"/>
      <c r="I56" s="194"/>
      <c r="J56" s="194"/>
      <c r="K56" s="194"/>
      <c r="L56" s="194"/>
      <c r="M56" s="194"/>
      <c r="N56" s="194"/>
      <c r="O56" s="194"/>
      <c r="P56" s="194"/>
      <c r="Q56" s="194"/>
      <c r="R56" s="194"/>
      <c r="S56" s="194"/>
      <c r="T56" s="194"/>
      <c r="U56" s="194"/>
      <c r="V56" s="194"/>
      <c r="W56" s="194"/>
    </row>
    <row r="57" spans="6:23" s="177" customFormat="1">
      <c r="F57" s="194"/>
      <c r="G57" s="194"/>
      <c r="H57" s="194"/>
      <c r="I57" s="194"/>
      <c r="J57" s="194"/>
      <c r="K57" s="194"/>
      <c r="L57" s="194"/>
      <c r="M57" s="194"/>
      <c r="N57" s="194"/>
      <c r="O57" s="194"/>
      <c r="P57" s="194"/>
      <c r="Q57" s="194"/>
      <c r="R57" s="194"/>
      <c r="S57" s="194"/>
      <c r="T57" s="194"/>
      <c r="U57" s="194"/>
      <c r="V57" s="194"/>
      <c r="W57" s="194"/>
    </row>
    <row r="58" spans="6:23" s="177" customFormat="1">
      <c r="F58" s="194"/>
      <c r="G58" s="194"/>
      <c r="H58" s="194"/>
      <c r="I58" s="194"/>
      <c r="J58" s="194"/>
      <c r="K58" s="194"/>
      <c r="L58" s="194"/>
      <c r="M58" s="194"/>
      <c r="N58" s="194"/>
      <c r="O58" s="194"/>
      <c r="P58" s="194"/>
      <c r="Q58" s="194"/>
      <c r="R58" s="194"/>
      <c r="S58" s="194"/>
      <c r="T58" s="194"/>
      <c r="U58" s="194"/>
      <c r="V58" s="194"/>
      <c r="W58" s="194"/>
    </row>
    <row r="59" spans="6:23" s="177" customFormat="1">
      <c r="F59" s="194"/>
      <c r="G59" s="194"/>
      <c r="H59" s="194"/>
      <c r="I59" s="194"/>
      <c r="J59" s="194"/>
      <c r="K59" s="194"/>
      <c r="L59" s="194"/>
      <c r="M59" s="194"/>
      <c r="N59" s="194"/>
      <c r="O59" s="194"/>
      <c r="P59" s="194"/>
      <c r="Q59" s="194"/>
      <c r="R59" s="194"/>
      <c r="S59" s="194"/>
      <c r="T59" s="194"/>
      <c r="U59" s="194"/>
      <c r="V59" s="194"/>
      <c r="W59" s="194"/>
    </row>
    <row r="60" spans="6:23" s="177" customFormat="1">
      <c r="F60" s="194"/>
      <c r="G60" s="194"/>
      <c r="H60" s="194"/>
      <c r="I60" s="194"/>
      <c r="J60" s="194"/>
      <c r="K60" s="194"/>
      <c r="L60" s="194"/>
      <c r="M60" s="194"/>
      <c r="N60" s="194"/>
      <c r="O60" s="194"/>
      <c r="P60" s="194"/>
      <c r="Q60" s="194"/>
      <c r="R60" s="194"/>
      <c r="S60" s="194"/>
      <c r="T60" s="194"/>
      <c r="U60" s="194"/>
      <c r="V60" s="194"/>
      <c r="W60" s="194"/>
    </row>
    <row r="61" spans="6:23" s="177" customFormat="1">
      <c r="F61" s="194"/>
      <c r="G61" s="194"/>
      <c r="H61" s="194"/>
      <c r="I61" s="194"/>
      <c r="J61" s="194"/>
      <c r="K61" s="194"/>
      <c r="L61" s="194"/>
      <c r="M61" s="194"/>
      <c r="N61" s="194"/>
      <c r="O61" s="194"/>
      <c r="P61" s="194"/>
      <c r="Q61" s="194"/>
      <c r="R61" s="194"/>
      <c r="S61" s="194"/>
      <c r="T61" s="194"/>
      <c r="U61" s="194"/>
      <c r="V61" s="194"/>
      <c r="W61" s="194"/>
    </row>
    <row r="62" spans="6:23" s="177" customFormat="1">
      <c r="F62" s="194"/>
      <c r="G62" s="194"/>
      <c r="H62" s="194"/>
      <c r="I62" s="194"/>
      <c r="J62" s="194"/>
      <c r="K62" s="194"/>
      <c r="L62" s="194"/>
      <c r="M62" s="194"/>
      <c r="N62" s="194"/>
      <c r="O62" s="194"/>
      <c r="P62" s="194"/>
      <c r="Q62" s="194"/>
      <c r="R62" s="194"/>
      <c r="S62" s="194"/>
      <c r="T62" s="194"/>
      <c r="U62" s="194"/>
      <c r="V62" s="194"/>
      <c r="W62" s="194"/>
    </row>
    <row r="63" spans="6:23" s="177" customFormat="1">
      <c r="F63" s="194"/>
      <c r="G63" s="194"/>
      <c r="H63" s="194"/>
      <c r="I63" s="194"/>
      <c r="J63" s="194"/>
      <c r="K63" s="194"/>
      <c r="L63" s="194"/>
      <c r="M63" s="194"/>
      <c r="N63" s="194"/>
      <c r="O63" s="194"/>
      <c r="P63" s="194"/>
      <c r="Q63" s="194"/>
      <c r="R63" s="194"/>
      <c r="S63" s="194"/>
      <c r="T63" s="194"/>
      <c r="U63" s="194"/>
      <c r="V63" s="194"/>
      <c r="W63" s="194"/>
    </row>
    <row r="64" spans="6:23" s="177" customFormat="1">
      <c r="F64" s="194"/>
      <c r="G64" s="194"/>
      <c r="H64" s="194"/>
      <c r="I64" s="194"/>
      <c r="J64" s="194"/>
      <c r="K64" s="194"/>
      <c r="L64" s="194"/>
      <c r="M64" s="194"/>
      <c r="N64" s="194"/>
      <c r="O64" s="194"/>
      <c r="P64" s="194"/>
      <c r="Q64" s="194"/>
      <c r="R64" s="194"/>
      <c r="S64" s="194"/>
      <c r="T64" s="194"/>
      <c r="U64" s="194"/>
      <c r="V64" s="194"/>
      <c r="W64" s="194"/>
    </row>
    <row r="65" spans="6:23" s="177" customFormat="1">
      <c r="F65" s="194"/>
      <c r="G65" s="194"/>
      <c r="H65" s="194"/>
      <c r="I65" s="194"/>
      <c r="J65" s="194"/>
      <c r="K65" s="194"/>
      <c r="L65" s="194"/>
      <c r="M65" s="194"/>
      <c r="N65" s="194"/>
      <c r="O65" s="194"/>
      <c r="P65" s="194"/>
      <c r="Q65" s="194"/>
      <c r="R65" s="194"/>
      <c r="S65" s="194"/>
      <c r="T65" s="194"/>
      <c r="U65" s="194"/>
      <c r="V65" s="194"/>
      <c r="W65" s="194"/>
    </row>
    <row r="66" spans="6:23" s="177" customFormat="1">
      <c r="F66" s="194"/>
      <c r="G66" s="194"/>
      <c r="H66" s="194"/>
      <c r="I66" s="194"/>
      <c r="J66" s="194"/>
      <c r="K66" s="194"/>
      <c r="L66" s="194"/>
      <c r="M66" s="194"/>
      <c r="N66" s="194"/>
      <c r="O66" s="194"/>
      <c r="P66" s="194"/>
      <c r="Q66" s="194"/>
      <c r="R66" s="194"/>
      <c r="S66" s="194"/>
      <c r="T66" s="194"/>
      <c r="U66" s="194"/>
      <c r="V66" s="194"/>
      <c r="W66" s="194"/>
    </row>
    <row r="67" spans="6:23" s="177" customFormat="1">
      <c r="F67" s="194"/>
      <c r="G67" s="194"/>
      <c r="H67" s="194"/>
      <c r="I67" s="194"/>
      <c r="J67" s="194"/>
      <c r="K67" s="194"/>
      <c r="L67" s="194"/>
      <c r="M67" s="194"/>
      <c r="N67" s="194"/>
      <c r="O67" s="194"/>
      <c r="P67" s="194"/>
      <c r="Q67" s="194"/>
      <c r="R67" s="194"/>
      <c r="S67" s="194"/>
      <c r="T67" s="194"/>
      <c r="U67" s="194"/>
      <c r="V67" s="194"/>
      <c r="W67" s="194"/>
    </row>
    <row r="68" spans="6:23" s="177" customFormat="1">
      <c r="F68" s="194"/>
      <c r="G68" s="194"/>
      <c r="H68" s="194"/>
      <c r="I68" s="194"/>
      <c r="J68" s="194"/>
      <c r="K68" s="194"/>
      <c r="L68" s="194"/>
      <c r="M68" s="194"/>
      <c r="N68" s="194"/>
      <c r="O68" s="194"/>
      <c r="P68" s="194"/>
      <c r="Q68" s="194"/>
      <c r="R68" s="194"/>
      <c r="S68" s="194"/>
      <c r="T68" s="194"/>
      <c r="U68" s="194"/>
      <c r="V68" s="194"/>
      <c r="W68" s="194"/>
    </row>
    <row r="69" spans="6:23" s="177" customFormat="1">
      <c r="F69" s="194"/>
      <c r="G69" s="194"/>
      <c r="H69" s="194"/>
      <c r="I69" s="194"/>
      <c r="J69" s="194"/>
      <c r="K69" s="194"/>
      <c r="L69" s="194"/>
      <c r="M69" s="194"/>
      <c r="N69" s="194"/>
      <c r="O69" s="194"/>
      <c r="P69" s="194"/>
      <c r="Q69" s="194"/>
      <c r="R69" s="194"/>
      <c r="S69" s="194"/>
      <c r="T69" s="194"/>
      <c r="U69" s="194"/>
      <c r="V69" s="194"/>
      <c r="W69" s="194"/>
    </row>
    <row r="70" spans="6:23" s="177" customFormat="1">
      <c r="F70" s="194"/>
      <c r="G70" s="194"/>
      <c r="H70" s="194"/>
      <c r="I70" s="194"/>
      <c r="J70" s="194"/>
      <c r="K70" s="194"/>
      <c r="L70" s="194"/>
      <c r="M70" s="194"/>
      <c r="N70" s="194"/>
      <c r="O70" s="194"/>
      <c r="P70" s="194"/>
      <c r="Q70" s="194"/>
      <c r="R70" s="194"/>
      <c r="S70" s="194"/>
      <c r="T70" s="194"/>
      <c r="U70" s="194"/>
      <c r="V70" s="194"/>
      <c r="W70" s="194"/>
    </row>
    <row r="71" spans="6:23" s="177" customFormat="1">
      <c r="F71" s="194"/>
      <c r="G71" s="194"/>
      <c r="H71" s="194"/>
      <c r="I71" s="194"/>
      <c r="J71" s="194"/>
      <c r="K71" s="194"/>
      <c r="L71" s="194"/>
      <c r="M71" s="194"/>
      <c r="N71" s="194"/>
      <c r="O71" s="194"/>
      <c r="P71" s="194"/>
      <c r="Q71" s="194"/>
      <c r="R71" s="194"/>
      <c r="S71" s="194"/>
      <c r="T71" s="194"/>
      <c r="U71" s="194"/>
      <c r="V71" s="194"/>
      <c r="W71" s="194"/>
    </row>
    <row r="72" spans="6:23" s="177" customFormat="1">
      <c r="F72" s="194"/>
      <c r="G72" s="194"/>
      <c r="H72" s="194"/>
      <c r="I72" s="194"/>
      <c r="J72" s="194"/>
      <c r="K72" s="194"/>
      <c r="L72" s="194"/>
      <c r="M72" s="194"/>
      <c r="N72" s="194"/>
      <c r="O72" s="194"/>
      <c r="P72" s="194"/>
      <c r="Q72" s="194"/>
      <c r="R72" s="194"/>
      <c r="S72" s="194"/>
      <c r="T72" s="194"/>
      <c r="U72" s="194"/>
      <c r="V72" s="194"/>
      <c r="W72" s="194"/>
    </row>
    <row r="73" spans="6:23" s="177" customFormat="1">
      <c r="F73" s="194"/>
      <c r="G73" s="194"/>
      <c r="H73" s="194"/>
      <c r="I73" s="194"/>
      <c r="J73" s="194"/>
      <c r="K73" s="194"/>
      <c r="L73" s="194"/>
      <c r="M73" s="194"/>
      <c r="N73" s="194"/>
      <c r="O73" s="194"/>
      <c r="P73" s="194"/>
      <c r="Q73" s="194"/>
      <c r="R73" s="194"/>
      <c r="S73" s="194"/>
      <c r="T73" s="194"/>
      <c r="U73" s="194"/>
      <c r="V73" s="194"/>
      <c r="W73" s="194"/>
    </row>
    <row r="74" spans="6:23" s="177" customFormat="1">
      <c r="F74" s="194"/>
      <c r="G74" s="194"/>
      <c r="H74" s="194"/>
      <c r="I74" s="194"/>
      <c r="J74" s="194"/>
      <c r="K74" s="194"/>
      <c r="L74" s="194"/>
      <c r="M74" s="194"/>
      <c r="N74" s="194"/>
      <c r="O74" s="194"/>
      <c r="P74" s="194"/>
      <c r="Q74" s="194"/>
      <c r="R74" s="194"/>
      <c r="S74" s="194"/>
      <c r="T74" s="194"/>
      <c r="U74" s="194"/>
      <c r="V74" s="194"/>
      <c r="W74" s="194"/>
    </row>
    <row r="75" spans="6:23" s="177" customFormat="1">
      <c r="F75" s="194"/>
      <c r="G75" s="194"/>
      <c r="H75" s="194"/>
      <c r="I75" s="194"/>
      <c r="J75" s="194"/>
      <c r="K75" s="194"/>
      <c r="L75" s="194"/>
      <c r="M75" s="194"/>
      <c r="N75" s="194"/>
      <c r="O75" s="194"/>
      <c r="P75" s="194"/>
      <c r="Q75" s="194"/>
      <c r="R75" s="194"/>
      <c r="S75" s="194"/>
      <c r="T75" s="194"/>
      <c r="U75" s="194"/>
      <c r="V75" s="194"/>
      <c r="W75" s="194"/>
    </row>
    <row r="76" spans="6:23" s="177" customFormat="1">
      <c r="F76" s="194"/>
      <c r="G76" s="194"/>
      <c r="H76" s="194"/>
      <c r="I76" s="194"/>
      <c r="J76" s="194"/>
      <c r="K76" s="194"/>
      <c r="L76" s="194"/>
      <c r="M76" s="194"/>
      <c r="N76" s="194"/>
      <c r="O76" s="194"/>
      <c r="P76" s="194"/>
      <c r="Q76" s="194"/>
      <c r="R76" s="194"/>
      <c r="S76" s="194"/>
      <c r="T76" s="194"/>
      <c r="U76" s="194"/>
      <c r="V76" s="194"/>
      <c r="W76" s="194"/>
    </row>
    <row r="77" spans="6:23" s="177" customFormat="1">
      <c r="F77" s="194"/>
      <c r="G77" s="194"/>
      <c r="H77" s="194"/>
      <c r="I77" s="194"/>
      <c r="J77" s="194"/>
      <c r="K77" s="194"/>
      <c r="L77" s="194"/>
      <c r="M77" s="194"/>
      <c r="N77" s="194"/>
      <c r="O77" s="194"/>
      <c r="P77" s="194"/>
      <c r="Q77" s="194"/>
      <c r="R77" s="194"/>
      <c r="S77" s="194"/>
      <c r="T77" s="194"/>
      <c r="U77" s="194"/>
      <c r="V77" s="194"/>
      <c r="W77" s="194"/>
    </row>
    <row r="78" spans="6:23" s="177" customFormat="1">
      <c r="F78" s="194"/>
      <c r="G78" s="194"/>
      <c r="H78" s="194"/>
      <c r="I78" s="194"/>
      <c r="J78" s="194"/>
      <c r="K78" s="194"/>
      <c r="L78" s="194"/>
      <c r="M78" s="194"/>
      <c r="N78" s="194"/>
      <c r="O78" s="194"/>
      <c r="P78" s="194"/>
      <c r="Q78" s="194"/>
      <c r="R78" s="194"/>
      <c r="S78" s="194"/>
      <c r="T78" s="194"/>
      <c r="U78" s="194"/>
      <c r="V78" s="194"/>
      <c r="W78" s="194"/>
    </row>
    <row r="79" spans="6:23" s="177" customFormat="1">
      <c r="F79" s="194"/>
      <c r="G79" s="194"/>
      <c r="H79" s="194"/>
      <c r="I79" s="194"/>
      <c r="J79" s="194"/>
      <c r="K79" s="194"/>
      <c r="L79" s="194"/>
      <c r="M79" s="194"/>
      <c r="N79" s="194"/>
      <c r="O79" s="194"/>
      <c r="P79" s="194"/>
      <c r="Q79" s="194"/>
      <c r="R79" s="194"/>
      <c r="S79" s="194"/>
      <c r="T79" s="194"/>
      <c r="U79" s="194"/>
      <c r="V79" s="194"/>
      <c r="W79" s="194"/>
    </row>
    <row r="80" spans="6:23" s="177" customFormat="1">
      <c r="F80" s="194"/>
      <c r="G80" s="194"/>
      <c r="H80" s="194"/>
      <c r="I80" s="194"/>
      <c r="J80" s="194"/>
      <c r="K80" s="194"/>
      <c r="L80" s="194"/>
      <c r="M80" s="194"/>
      <c r="N80" s="194"/>
      <c r="O80" s="194"/>
      <c r="P80" s="194"/>
      <c r="Q80" s="194"/>
      <c r="R80" s="194"/>
      <c r="S80" s="194"/>
      <c r="T80" s="194"/>
      <c r="U80" s="194"/>
      <c r="V80" s="194"/>
      <c r="W80" s="194"/>
    </row>
    <row r="81" spans="6:23" s="177" customFormat="1">
      <c r="F81" s="194"/>
      <c r="G81" s="194"/>
      <c r="H81" s="194"/>
      <c r="I81" s="194"/>
      <c r="J81" s="194"/>
      <c r="K81" s="194"/>
      <c r="L81" s="194"/>
      <c r="M81" s="194"/>
      <c r="N81" s="194"/>
      <c r="O81" s="194"/>
      <c r="P81" s="194"/>
      <c r="Q81" s="194"/>
      <c r="R81" s="194"/>
      <c r="S81" s="194"/>
      <c r="T81" s="194"/>
      <c r="U81" s="194"/>
      <c r="V81" s="194"/>
      <c r="W81" s="194"/>
    </row>
    <row r="82" spans="6:23" s="177" customFormat="1">
      <c r="F82" s="194"/>
      <c r="G82" s="194"/>
      <c r="H82" s="194"/>
      <c r="I82" s="194"/>
      <c r="J82" s="194"/>
      <c r="K82" s="194"/>
      <c r="L82" s="194"/>
      <c r="M82" s="194"/>
      <c r="N82" s="194"/>
      <c r="O82" s="194"/>
      <c r="P82" s="194"/>
      <c r="Q82" s="194"/>
      <c r="R82" s="194"/>
      <c r="S82" s="194"/>
      <c r="T82" s="194"/>
      <c r="U82" s="194"/>
      <c r="V82" s="194"/>
      <c r="W82" s="194"/>
    </row>
    <row r="83" spans="6:23" s="177" customFormat="1">
      <c r="F83" s="194"/>
      <c r="G83" s="194"/>
      <c r="H83" s="194"/>
      <c r="I83" s="194"/>
      <c r="J83" s="194"/>
      <c r="K83" s="194"/>
      <c r="L83" s="194"/>
      <c r="M83" s="194"/>
      <c r="N83" s="194"/>
      <c r="O83" s="194"/>
      <c r="P83" s="194"/>
      <c r="Q83" s="194"/>
      <c r="R83" s="194"/>
      <c r="S83" s="194"/>
      <c r="T83" s="194"/>
      <c r="U83" s="194"/>
      <c r="V83" s="194"/>
      <c r="W83" s="194"/>
    </row>
    <row r="84" spans="6:23" s="177" customFormat="1">
      <c r="F84" s="194"/>
      <c r="G84" s="194"/>
      <c r="H84" s="194"/>
      <c r="I84" s="194"/>
      <c r="J84" s="194"/>
      <c r="K84" s="194"/>
      <c r="L84" s="194"/>
      <c r="M84" s="194"/>
      <c r="N84" s="194"/>
      <c r="O84" s="194"/>
      <c r="P84" s="194"/>
      <c r="Q84" s="194"/>
      <c r="R84" s="194"/>
      <c r="S84" s="194"/>
      <c r="T84" s="194"/>
      <c r="U84" s="194"/>
      <c r="V84" s="194"/>
      <c r="W84" s="194"/>
    </row>
    <row r="85" spans="6:23" s="177" customFormat="1">
      <c r="F85" s="194"/>
      <c r="G85" s="194"/>
      <c r="H85" s="194"/>
      <c r="I85" s="194"/>
      <c r="J85" s="194"/>
      <c r="K85" s="194"/>
      <c r="L85" s="194"/>
      <c r="M85" s="194"/>
      <c r="N85" s="194"/>
      <c r="O85" s="194"/>
      <c r="P85" s="194"/>
      <c r="Q85" s="194"/>
      <c r="R85" s="194"/>
      <c r="S85" s="194"/>
      <c r="T85" s="194"/>
      <c r="U85" s="194"/>
      <c r="V85" s="194"/>
      <c r="W85" s="194"/>
    </row>
    <row r="86" spans="6:23" s="177" customFormat="1">
      <c r="F86" s="194"/>
      <c r="G86" s="194"/>
      <c r="H86" s="194"/>
      <c r="I86" s="194"/>
      <c r="J86" s="194"/>
      <c r="K86" s="194"/>
      <c r="L86" s="194"/>
      <c r="M86" s="194"/>
      <c r="N86" s="194"/>
      <c r="O86" s="194"/>
      <c r="P86" s="194"/>
      <c r="Q86" s="194"/>
      <c r="R86" s="194"/>
      <c r="S86" s="194"/>
      <c r="T86" s="194"/>
      <c r="U86" s="194"/>
      <c r="V86" s="194"/>
      <c r="W86" s="194"/>
    </row>
    <row r="87" spans="6:23" s="177" customFormat="1">
      <c r="F87" s="194"/>
      <c r="G87" s="194"/>
      <c r="H87" s="194"/>
      <c r="I87" s="194"/>
      <c r="J87" s="194"/>
      <c r="K87" s="194"/>
      <c r="L87" s="194"/>
      <c r="M87" s="194"/>
      <c r="N87" s="194"/>
      <c r="O87" s="194"/>
      <c r="P87" s="194"/>
      <c r="Q87" s="194"/>
      <c r="R87" s="194"/>
      <c r="S87" s="194"/>
      <c r="T87" s="194"/>
      <c r="U87" s="194"/>
      <c r="V87" s="194"/>
      <c r="W87" s="194"/>
    </row>
    <row r="88" spans="6:23" s="177" customFormat="1">
      <c r="F88" s="194"/>
      <c r="G88" s="194"/>
      <c r="H88" s="194"/>
      <c r="I88" s="194"/>
      <c r="J88" s="194"/>
      <c r="K88" s="194"/>
      <c r="L88" s="194"/>
      <c r="M88" s="194"/>
      <c r="N88" s="194"/>
      <c r="O88" s="194"/>
      <c r="P88" s="194"/>
      <c r="Q88" s="194"/>
      <c r="R88" s="194"/>
      <c r="S88" s="194"/>
      <c r="T88" s="194"/>
      <c r="U88" s="194"/>
      <c r="V88" s="194"/>
      <c r="W88" s="194"/>
    </row>
    <row r="89" spans="6:23" s="177" customFormat="1">
      <c r="F89" s="194"/>
      <c r="G89" s="194"/>
      <c r="H89" s="194"/>
      <c r="I89" s="194"/>
      <c r="J89" s="194"/>
      <c r="K89" s="194"/>
      <c r="L89" s="194"/>
      <c r="M89" s="194"/>
      <c r="N89" s="194"/>
      <c r="O89" s="194"/>
      <c r="P89" s="194"/>
      <c r="Q89" s="194"/>
      <c r="R89" s="194"/>
      <c r="S89" s="194"/>
      <c r="T89" s="194"/>
      <c r="U89" s="194"/>
      <c r="V89" s="194"/>
      <c r="W89" s="194"/>
    </row>
    <row r="90" spans="6:23" s="177" customFormat="1">
      <c r="F90" s="194"/>
      <c r="G90" s="194"/>
      <c r="H90" s="194"/>
      <c r="I90" s="194"/>
      <c r="J90" s="194"/>
      <c r="K90" s="194"/>
      <c r="L90" s="194"/>
      <c r="M90" s="194"/>
      <c r="N90" s="194"/>
      <c r="O90" s="194"/>
      <c r="P90" s="194"/>
      <c r="Q90" s="194"/>
      <c r="R90" s="194"/>
      <c r="S90" s="194"/>
      <c r="T90" s="194"/>
      <c r="U90" s="194"/>
      <c r="V90" s="194"/>
      <c r="W90" s="194"/>
    </row>
    <row r="91" spans="6:23" s="177" customFormat="1"/>
    <row r="92" spans="6:23" s="177" customFormat="1"/>
    <row r="93" spans="6:23" s="177" customFormat="1"/>
    <row r="94" spans="6:23" s="177" customFormat="1"/>
    <row r="95" spans="6:23" s="177" customFormat="1"/>
    <row r="96" spans="6:23" s="177" customFormat="1"/>
    <row r="97" s="177" customFormat="1"/>
    <row r="98" s="177" customFormat="1"/>
    <row r="99" s="177" customFormat="1"/>
    <row r="100" s="177" customFormat="1"/>
  </sheetData>
  <sheetProtection algorithmName="SHA-512" hashValue="ZIf2cfVF99yCDtkOkq8AGdYJgIkpLTV/HZp/iICaG7IjtGPhU51JFnQt46+2SV2p+Kbyyi4ptf+dqYVrzrYWEQ==" saltValue="mwT0mAu3y4dPCjM6cyUDIg==" spinCount="100000" sheet="1" objects="1" scenarios="1"/>
  <mergeCells count="38">
    <mergeCell ref="D17:D19"/>
    <mergeCell ref="B3:W3"/>
    <mergeCell ref="V4:W4"/>
    <mergeCell ref="B5:B6"/>
    <mergeCell ref="C5:C6"/>
    <mergeCell ref="B7:B13"/>
    <mergeCell ref="C8:C10"/>
    <mergeCell ref="B14:B16"/>
    <mergeCell ref="C14:C16"/>
    <mergeCell ref="B17:B19"/>
    <mergeCell ref="V5:W5"/>
    <mergeCell ref="L5:M5"/>
    <mergeCell ref="N5:O5"/>
    <mergeCell ref="P5:Q5"/>
    <mergeCell ref="R5:S5"/>
    <mergeCell ref="T5:U5"/>
    <mergeCell ref="V20:W20"/>
    <mergeCell ref="B21:E21"/>
    <mergeCell ref="B22:E22"/>
    <mergeCell ref="F20:U20"/>
    <mergeCell ref="B23:E23"/>
    <mergeCell ref="B20:E20"/>
    <mergeCell ref="B26:R26"/>
    <mergeCell ref="B27:R27"/>
    <mergeCell ref="B28:R28"/>
    <mergeCell ref="B29:R29"/>
    <mergeCell ref="C1:D1"/>
    <mergeCell ref="F4:U4"/>
    <mergeCell ref="D5:D6"/>
    <mergeCell ref="E5:E6"/>
    <mergeCell ref="F5:G5"/>
    <mergeCell ref="H5:I5"/>
    <mergeCell ref="J5:K5"/>
    <mergeCell ref="A1:B1"/>
    <mergeCell ref="A2:B2"/>
    <mergeCell ref="A5:A6"/>
    <mergeCell ref="A7:A19"/>
    <mergeCell ref="C2:D2"/>
  </mergeCells>
  <dataValidations count="1">
    <dataValidation type="decimal" operator="greaterThan" allowBlank="1" showInputMessage="1" showErrorMessage="1" sqref="F7:U19 JB7:JQ19 SX7:TM19 ACT7:ADI19 AMP7:ANE19 AWL7:AXA19 BGH7:BGW19 BQD7:BQS19 BZZ7:CAO19 CJV7:CKK19 CTR7:CUG19 DDN7:DEC19 DNJ7:DNY19 DXF7:DXU19 EHB7:EHQ19 EQX7:ERM19 FAT7:FBI19 FKP7:FLE19 FUL7:FVA19 GEH7:GEW19 GOD7:GOS19 GXZ7:GYO19 HHV7:HIK19 HRR7:HSG19 IBN7:ICC19 ILJ7:ILY19 IVF7:IVU19 JFB7:JFQ19 JOX7:JPM19 JYT7:JZI19 KIP7:KJE19 KSL7:KTA19 LCH7:LCW19 LMD7:LMS19 LVZ7:LWO19 MFV7:MGK19 MPR7:MQG19 MZN7:NAC19 NJJ7:NJY19 NTF7:NTU19 ODB7:ODQ19 OMX7:ONM19 OWT7:OXI19 PGP7:PHE19 PQL7:PRA19 QAH7:QAW19 QKD7:QKS19 QTZ7:QUO19 RDV7:REK19 RNR7:ROG19 RXN7:RYC19 SHJ7:SHY19 SRF7:SRU19 TBB7:TBQ19 TKX7:TLM19 TUT7:TVI19 UEP7:UFE19 UOL7:UPA19 UYH7:UYW19 VID7:VIS19 VRZ7:VSO19 WBV7:WCK19 WLR7:WMG19 WVN7:WWC19 F65545:U65557 JB65545:JQ65557 SX65545:TM65557 ACT65545:ADI65557 AMP65545:ANE65557 AWL65545:AXA65557 BGH65545:BGW65557 BQD65545:BQS65557 BZZ65545:CAO65557 CJV65545:CKK65557 CTR65545:CUG65557 DDN65545:DEC65557 DNJ65545:DNY65557 DXF65545:DXU65557 EHB65545:EHQ65557 EQX65545:ERM65557 FAT65545:FBI65557 FKP65545:FLE65557 FUL65545:FVA65557 GEH65545:GEW65557 GOD65545:GOS65557 GXZ65545:GYO65557 HHV65545:HIK65557 HRR65545:HSG65557 IBN65545:ICC65557 ILJ65545:ILY65557 IVF65545:IVU65557 JFB65545:JFQ65557 JOX65545:JPM65557 JYT65545:JZI65557 KIP65545:KJE65557 KSL65545:KTA65557 LCH65545:LCW65557 LMD65545:LMS65557 LVZ65545:LWO65557 MFV65545:MGK65557 MPR65545:MQG65557 MZN65545:NAC65557 NJJ65545:NJY65557 NTF65545:NTU65557 ODB65545:ODQ65557 OMX65545:ONM65557 OWT65545:OXI65557 PGP65545:PHE65557 PQL65545:PRA65557 QAH65545:QAW65557 QKD65545:QKS65557 QTZ65545:QUO65557 RDV65545:REK65557 RNR65545:ROG65557 RXN65545:RYC65557 SHJ65545:SHY65557 SRF65545:SRU65557 TBB65545:TBQ65557 TKX65545:TLM65557 TUT65545:TVI65557 UEP65545:UFE65557 UOL65545:UPA65557 UYH65545:UYW65557 VID65545:VIS65557 VRZ65545:VSO65557 WBV65545:WCK65557 WLR65545:WMG65557 WVN65545:WWC65557 F131081:U131093 JB131081:JQ131093 SX131081:TM131093 ACT131081:ADI131093 AMP131081:ANE131093 AWL131081:AXA131093 BGH131081:BGW131093 BQD131081:BQS131093 BZZ131081:CAO131093 CJV131081:CKK131093 CTR131081:CUG131093 DDN131081:DEC131093 DNJ131081:DNY131093 DXF131081:DXU131093 EHB131081:EHQ131093 EQX131081:ERM131093 FAT131081:FBI131093 FKP131081:FLE131093 FUL131081:FVA131093 GEH131081:GEW131093 GOD131081:GOS131093 GXZ131081:GYO131093 HHV131081:HIK131093 HRR131081:HSG131093 IBN131081:ICC131093 ILJ131081:ILY131093 IVF131081:IVU131093 JFB131081:JFQ131093 JOX131081:JPM131093 JYT131081:JZI131093 KIP131081:KJE131093 KSL131081:KTA131093 LCH131081:LCW131093 LMD131081:LMS131093 LVZ131081:LWO131093 MFV131081:MGK131093 MPR131081:MQG131093 MZN131081:NAC131093 NJJ131081:NJY131093 NTF131081:NTU131093 ODB131081:ODQ131093 OMX131081:ONM131093 OWT131081:OXI131093 PGP131081:PHE131093 PQL131081:PRA131093 QAH131081:QAW131093 QKD131081:QKS131093 QTZ131081:QUO131093 RDV131081:REK131093 RNR131081:ROG131093 RXN131081:RYC131093 SHJ131081:SHY131093 SRF131081:SRU131093 TBB131081:TBQ131093 TKX131081:TLM131093 TUT131081:TVI131093 UEP131081:UFE131093 UOL131081:UPA131093 UYH131081:UYW131093 VID131081:VIS131093 VRZ131081:VSO131093 WBV131081:WCK131093 WLR131081:WMG131093 WVN131081:WWC131093 F196617:U196629 JB196617:JQ196629 SX196617:TM196629 ACT196617:ADI196629 AMP196617:ANE196629 AWL196617:AXA196629 BGH196617:BGW196629 BQD196617:BQS196629 BZZ196617:CAO196629 CJV196617:CKK196629 CTR196617:CUG196629 DDN196617:DEC196629 DNJ196617:DNY196629 DXF196617:DXU196629 EHB196617:EHQ196629 EQX196617:ERM196629 FAT196617:FBI196629 FKP196617:FLE196629 FUL196617:FVA196629 GEH196617:GEW196629 GOD196617:GOS196629 GXZ196617:GYO196629 HHV196617:HIK196629 HRR196617:HSG196629 IBN196617:ICC196629 ILJ196617:ILY196629 IVF196617:IVU196629 JFB196617:JFQ196629 JOX196617:JPM196629 JYT196617:JZI196629 KIP196617:KJE196629 KSL196617:KTA196629 LCH196617:LCW196629 LMD196617:LMS196629 LVZ196617:LWO196629 MFV196617:MGK196629 MPR196617:MQG196629 MZN196617:NAC196629 NJJ196617:NJY196629 NTF196617:NTU196629 ODB196617:ODQ196629 OMX196617:ONM196629 OWT196617:OXI196629 PGP196617:PHE196629 PQL196617:PRA196629 QAH196617:QAW196629 QKD196617:QKS196629 QTZ196617:QUO196629 RDV196617:REK196629 RNR196617:ROG196629 RXN196617:RYC196629 SHJ196617:SHY196629 SRF196617:SRU196629 TBB196617:TBQ196629 TKX196617:TLM196629 TUT196617:TVI196629 UEP196617:UFE196629 UOL196617:UPA196629 UYH196617:UYW196629 VID196617:VIS196629 VRZ196617:VSO196629 WBV196617:WCK196629 WLR196617:WMG196629 WVN196617:WWC196629 F262153:U262165 JB262153:JQ262165 SX262153:TM262165 ACT262153:ADI262165 AMP262153:ANE262165 AWL262153:AXA262165 BGH262153:BGW262165 BQD262153:BQS262165 BZZ262153:CAO262165 CJV262153:CKK262165 CTR262153:CUG262165 DDN262153:DEC262165 DNJ262153:DNY262165 DXF262153:DXU262165 EHB262153:EHQ262165 EQX262153:ERM262165 FAT262153:FBI262165 FKP262153:FLE262165 FUL262153:FVA262165 GEH262153:GEW262165 GOD262153:GOS262165 GXZ262153:GYO262165 HHV262153:HIK262165 HRR262153:HSG262165 IBN262153:ICC262165 ILJ262153:ILY262165 IVF262153:IVU262165 JFB262153:JFQ262165 JOX262153:JPM262165 JYT262153:JZI262165 KIP262153:KJE262165 KSL262153:KTA262165 LCH262153:LCW262165 LMD262153:LMS262165 LVZ262153:LWO262165 MFV262153:MGK262165 MPR262153:MQG262165 MZN262153:NAC262165 NJJ262153:NJY262165 NTF262153:NTU262165 ODB262153:ODQ262165 OMX262153:ONM262165 OWT262153:OXI262165 PGP262153:PHE262165 PQL262153:PRA262165 QAH262153:QAW262165 QKD262153:QKS262165 QTZ262153:QUO262165 RDV262153:REK262165 RNR262153:ROG262165 RXN262153:RYC262165 SHJ262153:SHY262165 SRF262153:SRU262165 TBB262153:TBQ262165 TKX262153:TLM262165 TUT262153:TVI262165 UEP262153:UFE262165 UOL262153:UPA262165 UYH262153:UYW262165 VID262153:VIS262165 VRZ262153:VSO262165 WBV262153:WCK262165 WLR262153:WMG262165 WVN262153:WWC262165 F327689:U327701 JB327689:JQ327701 SX327689:TM327701 ACT327689:ADI327701 AMP327689:ANE327701 AWL327689:AXA327701 BGH327689:BGW327701 BQD327689:BQS327701 BZZ327689:CAO327701 CJV327689:CKK327701 CTR327689:CUG327701 DDN327689:DEC327701 DNJ327689:DNY327701 DXF327689:DXU327701 EHB327689:EHQ327701 EQX327689:ERM327701 FAT327689:FBI327701 FKP327689:FLE327701 FUL327689:FVA327701 GEH327689:GEW327701 GOD327689:GOS327701 GXZ327689:GYO327701 HHV327689:HIK327701 HRR327689:HSG327701 IBN327689:ICC327701 ILJ327689:ILY327701 IVF327689:IVU327701 JFB327689:JFQ327701 JOX327689:JPM327701 JYT327689:JZI327701 KIP327689:KJE327701 KSL327689:KTA327701 LCH327689:LCW327701 LMD327689:LMS327701 LVZ327689:LWO327701 MFV327689:MGK327701 MPR327689:MQG327701 MZN327689:NAC327701 NJJ327689:NJY327701 NTF327689:NTU327701 ODB327689:ODQ327701 OMX327689:ONM327701 OWT327689:OXI327701 PGP327689:PHE327701 PQL327689:PRA327701 QAH327689:QAW327701 QKD327689:QKS327701 QTZ327689:QUO327701 RDV327689:REK327701 RNR327689:ROG327701 RXN327689:RYC327701 SHJ327689:SHY327701 SRF327689:SRU327701 TBB327689:TBQ327701 TKX327689:TLM327701 TUT327689:TVI327701 UEP327689:UFE327701 UOL327689:UPA327701 UYH327689:UYW327701 VID327689:VIS327701 VRZ327689:VSO327701 WBV327689:WCK327701 WLR327689:WMG327701 WVN327689:WWC327701 F393225:U393237 JB393225:JQ393237 SX393225:TM393237 ACT393225:ADI393237 AMP393225:ANE393237 AWL393225:AXA393237 BGH393225:BGW393237 BQD393225:BQS393237 BZZ393225:CAO393237 CJV393225:CKK393237 CTR393225:CUG393237 DDN393225:DEC393237 DNJ393225:DNY393237 DXF393225:DXU393237 EHB393225:EHQ393237 EQX393225:ERM393237 FAT393225:FBI393237 FKP393225:FLE393237 FUL393225:FVA393237 GEH393225:GEW393237 GOD393225:GOS393237 GXZ393225:GYO393237 HHV393225:HIK393237 HRR393225:HSG393237 IBN393225:ICC393237 ILJ393225:ILY393237 IVF393225:IVU393237 JFB393225:JFQ393237 JOX393225:JPM393237 JYT393225:JZI393237 KIP393225:KJE393237 KSL393225:KTA393237 LCH393225:LCW393237 LMD393225:LMS393237 LVZ393225:LWO393237 MFV393225:MGK393237 MPR393225:MQG393237 MZN393225:NAC393237 NJJ393225:NJY393237 NTF393225:NTU393237 ODB393225:ODQ393237 OMX393225:ONM393237 OWT393225:OXI393237 PGP393225:PHE393237 PQL393225:PRA393237 QAH393225:QAW393237 QKD393225:QKS393237 QTZ393225:QUO393237 RDV393225:REK393237 RNR393225:ROG393237 RXN393225:RYC393237 SHJ393225:SHY393237 SRF393225:SRU393237 TBB393225:TBQ393237 TKX393225:TLM393237 TUT393225:TVI393237 UEP393225:UFE393237 UOL393225:UPA393237 UYH393225:UYW393237 VID393225:VIS393237 VRZ393225:VSO393237 WBV393225:WCK393237 WLR393225:WMG393237 WVN393225:WWC393237 F458761:U458773 JB458761:JQ458773 SX458761:TM458773 ACT458761:ADI458773 AMP458761:ANE458773 AWL458761:AXA458773 BGH458761:BGW458773 BQD458761:BQS458773 BZZ458761:CAO458773 CJV458761:CKK458773 CTR458761:CUG458773 DDN458761:DEC458773 DNJ458761:DNY458773 DXF458761:DXU458773 EHB458761:EHQ458773 EQX458761:ERM458773 FAT458761:FBI458773 FKP458761:FLE458773 FUL458761:FVA458773 GEH458761:GEW458773 GOD458761:GOS458773 GXZ458761:GYO458773 HHV458761:HIK458773 HRR458761:HSG458773 IBN458761:ICC458773 ILJ458761:ILY458773 IVF458761:IVU458773 JFB458761:JFQ458773 JOX458761:JPM458773 JYT458761:JZI458773 KIP458761:KJE458773 KSL458761:KTA458773 LCH458761:LCW458773 LMD458761:LMS458773 LVZ458761:LWO458773 MFV458761:MGK458773 MPR458761:MQG458773 MZN458761:NAC458773 NJJ458761:NJY458773 NTF458761:NTU458773 ODB458761:ODQ458773 OMX458761:ONM458773 OWT458761:OXI458773 PGP458761:PHE458773 PQL458761:PRA458773 QAH458761:QAW458773 QKD458761:QKS458773 QTZ458761:QUO458773 RDV458761:REK458773 RNR458761:ROG458773 RXN458761:RYC458773 SHJ458761:SHY458773 SRF458761:SRU458773 TBB458761:TBQ458773 TKX458761:TLM458773 TUT458761:TVI458773 UEP458761:UFE458773 UOL458761:UPA458773 UYH458761:UYW458773 VID458761:VIS458773 VRZ458761:VSO458773 WBV458761:WCK458773 WLR458761:WMG458773 WVN458761:WWC458773 F524297:U524309 JB524297:JQ524309 SX524297:TM524309 ACT524297:ADI524309 AMP524297:ANE524309 AWL524297:AXA524309 BGH524297:BGW524309 BQD524297:BQS524309 BZZ524297:CAO524309 CJV524297:CKK524309 CTR524297:CUG524309 DDN524297:DEC524309 DNJ524297:DNY524309 DXF524297:DXU524309 EHB524297:EHQ524309 EQX524297:ERM524309 FAT524297:FBI524309 FKP524297:FLE524309 FUL524297:FVA524309 GEH524297:GEW524309 GOD524297:GOS524309 GXZ524297:GYO524309 HHV524297:HIK524309 HRR524297:HSG524309 IBN524297:ICC524309 ILJ524297:ILY524309 IVF524297:IVU524309 JFB524297:JFQ524309 JOX524297:JPM524309 JYT524297:JZI524309 KIP524297:KJE524309 KSL524297:KTA524309 LCH524297:LCW524309 LMD524297:LMS524309 LVZ524297:LWO524309 MFV524297:MGK524309 MPR524297:MQG524309 MZN524297:NAC524309 NJJ524297:NJY524309 NTF524297:NTU524309 ODB524297:ODQ524309 OMX524297:ONM524309 OWT524297:OXI524309 PGP524297:PHE524309 PQL524297:PRA524309 QAH524297:QAW524309 QKD524297:QKS524309 QTZ524297:QUO524309 RDV524297:REK524309 RNR524297:ROG524309 RXN524297:RYC524309 SHJ524297:SHY524309 SRF524297:SRU524309 TBB524297:TBQ524309 TKX524297:TLM524309 TUT524297:TVI524309 UEP524297:UFE524309 UOL524297:UPA524309 UYH524297:UYW524309 VID524297:VIS524309 VRZ524297:VSO524309 WBV524297:WCK524309 WLR524297:WMG524309 WVN524297:WWC524309 F589833:U589845 JB589833:JQ589845 SX589833:TM589845 ACT589833:ADI589845 AMP589833:ANE589845 AWL589833:AXA589845 BGH589833:BGW589845 BQD589833:BQS589845 BZZ589833:CAO589845 CJV589833:CKK589845 CTR589833:CUG589845 DDN589833:DEC589845 DNJ589833:DNY589845 DXF589833:DXU589845 EHB589833:EHQ589845 EQX589833:ERM589845 FAT589833:FBI589845 FKP589833:FLE589845 FUL589833:FVA589845 GEH589833:GEW589845 GOD589833:GOS589845 GXZ589833:GYO589845 HHV589833:HIK589845 HRR589833:HSG589845 IBN589833:ICC589845 ILJ589833:ILY589845 IVF589833:IVU589845 JFB589833:JFQ589845 JOX589833:JPM589845 JYT589833:JZI589845 KIP589833:KJE589845 KSL589833:KTA589845 LCH589833:LCW589845 LMD589833:LMS589845 LVZ589833:LWO589845 MFV589833:MGK589845 MPR589833:MQG589845 MZN589833:NAC589845 NJJ589833:NJY589845 NTF589833:NTU589845 ODB589833:ODQ589845 OMX589833:ONM589845 OWT589833:OXI589845 PGP589833:PHE589845 PQL589833:PRA589845 QAH589833:QAW589845 QKD589833:QKS589845 QTZ589833:QUO589845 RDV589833:REK589845 RNR589833:ROG589845 RXN589833:RYC589845 SHJ589833:SHY589845 SRF589833:SRU589845 TBB589833:TBQ589845 TKX589833:TLM589845 TUT589833:TVI589845 UEP589833:UFE589845 UOL589833:UPA589845 UYH589833:UYW589845 VID589833:VIS589845 VRZ589833:VSO589845 WBV589833:WCK589845 WLR589833:WMG589845 WVN589833:WWC589845 F655369:U655381 JB655369:JQ655381 SX655369:TM655381 ACT655369:ADI655381 AMP655369:ANE655381 AWL655369:AXA655381 BGH655369:BGW655381 BQD655369:BQS655381 BZZ655369:CAO655381 CJV655369:CKK655381 CTR655369:CUG655381 DDN655369:DEC655381 DNJ655369:DNY655381 DXF655369:DXU655381 EHB655369:EHQ655381 EQX655369:ERM655381 FAT655369:FBI655381 FKP655369:FLE655381 FUL655369:FVA655381 GEH655369:GEW655381 GOD655369:GOS655381 GXZ655369:GYO655381 HHV655369:HIK655381 HRR655369:HSG655381 IBN655369:ICC655381 ILJ655369:ILY655381 IVF655369:IVU655381 JFB655369:JFQ655381 JOX655369:JPM655381 JYT655369:JZI655381 KIP655369:KJE655381 KSL655369:KTA655381 LCH655369:LCW655381 LMD655369:LMS655381 LVZ655369:LWO655381 MFV655369:MGK655381 MPR655369:MQG655381 MZN655369:NAC655381 NJJ655369:NJY655381 NTF655369:NTU655381 ODB655369:ODQ655381 OMX655369:ONM655381 OWT655369:OXI655381 PGP655369:PHE655381 PQL655369:PRA655381 QAH655369:QAW655381 QKD655369:QKS655381 QTZ655369:QUO655381 RDV655369:REK655381 RNR655369:ROG655381 RXN655369:RYC655381 SHJ655369:SHY655381 SRF655369:SRU655381 TBB655369:TBQ655381 TKX655369:TLM655381 TUT655369:TVI655381 UEP655369:UFE655381 UOL655369:UPA655381 UYH655369:UYW655381 VID655369:VIS655381 VRZ655369:VSO655381 WBV655369:WCK655381 WLR655369:WMG655381 WVN655369:WWC655381 F720905:U720917 JB720905:JQ720917 SX720905:TM720917 ACT720905:ADI720917 AMP720905:ANE720917 AWL720905:AXA720917 BGH720905:BGW720917 BQD720905:BQS720917 BZZ720905:CAO720917 CJV720905:CKK720917 CTR720905:CUG720917 DDN720905:DEC720917 DNJ720905:DNY720917 DXF720905:DXU720917 EHB720905:EHQ720917 EQX720905:ERM720917 FAT720905:FBI720917 FKP720905:FLE720917 FUL720905:FVA720917 GEH720905:GEW720917 GOD720905:GOS720917 GXZ720905:GYO720917 HHV720905:HIK720917 HRR720905:HSG720917 IBN720905:ICC720917 ILJ720905:ILY720917 IVF720905:IVU720917 JFB720905:JFQ720917 JOX720905:JPM720917 JYT720905:JZI720917 KIP720905:KJE720917 KSL720905:KTA720917 LCH720905:LCW720917 LMD720905:LMS720917 LVZ720905:LWO720917 MFV720905:MGK720917 MPR720905:MQG720917 MZN720905:NAC720917 NJJ720905:NJY720917 NTF720905:NTU720917 ODB720905:ODQ720917 OMX720905:ONM720917 OWT720905:OXI720917 PGP720905:PHE720917 PQL720905:PRA720917 QAH720905:QAW720917 QKD720905:QKS720917 QTZ720905:QUO720917 RDV720905:REK720917 RNR720905:ROG720917 RXN720905:RYC720917 SHJ720905:SHY720917 SRF720905:SRU720917 TBB720905:TBQ720917 TKX720905:TLM720917 TUT720905:TVI720917 UEP720905:UFE720917 UOL720905:UPA720917 UYH720905:UYW720917 VID720905:VIS720917 VRZ720905:VSO720917 WBV720905:WCK720917 WLR720905:WMG720917 WVN720905:WWC720917 F786441:U786453 JB786441:JQ786453 SX786441:TM786453 ACT786441:ADI786453 AMP786441:ANE786453 AWL786441:AXA786453 BGH786441:BGW786453 BQD786441:BQS786453 BZZ786441:CAO786453 CJV786441:CKK786453 CTR786441:CUG786453 DDN786441:DEC786453 DNJ786441:DNY786453 DXF786441:DXU786453 EHB786441:EHQ786453 EQX786441:ERM786453 FAT786441:FBI786453 FKP786441:FLE786453 FUL786441:FVA786453 GEH786441:GEW786453 GOD786441:GOS786453 GXZ786441:GYO786453 HHV786441:HIK786453 HRR786441:HSG786453 IBN786441:ICC786453 ILJ786441:ILY786453 IVF786441:IVU786453 JFB786441:JFQ786453 JOX786441:JPM786453 JYT786441:JZI786453 KIP786441:KJE786453 KSL786441:KTA786453 LCH786441:LCW786453 LMD786441:LMS786453 LVZ786441:LWO786453 MFV786441:MGK786453 MPR786441:MQG786453 MZN786441:NAC786453 NJJ786441:NJY786453 NTF786441:NTU786453 ODB786441:ODQ786453 OMX786441:ONM786453 OWT786441:OXI786453 PGP786441:PHE786453 PQL786441:PRA786453 QAH786441:QAW786453 QKD786441:QKS786453 QTZ786441:QUO786453 RDV786441:REK786453 RNR786441:ROG786453 RXN786441:RYC786453 SHJ786441:SHY786453 SRF786441:SRU786453 TBB786441:TBQ786453 TKX786441:TLM786453 TUT786441:TVI786453 UEP786441:UFE786453 UOL786441:UPA786453 UYH786441:UYW786453 VID786441:VIS786453 VRZ786441:VSO786453 WBV786441:WCK786453 WLR786441:WMG786453 WVN786441:WWC786453 F851977:U851989 JB851977:JQ851989 SX851977:TM851989 ACT851977:ADI851989 AMP851977:ANE851989 AWL851977:AXA851989 BGH851977:BGW851989 BQD851977:BQS851989 BZZ851977:CAO851989 CJV851977:CKK851989 CTR851977:CUG851989 DDN851977:DEC851989 DNJ851977:DNY851989 DXF851977:DXU851989 EHB851977:EHQ851989 EQX851977:ERM851989 FAT851977:FBI851989 FKP851977:FLE851989 FUL851977:FVA851989 GEH851977:GEW851989 GOD851977:GOS851989 GXZ851977:GYO851989 HHV851977:HIK851989 HRR851977:HSG851989 IBN851977:ICC851989 ILJ851977:ILY851989 IVF851977:IVU851989 JFB851977:JFQ851989 JOX851977:JPM851989 JYT851977:JZI851989 KIP851977:KJE851989 KSL851977:KTA851989 LCH851977:LCW851989 LMD851977:LMS851989 LVZ851977:LWO851989 MFV851977:MGK851989 MPR851977:MQG851989 MZN851977:NAC851989 NJJ851977:NJY851989 NTF851977:NTU851989 ODB851977:ODQ851989 OMX851977:ONM851989 OWT851977:OXI851989 PGP851977:PHE851989 PQL851977:PRA851989 QAH851977:QAW851989 QKD851977:QKS851989 QTZ851977:QUO851989 RDV851977:REK851989 RNR851977:ROG851989 RXN851977:RYC851989 SHJ851977:SHY851989 SRF851977:SRU851989 TBB851977:TBQ851989 TKX851977:TLM851989 TUT851977:TVI851989 UEP851977:UFE851989 UOL851977:UPA851989 UYH851977:UYW851989 VID851977:VIS851989 VRZ851977:VSO851989 WBV851977:WCK851989 WLR851977:WMG851989 WVN851977:WWC851989 F917513:U917525 JB917513:JQ917525 SX917513:TM917525 ACT917513:ADI917525 AMP917513:ANE917525 AWL917513:AXA917525 BGH917513:BGW917525 BQD917513:BQS917525 BZZ917513:CAO917525 CJV917513:CKK917525 CTR917513:CUG917525 DDN917513:DEC917525 DNJ917513:DNY917525 DXF917513:DXU917525 EHB917513:EHQ917525 EQX917513:ERM917525 FAT917513:FBI917525 FKP917513:FLE917525 FUL917513:FVA917525 GEH917513:GEW917525 GOD917513:GOS917525 GXZ917513:GYO917525 HHV917513:HIK917525 HRR917513:HSG917525 IBN917513:ICC917525 ILJ917513:ILY917525 IVF917513:IVU917525 JFB917513:JFQ917525 JOX917513:JPM917525 JYT917513:JZI917525 KIP917513:KJE917525 KSL917513:KTA917525 LCH917513:LCW917525 LMD917513:LMS917525 LVZ917513:LWO917525 MFV917513:MGK917525 MPR917513:MQG917525 MZN917513:NAC917525 NJJ917513:NJY917525 NTF917513:NTU917525 ODB917513:ODQ917525 OMX917513:ONM917525 OWT917513:OXI917525 PGP917513:PHE917525 PQL917513:PRA917525 QAH917513:QAW917525 QKD917513:QKS917525 QTZ917513:QUO917525 RDV917513:REK917525 RNR917513:ROG917525 RXN917513:RYC917525 SHJ917513:SHY917525 SRF917513:SRU917525 TBB917513:TBQ917525 TKX917513:TLM917525 TUT917513:TVI917525 UEP917513:UFE917525 UOL917513:UPA917525 UYH917513:UYW917525 VID917513:VIS917525 VRZ917513:VSO917525 WBV917513:WCK917525 WLR917513:WMG917525 WVN917513:WWC917525 F983049:U983061 JB983049:JQ983061 SX983049:TM983061 ACT983049:ADI983061 AMP983049:ANE983061 AWL983049:AXA983061 BGH983049:BGW983061 BQD983049:BQS983061 BZZ983049:CAO983061 CJV983049:CKK983061 CTR983049:CUG983061 DDN983049:DEC983061 DNJ983049:DNY983061 DXF983049:DXU983061 EHB983049:EHQ983061 EQX983049:ERM983061 FAT983049:FBI983061 FKP983049:FLE983061 FUL983049:FVA983061 GEH983049:GEW983061 GOD983049:GOS983061 GXZ983049:GYO983061 HHV983049:HIK983061 HRR983049:HSG983061 IBN983049:ICC983061 ILJ983049:ILY983061 IVF983049:IVU983061 JFB983049:JFQ983061 JOX983049:JPM983061 JYT983049:JZI983061 KIP983049:KJE983061 KSL983049:KTA983061 LCH983049:LCW983061 LMD983049:LMS983061 LVZ983049:LWO983061 MFV983049:MGK983061 MPR983049:MQG983061 MZN983049:NAC983061 NJJ983049:NJY983061 NTF983049:NTU983061 ODB983049:ODQ983061 OMX983049:ONM983061 OWT983049:OXI983061 PGP983049:PHE983061 PQL983049:PRA983061 QAH983049:QAW983061 QKD983049:QKS983061 QTZ983049:QUO983061 RDV983049:REK983061 RNR983049:ROG983061 RXN983049:RYC983061 SHJ983049:SHY983061 SRF983049:SRU983061 TBB983049:TBQ983061 TKX983049:TLM983061 TUT983049:TVI983061 UEP983049:UFE983061 UOL983049:UPA983061 UYH983049:UYW983061 VID983049:VIS983061 VRZ983049:VSO983061 WBV983049:WCK983061 WLR983049:WMG983061 WVN983049:WWC983061">
      <formula1>0</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42"/>
  <sheetViews>
    <sheetView rightToLeft="1" workbookViewId="0">
      <selection activeCell="D4" sqref="D4:E4"/>
    </sheetView>
  </sheetViews>
  <sheetFormatPr defaultColWidth="9.42578125" defaultRowHeight="15"/>
  <cols>
    <col min="1" max="1" width="8.140625" style="861" customWidth="1"/>
    <col min="2" max="2" width="16.28515625" style="861" customWidth="1"/>
    <col min="3" max="3" width="23.42578125" style="861" customWidth="1"/>
    <col min="4" max="4" width="17" style="861" customWidth="1"/>
    <col min="5" max="5" width="17.42578125" style="861" customWidth="1"/>
    <col min="6" max="6" width="11.42578125" style="861" customWidth="1"/>
    <col min="7" max="7" width="13.7109375" style="861" customWidth="1"/>
    <col min="8" max="8" width="17.5703125" style="861" customWidth="1"/>
    <col min="9" max="9" width="23" style="861" customWidth="1"/>
    <col min="10" max="10" width="20.42578125" style="861" customWidth="1"/>
    <col min="11" max="13" width="9.42578125" style="861"/>
    <col min="14" max="14" width="13.28515625" style="861" customWidth="1"/>
    <col min="15" max="15" width="17.140625" style="861" customWidth="1"/>
    <col min="16" max="257" width="9.42578125" style="861"/>
    <col min="258" max="258" width="4.7109375" style="861" customWidth="1"/>
    <col min="259" max="259" width="22.5703125" style="861" customWidth="1"/>
    <col min="260" max="260" width="17" style="861" customWidth="1"/>
    <col min="261" max="261" width="17.42578125" style="861" customWidth="1"/>
    <col min="262" max="262" width="11.42578125" style="861" customWidth="1"/>
    <col min="263" max="263" width="13.7109375" style="861" customWidth="1"/>
    <col min="264" max="264" width="17.5703125" style="861" customWidth="1"/>
    <col min="265" max="265" width="23" style="861" customWidth="1"/>
    <col min="266" max="266" width="20.42578125" style="861" customWidth="1"/>
    <col min="267" max="513" width="9.42578125" style="861"/>
    <col min="514" max="514" width="4.7109375" style="861" customWidth="1"/>
    <col min="515" max="515" width="22.5703125" style="861" customWidth="1"/>
    <col min="516" max="516" width="17" style="861" customWidth="1"/>
    <col min="517" max="517" width="17.42578125" style="861" customWidth="1"/>
    <col min="518" max="518" width="11.42578125" style="861" customWidth="1"/>
    <col min="519" max="519" width="13.7109375" style="861" customWidth="1"/>
    <col min="520" max="520" width="17.5703125" style="861" customWidth="1"/>
    <col min="521" max="521" width="23" style="861" customWidth="1"/>
    <col min="522" max="522" width="20.42578125" style="861" customWidth="1"/>
    <col min="523" max="769" width="9.42578125" style="861"/>
    <col min="770" max="770" width="4.7109375" style="861" customWidth="1"/>
    <col min="771" max="771" width="22.5703125" style="861" customWidth="1"/>
    <col min="772" max="772" width="17" style="861" customWidth="1"/>
    <col min="773" max="773" width="17.42578125" style="861" customWidth="1"/>
    <col min="774" max="774" width="11.42578125" style="861" customWidth="1"/>
    <col min="775" max="775" width="13.7109375" style="861" customWidth="1"/>
    <col min="776" max="776" width="17.5703125" style="861" customWidth="1"/>
    <col min="777" max="777" width="23" style="861" customWidth="1"/>
    <col min="778" max="778" width="20.42578125" style="861" customWidth="1"/>
    <col min="779" max="1025" width="9.42578125" style="861"/>
    <col min="1026" max="1026" width="4.7109375" style="861" customWidth="1"/>
    <col min="1027" max="1027" width="22.5703125" style="861" customWidth="1"/>
    <col min="1028" max="1028" width="17" style="861" customWidth="1"/>
    <col min="1029" max="1029" width="17.42578125" style="861" customWidth="1"/>
    <col min="1030" max="1030" width="11.42578125" style="861" customWidth="1"/>
    <col min="1031" max="1031" width="13.7109375" style="861" customWidth="1"/>
    <col min="1032" max="1032" width="17.5703125" style="861" customWidth="1"/>
    <col min="1033" max="1033" width="23" style="861" customWidth="1"/>
    <col min="1034" max="1034" width="20.42578125" style="861" customWidth="1"/>
    <col min="1035" max="1281" width="9.42578125" style="861"/>
    <col min="1282" max="1282" width="4.7109375" style="861" customWidth="1"/>
    <col min="1283" max="1283" width="22.5703125" style="861" customWidth="1"/>
    <col min="1284" max="1284" width="17" style="861" customWidth="1"/>
    <col min="1285" max="1285" width="17.42578125" style="861" customWidth="1"/>
    <col min="1286" max="1286" width="11.42578125" style="861" customWidth="1"/>
    <col min="1287" max="1287" width="13.7109375" style="861" customWidth="1"/>
    <col min="1288" max="1288" width="17.5703125" style="861" customWidth="1"/>
    <col min="1289" max="1289" width="23" style="861" customWidth="1"/>
    <col min="1290" max="1290" width="20.42578125" style="861" customWidth="1"/>
    <col min="1291" max="1537" width="9.42578125" style="861"/>
    <col min="1538" max="1538" width="4.7109375" style="861" customWidth="1"/>
    <col min="1539" max="1539" width="22.5703125" style="861" customWidth="1"/>
    <col min="1540" max="1540" width="17" style="861" customWidth="1"/>
    <col min="1541" max="1541" width="17.42578125" style="861" customWidth="1"/>
    <col min="1542" max="1542" width="11.42578125" style="861" customWidth="1"/>
    <col min="1543" max="1543" width="13.7109375" style="861" customWidth="1"/>
    <col min="1544" max="1544" width="17.5703125" style="861" customWidth="1"/>
    <col min="1545" max="1545" width="23" style="861" customWidth="1"/>
    <col min="1546" max="1546" width="20.42578125" style="861" customWidth="1"/>
    <col min="1547" max="1793" width="9.42578125" style="861"/>
    <col min="1794" max="1794" width="4.7109375" style="861" customWidth="1"/>
    <col min="1795" max="1795" width="22.5703125" style="861" customWidth="1"/>
    <col min="1796" max="1796" width="17" style="861" customWidth="1"/>
    <col min="1797" max="1797" width="17.42578125" style="861" customWidth="1"/>
    <col min="1798" max="1798" width="11.42578125" style="861" customWidth="1"/>
    <col min="1799" max="1799" width="13.7109375" style="861" customWidth="1"/>
    <col min="1800" max="1800" width="17.5703125" style="861" customWidth="1"/>
    <col min="1801" max="1801" width="23" style="861" customWidth="1"/>
    <col min="1802" max="1802" width="20.42578125" style="861" customWidth="1"/>
    <col min="1803" max="2049" width="9.42578125" style="861"/>
    <col min="2050" max="2050" width="4.7109375" style="861" customWidth="1"/>
    <col min="2051" max="2051" width="22.5703125" style="861" customWidth="1"/>
    <col min="2052" max="2052" width="17" style="861" customWidth="1"/>
    <col min="2053" max="2053" width="17.42578125" style="861" customWidth="1"/>
    <col min="2054" max="2054" width="11.42578125" style="861" customWidth="1"/>
    <col min="2055" max="2055" width="13.7109375" style="861" customWidth="1"/>
    <col min="2056" max="2056" width="17.5703125" style="861" customWidth="1"/>
    <col min="2057" max="2057" width="23" style="861" customWidth="1"/>
    <col min="2058" max="2058" width="20.42578125" style="861" customWidth="1"/>
    <col min="2059" max="2305" width="9.42578125" style="861"/>
    <col min="2306" max="2306" width="4.7109375" style="861" customWidth="1"/>
    <col min="2307" max="2307" width="22.5703125" style="861" customWidth="1"/>
    <col min="2308" max="2308" width="17" style="861" customWidth="1"/>
    <col min="2309" max="2309" width="17.42578125" style="861" customWidth="1"/>
    <col min="2310" max="2310" width="11.42578125" style="861" customWidth="1"/>
    <col min="2311" max="2311" width="13.7109375" style="861" customWidth="1"/>
    <col min="2312" max="2312" width="17.5703125" style="861" customWidth="1"/>
    <col min="2313" max="2313" width="23" style="861" customWidth="1"/>
    <col min="2314" max="2314" width="20.42578125" style="861" customWidth="1"/>
    <col min="2315" max="2561" width="9.42578125" style="861"/>
    <col min="2562" max="2562" width="4.7109375" style="861" customWidth="1"/>
    <col min="2563" max="2563" width="22.5703125" style="861" customWidth="1"/>
    <col min="2564" max="2564" width="17" style="861" customWidth="1"/>
    <col min="2565" max="2565" width="17.42578125" style="861" customWidth="1"/>
    <col min="2566" max="2566" width="11.42578125" style="861" customWidth="1"/>
    <col min="2567" max="2567" width="13.7109375" style="861" customWidth="1"/>
    <col min="2568" max="2568" width="17.5703125" style="861" customWidth="1"/>
    <col min="2569" max="2569" width="23" style="861" customWidth="1"/>
    <col min="2570" max="2570" width="20.42578125" style="861" customWidth="1"/>
    <col min="2571" max="2817" width="9.42578125" style="861"/>
    <col min="2818" max="2818" width="4.7109375" style="861" customWidth="1"/>
    <col min="2819" max="2819" width="22.5703125" style="861" customWidth="1"/>
    <col min="2820" max="2820" width="17" style="861" customWidth="1"/>
    <col min="2821" max="2821" width="17.42578125" style="861" customWidth="1"/>
    <col min="2822" max="2822" width="11.42578125" style="861" customWidth="1"/>
    <col min="2823" max="2823" width="13.7109375" style="861" customWidth="1"/>
    <col min="2824" max="2824" width="17.5703125" style="861" customWidth="1"/>
    <col min="2825" max="2825" width="23" style="861" customWidth="1"/>
    <col min="2826" max="2826" width="20.42578125" style="861" customWidth="1"/>
    <col min="2827" max="3073" width="9.42578125" style="861"/>
    <col min="3074" max="3074" width="4.7109375" style="861" customWidth="1"/>
    <col min="3075" max="3075" width="22.5703125" style="861" customWidth="1"/>
    <col min="3076" max="3076" width="17" style="861" customWidth="1"/>
    <col min="3077" max="3077" width="17.42578125" style="861" customWidth="1"/>
    <col min="3078" max="3078" width="11.42578125" style="861" customWidth="1"/>
    <col min="3079" max="3079" width="13.7109375" style="861" customWidth="1"/>
    <col min="3080" max="3080" width="17.5703125" style="861" customWidth="1"/>
    <col min="3081" max="3081" width="23" style="861" customWidth="1"/>
    <col min="3082" max="3082" width="20.42578125" style="861" customWidth="1"/>
    <col min="3083" max="3329" width="9.42578125" style="861"/>
    <col min="3330" max="3330" width="4.7109375" style="861" customWidth="1"/>
    <col min="3331" max="3331" width="22.5703125" style="861" customWidth="1"/>
    <col min="3332" max="3332" width="17" style="861" customWidth="1"/>
    <col min="3333" max="3333" width="17.42578125" style="861" customWidth="1"/>
    <col min="3334" max="3334" width="11.42578125" style="861" customWidth="1"/>
    <col min="3335" max="3335" width="13.7109375" style="861" customWidth="1"/>
    <col min="3336" max="3336" width="17.5703125" style="861" customWidth="1"/>
    <col min="3337" max="3337" width="23" style="861" customWidth="1"/>
    <col min="3338" max="3338" width="20.42578125" style="861" customWidth="1"/>
    <col min="3339" max="3585" width="9.42578125" style="861"/>
    <col min="3586" max="3586" width="4.7109375" style="861" customWidth="1"/>
    <col min="3587" max="3587" width="22.5703125" style="861" customWidth="1"/>
    <col min="3588" max="3588" width="17" style="861" customWidth="1"/>
    <col min="3589" max="3589" width="17.42578125" style="861" customWidth="1"/>
    <col min="3590" max="3590" width="11.42578125" style="861" customWidth="1"/>
    <col min="3591" max="3591" width="13.7109375" style="861" customWidth="1"/>
    <col min="3592" max="3592" width="17.5703125" style="861" customWidth="1"/>
    <col min="3593" max="3593" width="23" style="861" customWidth="1"/>
    <col min="3594" max="3594" width="20.42578125" style="861" customWidth="1"/>
    <col min="3595" max="3841" width="9.42578125" style="861"/>
    <col min="3842" max="3842" width="4.7109375" style="861" customWidth="1"/>
    <col min="3843" max="3843" width="22.5703125" style="861" customWidth="1"/>
    <col min="3844" max="3844" width="17" style="861" customWidth="1"/>
    <col min="3845" max="3845" width="17.42578125" style="861" customWidth="1"/>
    <col min="3846" max="3846" width="11.42578125" style="861" customWidth="1"/>
    <col min="3847" max="3847" width="13.7109375" style="861" customWidth="1"/>
    <col min="3848" max="3848" width="17.5703125" style="861" customWidth="1"/>
    <col min="3849" max="3849" width="23" style="861" customWidth="1"/>
    <col min="3850" max="3850" width="20.42578125" style="861" customWidth="1"/>
    <col min="3851" max="4097" width="9.42578125" style="861"/>
    <col min="4098" max="4098" width="4.7109375" style="861" customWidth="1"/>
    <col min="4099" max="4099" width="22.5703125" style="861" customWidth="1"/>
    <col min="4100" max="4100" width="17" style="861" customWidth="1"/>
    <col min="4101" max="4101" width="17.42578125" style="861" customWidth="1"/>
    <col min="4102" max="4102" width="11.42578125" style="861" customWidth="1"/>
    <col min="4103" max="4103" width="13.7109375" style="861" customWidth="1"/>
    <col min="4104" max="4104" width="17.5703125" style="861" customWidth="1"/>
    <col min="4105" max="4105" width="23" style="861" customWidth="1"/>
    <col min="4106" max="4106" width="20.42578125" style="861" customWidth="1"/>
    <col min="4107" max="4353" width="9.42578125" style="861"/>
    <col min="4354" max="4354" width="4.7109375" style="861" customWidth="1"/>
    <col min="4355" max="4355" width="22.5703125" style="861" customWidth="1"/>
    <col min="4356" max="4356" width="17" style="861" customWidth="1"/>
    <col min="4357" max="4357" width="17.42578125" style="861" customWidth="1"/>
    <col min="4358" max="4358" width="11.42578125" style="861" customWidth="1"/>
    <col min="4359" max="4359" width="13.7109375" style="861" customWidth="1"/>
    <col min="4360" max="4360" width="17.5703125" style="861" customWidth="1"/>
    <col min="4361" max="4361" width="23" style="861" customWidth="1"/>
    <col min="4362" max="4362" width="20.42578125" style="861" customWidth="1"/>
    <col min="4363" max="4609" width="9.42578125" style="861"/>
    <col min="4610" max="4610" width="4.7109375" style="861" customWidth="1"/>
    <col min="4611" max="4611" width="22.5703125" style="861" customWidth="1"/>
    <col min="4612" max="4612" width="17" style="861" customWidth="1"/>
    <col min="4613" max="4613" width="17.42578125" style="861" customWidth="1"/>
    <col min="4614" max="4614" width="11.42578125" style="861" customWidth="1"/>
    <col min="4615" max="4615" width="13.7109375" style="861" customWidth="1"/>
    <col min="4616" max="4616" width="17.5703125" style="861" customWidth="1"/>
    <col min="4617" max="4617" width="23" style="861" customWidth="1"/>
    <col min="4618" max="4618" width="20.42578125" style="861" customWidth="1"/>
    <col min="4619" max="4865" width="9.42578125" style="861"/>
    <col min="4866" max="4866" width="4.7109375" style="861" customWidth="1"/>
    <col min="4867" max="4867" width="22.5703125" style="861" customWidth="1"/>
    <col min="4868" max="4868" width="17" style="861" customWidth="1"/>
    <col min="4869" max="4869" width="17.42578125" style="861" customWidth="1"/>
    <col min="4870" max="4870" width="11.42578125" style="861" customWidth="1"/>
    <col min="4871" max="4871" width="13.7109375" style="861" customWidth="1"/>
    <col min="4872" max="4872" width="17.5703125" style="861" customWidth="1"/>
    <col min="4873" max="4873" width="23" style="861" customWidth="1"/>
    <col min="4874" max="4874" width="20.42578125" style="861" customWidth="1"/>
    <col min="4875" max="5121" width="9.42578125" style="861"/>
    <col min="5122" max="5122" width="4.7109375" style="861" customWidth="1"/>
    <col min="5123" max="5123" width="22.5703125" style="861" customWidth="1"/>
    <col min="5124" max="5124" width="17" style="861" customWidth="1"/>
    <col min="5125" max="5125" width="17.42578125" style="861" customWidth="1"/>
    <col min="5126" max="5126" width="11.42578125" style="861" customWidth="1"/>
    <col min="5127" max="5127" width="13.7109375" style="861" customWidth="1"/>
    <col min="5128" max="5128" width="17.5703125" style="861" customWidth="1"/>
    <col min="5129" max="5129" width="23" style="861" customWidth="1"/>
    <col min="5130" max="5130" width="20.42578125" style="861" customWidth="1"/>
    <col min="5131" max="5377" width="9.42578125" style="861"/>
    <col min="5378" max="5378" width="4.7109375" style="861" customWidth="1"/>
    <col min="5379" max="5379" width="22.5703125" style="861" customWidth="1"/>
    <col min="5380" max="5380" width="17" style="861" customWidth="1"/>
    <col min="5381" max="5381" width="17.42578125" style="861" customWidth="1"/>
    <col min="5382" max="5382" width="11.42578125" style="861" customWidth="1"/>
    <col min="5383" max="5383" width="13.7109375" style="861" customWidth="1"/>
    <col min="5384" max="5384" width="17.5703125" style="861" customWidth="1"/>
    <col min="5385" max="5385" width="23" style="861" customWidth="1"/>
    <col min="5386" max="5386" width="20.42578125" style="861" customWidth="1"/>
    <col min="5387" max="5633" width="9.42578125" style="861"/>
    <col min="5634" max="5634" width="4.7109375" style="861" customWidth="1"/>
    <col min="5635" max="5635" width="22.5703125" style="861" customWidth="1"/>
    <col min="5636" max="5636" width="17" style="861" customWidth="1"/>
    <col min="5637" max="5637" width="17.42578125" style="861" customWidth="1"/>
    <col min="5638" max="5638" width="11.42578125" style="861" customWidth="1"/>
    <col min="5639" max="5639" width="13.7109375" style="861" customWidth="1"/>
    <col min="5640" max="5640" width="17.5703125" style="861" customWidth="1"/>
    <col min="5641" max="5641" width="23" style="861" customWidth="1"/>
    <col min="5642" max="5642" width="20.42578125" style="861" customWidth="1"/>
    <col min="5643" max="5889" width="9.42578125" style="861"/>
    <col min="5890" max="5890" width="4.7109375" style="861" customWidth="1"/>
    <col min="5891" max="5891" width="22.5703125" style="861" customWidth="1"/>
    <col min="5892" max="5892" width="17" style="861" customWidth="1"/>
    <col min="5893" max="5893" width="17.42578125" style="861" customWidth="1"/>
    <col min="5894" max="5894" width="11.42578125" style="861" customWidth="1"/>
    <col min="5895" max="5895" width="13.7109375" style="861" customWidth="1"/>
    <col min="5896" max="5896" width="17.5703125" style="861" customWidth="1"/>
    <col min="5897" max="5897" width="23" style="861" customWidth="1"/>
    <col min="5898" max="5898" width="20.42578125" style="861" customWidth="1"/>
    <col min="5899" max="6145" width="9.42578125" style="861"/>
    <col min="6146" max="6146" width="4.7109375" style="861" customWidth="1"/>
    <col min="6147" max="6147" width="22.5703125" style="861" customWidth="1"/>
    <col min="6148" max="6148" width="17" style="861" customWidth="1"/>
    <col min="6149" max="6149" width="17.42578125" style="861" customWidth="1"/>
    <col min="6150" max="6150" width="11.42578125" style="861" customWidth="1"/>
    <col min="6151" max="6151" width="13.7109375" style="861" customWidth="1"/>
    <col min="6152" max="6152" width="17.5703125" style="861" customWidth="1"/>
    <col min="6153" max="6153" width="23" style="861" customWidth="1"/>
    <col min="6154" max="6154" width="20.42578125" style="861" customWidth="1"/>
    <col min="6155" max="6401" width="9.42578125" style="861"/>
    <col min="6402" max="6402" width="4.7109375" style="861" customWidth="1"/>
    <col min="6403" max="6403" width="22.5703125" style="861" customWidth="1"/>
    <col min="6404" max="6404" width="17" style="861" customWidth="1"/>
    <col min="6405" max="6405" width="17.42578125" style="861" customWidth="1"/>
    <col min="6406" max="6406" width="11.42578125" style="861" customWidth="1"/>
    <col min="6407" max="6407" width="13.7109375" style="861" customWidth="1"/>
    <col min="6408" max="6408" width="17.5703125" style="861" customWidth="1"/>
    <col min="6409" max="6409" width="23" style="861" customWidth="1"/>
    <col min="6410" max="6410" width="20.42578125" style="861" customWidth="1"/>
    <col min="6411" max="6657" width="9.42578125" style="861"/>
    <col min="6658" max="6658" width="4.7109375" style="861" customWidth="1"/>
    <col min="6659" max="6659" width="22.5703125" style="861" customWidth="1"/>
    <col min="6660" max="6660" width="17" style="861" customWidth="1"/>
    <col min="6661" max="6661" width="17.42578125" style="861" customWidth="1"/>
    <col min="6662" max="6662" width="11.42578125" style="861" customWidth="1"/>
    <col min="6663" max="6663" width="13.7109375" style="861" customWidth="1"/>
    <col min="6664" max="6664" width="17.5703125" style="861" customWidth="1"/>
    <col min="6665" max="6665" width="23" style="861" customWidth="1"/>
    <col min="6666" max="6666" width="20.42578125" style="861" customWidth="1"/>
    <col min="6667" max="6913" width="9.42578125" style="861"/>
    <col min="6914" max="6914" width="4.7109375" style="861" customWidth="1"/>
    <col min="6915" max="6915" width="22.5703125" style="861" customWidth="1"/>
    <col min="6916" max="6916" width="17" style="861" customWidth="1"/>
    <col min="6917" max="6917" width="17.42578125" style="861" customWidth="1"/>
    <col min="6918" max="6918" width="11.42578125" style="861" customWidth="1"/>
    <col min="6919" max="6919" width="13.7109375" style="861" customWidth="1"/>
    <col min="6920" max="6920" width="17.5703125" style="861" customWidth="1"/>
    <col min="6921" max="6921" width="23" style="861" customWidth="1"/>
    <col min="6922" max="6922" width="20.42578125" style="861" customWidth="1"/>
    <col min="6923" max="7169" width="9.42578125" style="861"/>
    <col min="7170" max="7170" width="4.7109375" style="861" customWidth="1"/>
    <col min="7171" max="7171" width="22.5703125" style="861" customWidth="1"/>
    <col min="7172" max="7172" width="17" style="861" customWidth="1"/>
    <col min="7173" max="7173" width="17.42578125" style="861" customWidth="1"/>
    <col min="7174" max="7174" width="11.42578125" style="861" customWidth="1"/>
    <col min="7175" max="7175" width="13.7109375" style="861" customWidth="1"/>
    <col min="7176" max="7176" width="17.5703125" style="861" customWidth="1"/>
    <col min="7177" max="7177" width="23" style="861" customWidth="1"/>
    <col min="7178" max="7178" width="20.42578125" style="861" customWidth="1"/>
    <col min="7179" max="7425" width="9.42578125" style="861"/>
    <col min="7426" max="7426" width="4.7109375" style="861" customWidth="1"/>
    <col min="7427" max="7427" width="22.5703125" style="861" customWidth="1"/>
    <col min="7428" max="7428" width="17" style="861" customWidth="1"/>
    <col min="7429" max="7429" width="17.42578125" style="861" customWidth="1"/>
    <col min="7430" max="7430" width="11.42578125" style="861" customWidth="1"/>
    <col min="7431" max="7431" width="13.7109375" style="861" customWidth="1"/>
    <col min="7432" max="7432" width="17.5703125" style="861" customWidth="1"/>
    <col min="7433" max="7433" width="23" style="861" customWidth="1"/>
    <col min="7434" max="7434" width="20.42578125" style="861" customWidth="1"/>
    <col min="7435" max="7681" width="9.42578125" style="861"/>
    <col min="7682" max="7682" width="4.7109375" style="861" customWidth="1"/>
    <col min="7683" max="7683" width="22.5703125" style="861" customWidth="1"/>
    <col min="7684" max="7684" width="17" style="861" customWidth="1"/>
    <col min="7685" max="7685" width="17.42578125" style="861" customWidth="1"/>
    <col min="7686" max="7686" width="11.42578125" style="861" customWidth="1"/>
    <col min="7687" max="7687" width="13.7109375" style="861" customWidth="1"/>
    <col min="7688" max="7688" width="17.5703125" style="861" customWidth="1"/>
    <col min="7689" max="7689" width="23" style="861" customWidth="1"/>
    <col min="7690" max="7690" width="20.42578125" style="861" customWidth="1"/>
    <col min="7691" max="7937" width="9.42578125" style="861"/>
    <col min="7938" max="7938" width="4.7109375" style="861" customWidth="1"/>
    <col min="7939" max="7939" width="22.5703125" style="861" customWidth="1"/>
    <col min="7940" max="7940" width="17" style="861" customWidth="1"/>
    <col min="7941" max="7941" width="17.42578125" style="861" customWidth="1"/>
    <col min="7942" max="7942" width="11.42578125" style="861" customWidth="1"/>
    <col min="7943" max="7943" width="13.7109375" style="861" customWidth="1"/>
    <col min="7944" max="7944" width="17.5703125" style="861" customWidth="1"/>
    <col min="7945" max="7945" width="23" style="861" customWidth="1"/>
    <col min="7946" max="7946" width="20.42578125" style="861" customWidth="1"/>
    <col min="7947" max="8193" width="9.42578125" style="861"/>
    <col min="8194" max="8194" width="4.7109375" style="861" customWidth="1"/>
    <col min="8195" max="8195" width="22.5703125" style="861" customWidth="1"/>
    <col min="8196" max="8196" width="17" style="861" customWidth="1"/>
    <col min="8197" max="8197" width="17.42578125" style="861" customWidth="1"/>
    <col min="8198" max="8198" width="11.42578125" style="861" customWidth="1"/>
    <col min="8199" max="8199" width="13.7109375" style="861" customWidth="1"/>
    <col min="8200" max="8200" width="17.5703125" style="861" customWidth="1"/>
    <col min="8201" max="8201" width="23" style="861" customWidth="1"/>
    <col min="8202" max="8202" width="20.42578125" style="861" customWidth="1"/>
    <col min="8203" max="8449" width="9.42578125" style="861"/>
    <col min="8450" max="8450" width="4.7109375" style="861" customWidth="1"/>
    <col min="8451" max="8451" width="22.5703125" style="861" customWidth="1"/>
    <col min="8452" max="8452" width="17" style="861" customWidth="1"/>
    <col min="8453" max="8453" width="17.42578125" style="861" customWidth="1"/>
    <col min="8454" max="8454" width="11.42578125" style="861" customWidth="1"/>
    <col min="8455" max="8455" width="13.7109375" style="861" customWidth="1"/>
    <col min="8456" max="8456" width="17.5703125" style="861" customWidth="1"/>
    <col min="8457" max="8457" width="23" style="861" customWidth="1"/>
    <col min="8458" max="8458" width="20.42578125" style="861" customWidth="1"/>
    <col min="8459" max="8705" width="9.42578125" style="861"/>
    <col min="8706" max="8706" width="4.7109375" style="861" customWidth="1"/>
    <col min="8707" max="8707" width="22.5703125" style="861" customWidth="1"/>
    <col min="8708" max="8708" width="17" style="861" customWidth="1"/>
    <col min="8709" max="8709" width="17.42578125" style="861" customWidth="1"/>
    <col min="8710" max="8710" width="11.42578125" style="861" customWidth="1"/>
    <col min="8711" max="8711" width="13.7109375" style="861" customWidth="1"/>
    <col min="8712" max="8712" width="17.5703125" style="861" customWidth="1"/>
    <col min="8713" max="8713" width="23" style="861" customWidth="1"/>
    <col min="8714" max="8714" width="20.42578125" style="861" customWidth="1"/>
    <col min="8715" max="8961" width="9.42578125" style="861"/>
    <col min="8962" max="8962" width="4.7109375" style="861" customWidth="1"/>
    <col min="8963" max="8963" width="22.5703125" style="861" customWidth="1"/>
    <col min="8964" max="8964" width="17" style="861" customWidth="1"/>
    <col min="8965" max="8965" width="17.42578125" style="861" customWidth="1"/>
    <col min="8966" max="8966" width="11.42578125" style="861" customWidth="1"/>
    <col min="8967" max="8967" width="13.7109375" style="861" customWidth="1"/>
    <col min="8968" max="8968" width="17.5703125" style="861" customWidth="1"/>
    <col min="8969" max="8969" width="23" style="861" customWidth="1"/>
    <col min="8970" max="8970" width="20.42578125" style="861" customWidth="1"/>
    <col min="8971" max="9217" width="9.42578125" style="861"/>
    <col min="9218" max="9218" width="4.7109375" style="861" customWidth="1"/>
    <col min="9219" max="9219" width="22.5703125" style="861" customWidth="1"/>
    <col min="9220" max="9220" width="17" style="861" customWidth="1"/>
    <col min="9221" max="9221" width="17.42578125" style="861" customWidth="1"/>
    <col min="9222" max="9222" width="11.42578125" style="861" customWidth="1"/>
    <col min="9223" max="9223" width="13.7109375" style="861" customWidth="1"/>
    <col min="9224" max="9224" width="17.5703125" style="861" customWidth="1"/>
    <col min="9225" max="9225" width="23" style="861" customWidth="1"/>
    <col min="9226" max="9226" width="20.42578125" style="861" customWidth="1"/>
    <col min="9227" max="9473" width="9.42578125" style="861"/>
    <col min="9474" max="9474" width="4.7109375" style="861" customWidth="1"/>
    <col min="9475" max="9475" width="22.5703125" style="861" customWidth="1"/>
    <col min="9476" max="9476" width="17" style="861" customWidth="1"/>
    <col min="9477" max="9477" width="17.42578125" style="861" customWidth="1"/>
    <col min="9478" max="9478" width="11.42578125" style="861" customWidth="1"/>
    <col min="9479" max="9479" width="13.7109375" style="861" customWidth="1"/>
    <col min="9480" max="9480" width="17.5703125" style="861" customWidth="1"/>
    <col min="9481" max="9481" width="23" style="861" customWidth="1"/>
    <col min="9482" max="9482" width="20.42578125" style="861" customWidth="1"/>
    <col min="9483" max="9729" width="9.42578125" style="861"/>
    <col min="9730" max="9730" width="4.7109375" style="861" customWidth="1"/>
    <col min="9731" max="9731" width="22.5703125" style="861" customWidth="1"/>
    <col min="9732" max="9732" width="17" style="861" customWidth="1"/>
    <col min="9733" max="9733" width="17.42578125" style="861" customWidth="1"/>
    <col min="9734" max="9734" width="11.42578125" style="861" customWidth="1"/>
    <col min="9735" max="9735" width="13.7109375" style="861" customWidth="1"/>
    <col min="9736" max="9736" width="17.5703125" style="861" customWidth="1"/>
    <col min="9737" max="9737" width="23" style="861" customWidth="1"/>
    <col min="9738" max="9738" width="20.42578125" style="861" customWidth="1"/>
    <col min="9739" max="9985" width="9.42578125" style="861"/>
    <col min="9986" max="9986" width="4.7109375" style="861" customWidth="1"/>
    <col min="9987" max="9987" width="22.5703125" style="861" customWidth="1"/>
    <col min="9988" max="9988" width="17" style="861" customWidth="1"/>
    <col min="9989" max="9989" width="17.42578125" style="861" customWidth="1"/>
    <col min="9990" max="9990" width="11.42578125" style="861" customWidth="1"/>
    <col min="9991" max="9991" width="13.7109375" style="861" customWidth="1"/>
    <col min="9992" max="9992" width="17.5703125" style="861" customWidth="1"/>
    <col min="9993" max="9993" width="23" style="861" customWidth="1"/>
    <col min="9994" max="9994" width="20.42578125" style="861" customWidth="1"/>
    <col min="9995" max="10241" width="9.42578125" style="861"/>
    <col min="10242" max="10242" width="4.7109375" style="861" customWidth="1"/>
    <col min="10243" max="10243" width="22.5703125" style="861" customWidth="1"/>
    <col min="10244" max="10244" width="17" style="861" customWidth="1"/>
    <col min="10245" max="10245" width="17.42578125" style="861" customWidth="1"/>
    <col min="10246" max="10246" width="11.42578125" style="861" customWidth="1"/>
    <col min="10247" max="10247" width="13.7109375" style="861" customWidth="1"/>
    <col min="10248" max="10248" width="17.5703125" style="861" customWidth="1"/>
    <col min="10249" max="10249" width="23" style="861" customWidth="1"/>
    <col min="10250" max="10250" width="20.42578125" style="861" customWidth="1"/>
    <col min="10251" max="10497" width="9.42578125" style="861"/>
    <col min="10498" max="10498" width="4.7109375" style="861" customWidth="1"/>
    <col min="10499" max="10499" width="22.5703125" style="861" customWidth="1"/>
    <col min="10500" max="10500" width="17" style="861" customWidth="1"/>
    <col min="10501" max="10501" width="17.42578125" style="861" customWidth="1"/>
    <col min="10502" max="10502" width="11.42578125" style="861" customWidth="1"/>
    <col min="10503" max="10503" width="13.7109375" style="861" customWidth="1"/>
    <col min="10504" max="10504" width="17.5703125" style="861" customWidth="1"/>
    <col min="10505" max="10505" width="23" style="861" customWidth="1"/>
    <col min="10506" max="10506" width="20.42578125" style="861" customWidth="1"/>
    <col min="10507" max="10753" width="9.42578125" style="861"/>
    <col min="10754" max="10754" width="4.7109375" style="861" customWidth="1"/>
    <col min="10755" max="10755" width="22.5703125" style="861" customWidth="1"/>
    <col min="10756" max="10756" width="17" style="861" customWidth="1"/>
    <col min="10757" max="10757" width="17.42578125" style="861" customWidth="1"/>
    <col min="10758" max="10758" width="11.42578125" style="861" customWidth="1"/>
    <col min="10759" max="10759" width="13.7109375" style="861" customWidth="1"/>
    <col min="10760" max="10760" width="17.5703125" style="861" customWidth="1"/>
    <col min="10761" max="10761" width="23" style="861" customWidth="1"/>
    <col min="10762" max="10762" width="20.42578125" style="861" customWidth="1"/>
    <col min="10763" max="11009" width="9.42578125" style="861"/>
    <col min="11010" max="11010" width="4.7109375" style="861" customWidth="1"/>
    <col min="11011" max="11011" width="22.5703125" style="861" customWidth="1"/>
    <col min="11012" max="11012" width="17" style="861" customWidth="1"/>
    <col min="11013" max="11013" width="17.42578125" style="861" customWidth="1"/>
    <col min="11014" max="11014" width="11.42578125" style="861" customWidth="1"/>
    <col min="11015" max="11015" width="13.7109375" style="861" customWidth="1"/>
    <col min="11016" max="11016" width="17.5703125" style="861" customWidth="1"/>
    <col min="11017" max="11017" width="23" style="861" customWidth="1"/>
    <col min="11018" max="11018" width="20.42578125" style="861" customWidth="1"/>
    <col min="11019" max="11265" width="9.42578125" style="861"/>
    <col min="11266" max="11266" width="4.7109375" style="861" customWidth="1"/>
    <col min="11267" max="11267" width="22.5703125" style="861" customWidth="1"/>
    <col min="11268" max="11268" width="17" style="861" customWidth="1"/>
    <col min="11269" max="11269" width="17.42578125" style="861" customWidth="1"/>
    <col min="11270" max="11270" width="11.42578125" style="861" customWidth="1"/>
    <col min="11271" max="11271" width="13.7109375" style="861" customWidth="1"/>
    <col min="11272" max="11272" width="17.5703125" style="861" customWidth="1"/>
    <col min="11273" max="11273" width="23" style="861" customWidth="1"/>
    <col min="11274" max="11274" width="20.42578125" style="861" customWidth="1"/>
    <col min="11275" max="11521" width="9.42578125" style="861"/>
    <col min="11522" max="11522" width="4.7109375" style="861" customWidth="1"/>
    <col min="11523" max="11523" width="22.5703125" style="861" customWidth="1"/>
    <col min="11524" max="11524" width="17" style="861" customWidth="1"/>
    <col min="11525" max="11525" width="17.42578125" style="861" customWidth="1"/>
    <col min="11526" max="11526" width="11.42578125" style="861" customWidth="1"/>
    <col min="11527" max="11527" width="13.7109375" style="861" customWidth="1"/>
    <col min="11528" max="11528" width="17.5703125" style="861" customWidth="1"/>
    <col min="11529" max="11529" width="23" style="861" customWidth="1"/>
    <col min="11530" max="11530" width="20.42578125" style="861" customWidth="1"/>
    <col min="11531" max="11777" width="9.42578125" style="861"/>
    <col min="11778" max="11778" width="4.7109375" style="861" customWidth="1"/>
    <col min="11779" max="11779" width="22.5703125" style="861" customWidth="1"/>
    <col min="11780" max="11780" width="17" style="861" customWidth="1"/>
    <col min="11781" max="11781" width="17.42578125" style="861" customWidth="1"/>
    <col min="11782" max="11782" width="11.42578125" style="861" customWidth="1"/>
    <col min="11783" max="11783" width="13.7109375" style="861" customWidth="1"/>
    <col min="11784" max="11784" width="17.5703125" style="861" customWidth="1"/>
    <col min="11785" max="11785" width="23" style="861" customWidth="1"/>
    <col min="11786" max="11786" width="20.42578125" style="861" customWidth="1"/>
    <col min="11787" max="12033" width="9.42578125" style="861"/>
    <col min="12034" max="12034" width="4.7109375" style="861" customWidth="1"/>
    <col min="12035" max="12035" width="22.5703125" style="861" customWidth="1"/>
    <col min="12036" max="12036" width="17" style="861" customWidth="1"/>
    <col min="12037" max="12037" width="17.42578125" style="861" customWidth="1"/>
    <col min="12038" max="12038" width="11.42578125" style="861" customWidth="1"/>
    <col min="12039" max="12039" width="13.7109375" style="861" customWidth="1"/>
    <col min="12040" max="12040" width="17.5703125" style="861" customWidth="1"/>
    <col min="12041" max="12041" width="23" style="861" customWidth="1"/>
    <col min="12042" max="12042" width="20.42578125" style="861" customWidth="1"/>
    <col min="12043" max="12289" width="9.42578125" style="861"/>
    <col min="12290" max="12290" width="4.7109375" style="861" customWidth="1"/>
    <col min="12291" max="12291" width="22.5703125" style="861" customWidth="1"/>
    <col min="12292" max="12292" width="17" style="861" customWidth="1"/>
    <col min="12293" max="12293" width="17.42578125" style="861" customWidth="1"/>
    <col min="12294" max="12294" width="11.42578125" style="861" customWidth="1"/>
    <col min="12295" max="12295" width="13.7109375" style="861" customWidth="1"/>
    <col min="12296" max="12296" width="17.5703125" style="861" customWidth="1"/>
    <col min="12297" max="12297" width="23" style="861" customWidth="1"/>
    <col min="12298" max="12298" width="20.42578125" style="861" customWidth="1"/>
    <col min="12299" max="12545" width="9.42578125" style="861"/>
    <col min="12546" max="12546" width="4.7109375" style="861" customWidth="1"/>
    <col min="12547" max="12547" width="22.5703125" style="861" customWidth="1"/>
    <col min="12548" max="12548" width="17" style="861" customWidth="1"/>
    <col min="12549" max="12549" width="17.42578125" style="861" customWidth="1"/>
    <col min="12550" max="12550" width="11.42578125" style="861" customWidth="1"/>
    <col min="12551" max="12551" width="13.7109375" style="861" customWidth="1"/>
    <col min="12552" max="12552" width="17.5703125" style="861" customWidth="1"/>
    <col min="12553" max="12553" width="23" style="861" customWidth="1"/>
    <col min="12554" max="12554" width="20.42578125" style="861" customWidth="1"/>
    <col min="12555" max="12801" width="9.42578125" style="861"/>
    <col min="12802" max="12802" width="4.7109375" style="861" customWidth="1"/>
    <col min="12803" max="12803" width="22.5703125" style="861" customWidth="1"/>
    <col min="12804" max="12804" width="17" style="861" customWidth="1"/>
    <col min="12805" max="12805" width="17.42578125" style="861" customWidth="1"/>
    <col min="12806" max="12806" width="11.42578125" style="861" customWidth="1"/>
    <col min="12807" max="12807" width="13.7109375" style="861" customWidth="1"/>
    <col min="12808" max="12808" width="17.5703125" style="861" customWidth="1"/>
    <col min="12809" max="12809" width="23" style="861" customWidth="1"/>
    <col min="12810" max="12810" width="20.42578125" style="861" customWidth="1"/>
    <col min="12811" max="13057" width="9.42578125" style="861"/>
    <col min="13058" max="13058" width="4.7109375" style="861" customWidth="1"/>
    <col min="13059" max="13059" width="22.5703125" style="861" customWidth="1"/>
    <col min="13060" max="13060" width="17" style="861" customWidth="1"/>
    <col min="13061" max="13061" width="17.42578125" style="861" customWidth="1"/>
    <col min="13062" max="13062" width="11.42578125" style="861" customWidth="1"/>
    <col min="13063" max="13063" width="13.7109375" style="861" customWidth="1"/>
    <col min="13064" max="13064" width="17.5703125" style="861" customWidth="1"/>
    <col min="13065" max="13065" width="23" style="861" customWidth="1"/>
    <col min="13066" max="13066" width="20.42578125" style="861" customWidth="1"/>
    <col min="13067" max="13313" width="9.42578125" style="861"/>
    <col min="13314" max="13314" width="4.7109375" style="861" customWidth="1"/>
    <col min="13315" max="13315" width="22.5703125" style="861" customWidth="1"/>
    <col min="13316" max="13316" width="17" style="861" customWidth="1"/>
    <col min="13317" max="13317" width="17.42578125" style="861" customWidth="1"/>
    <col min="13318" max="13318" width="11.42578125" style="861" customWidth="1"/>
    <col min="13319" max="13319" width="13.7109375" style="861" customWidth="1"/>
    <col min="13320" max="13320" width="17.5703125" style="861" customWidth="1"/>
    <col min="13321" max="13321" width="23" style="861" customWidth="1"/>
    <col min="13322" max="13322" width="20.42578125" style="861" customWidth="1"/>
    <col min="13323" max="13569" width="9.42578125" style="861"/>
    <col min="13570" max="13570" width="4.7109375" style="861" customWidth="1"/>
    <col min="13571" max="13571" width="22.5703125" style="861" customWidth="1"/>
    <col min="13572" max="13572" width="17" style="861" customWidth="1"/>
    <col min="13573" max="13573" width="17.42578125" style="861" customWidth="1"/>
    <col min="13574" max="13574" width="11.42578125" style="861" customWidth="1"/>
    <col min="13575" max="13575" width="13.7109375" style="861" customWidth="1"/>
    <col min="13576" max="13576" width="17.5703125" style="861" customWidth="1"/>
    <col min="13577" max="13577" width="23" style="861" customWidth="1"/>
    <col min="13578" max="13578" width="20.42578125" style="861" customWidth="1"/>
    <col min="13579" max="13825" width="9.42578125" style="861"/>
    <col min="13826" max="13826" width="4.7109375" style="861" customWidth="1"/>
    <col min="13827" max="13827" width="22.5703125" style="861" customWidth="1"/>
    <col min="13828" max="13828" width="17" style="861" customWidth="1"/>
    <col min="13829" max="13829" width="17.42578125" style="861" customWidth="1"/>
    <col min="13830" max="13830" width="11.42578125" style="861" customWidth="1"/>
    <col min="13831" max="13831" width="13.7109375" style="861" customWidth="1"/>
    <col min="13832" max="13832" width="17.5703125" style="861" customWidth="1"/>
    <col min="13833" max="13833" width="23" style="861" customWidth="1"/>
    <col min="13834" max="13834" width="20.42578125" style="861" customWidth="1"/>
    <col min="13835" max="14081" width="9.42578125" style="861"/>
    <col min="14082" max="14082" width="4.7109375" style="861" customWidth="1"/>
    <col min="14083" max="14083" width="22.5703125" style="861" customWidth="1"/>
    <col min="14084" max="14084" width="17" style="861" customWidth="1"/>
    <col min="14085" max="14085" width="17.42578125" style="861" customWidth="1"/>
    <col min="14086" max="14086" width="11.42578125" style="861" customWidth="1"/>
    <col min="14087" max="14087" width="13.7109375" style="861" customWidth="1"/>
    <col min="14088" max="14088" width="17.5703125" style="861" customWidth="1"/>
    <col min="14089" max="14089" width="23" style="861" customWidth="1"/>
    <col min="14090" max="14090" width="20.42578125" style="861" customWidth="1"/>
    <col min="14091" max="14337" width="9.42578125" style="861"/>
    <col min="14338" max="14338" width="4.7109375" style="861" customWidth="1"/>
    <col min="14339" max="14339" width="22.5703125" style="861" customWidth="1"/>
    <col min="14340" max="14340" width="17" style="861" customWidth="1"/>
    <col min="14341" max="14341" width="17.42578125" style="861" customWidth="1"/>
    <col min="14342" max="14342" width="11.42578125" style="861" customWidth="1"/>
    <col min="14343" max="14343" width="13.7109375" style="861" customWidth="1"/>
    <col min="14344" max="14344" width="17.5703125" style="861" customWidth="1"/>
    <col min="14345" max="14345" width="23" style="861" customWidth="1"/>
    <col min="14346" max="14346" width="20.42578125" style="861" customWidth="1"/>
    <col min="14347" max="14593" width="9.42578125" style="861"/>
    <col min="14594" max="14594" width="4.7109375" style="861" customWidth="1"/>
    <col min="14595" max="14595" width="22.5703125" style="861" customWidth="1"/>
    <col min="14596" max="14596" width="17" style="861" customWidth="1"/>
    <col min="14597" max="14597" width="17.42578125" style="861" customWidth="1"/>
    <col min="14598" max="14598" width="11.42578125" style="861" customWidth="1"/>
    <col min="14599" max="14599" width="13.7109375" style="861" customWidth="1"/>
    <col min="14600" max="14600" width="17.5703125" style="861" customWidth="1"/>
    <col min="14601" max="14601" width="23" style="861" customWidth="1"/>
    <col min="14602" max="14602" width="20.42578125" style="861" customWidth="1"/>
    <col min="14603" max="14849" width="9.42578125" style="861"/>
    <col min="14850" max="14850" width="4.7109375" style="861" customWidth="1"/>
    <col min="14851" max="14851" width="22.5703125" style="861" customWidth="1"/>
    <col min="14852" max="14852" width="17" style="861" customWidth="1"/>
    <col min="14853" max="14853" width="17.42578125" style="861" customWidth="1"/>
    <col min="14854" max="14854" width="11.42578125" style="861" customWidth="1"/>
    <col min="14855" max="14855" width="13.7109375" style="861" customWidth="1"/>
    <col min="14856" max="14856" width="17.5703125" style="861" customWidth="1"/>
    <col min="14857" max="14857" width="23" style="861" customWidth="1"/>
    <col min="14858" max="14858" width="20.42578125" style="861" customWidth="1"/>
    <col min="14859" max="15105" width="9.42578125" style="861"/>
    <col min="15106" max="15106" width="4.7109375" style="861" customWidth="1"/>
    <col min="15107" max="15107" width="22.5703125" style="861" customWidth="1"/>
    <col min="15108" max="15108" width="17" style="861" customWidth="1"/>
    <col min="15109" max="15109" width="17.42578125" style="861" customWidth="1"/>
    <col min="15110" max="15110" width="11.42578125" style="861" customWidth="1"/>
    <col min="15111" max="15111" width="13.7109375" style="861" customWidth="1"/>
    <col min="15112" max="15112" width="17.5703125" style="861" customWidth="1"/>
    <col min="15113" max="15113" width="23" style="861" customWidth="1"/>
    <col min="15114" max="15114" width="20.42578125" style="861" customWidth="1"/>
    <col min="15115" max="15361" width="9.42578125" style="861"/>
    <col min="15362" max="15362" width="4.7109375" style="861" customWidth="1"/>
    <col min="15363" max="15363" width="22.5703125" style="861" customWidth="1"/>
    <col min="15364" max="15364" width="17" style="861" customWidth="1"/>
    <col min="15365" max="15365" width="17.42578125" style="861" customWidth="1"/>
    <col min="15366" max="15366" width="11.42578125" style="861" customWidth="1"/>
    <col min="15367" max="15367" width="13.7109375" style="861" customWidth="1"/>
    <col min="15368" max="15368" width="17.5703125" style="861" customWidth="1"/>
    <col min="15369" max="15369" width="23" style="861" customWidth="1"/>
    <col min="15370" max="15370" width="20.42578125" style="861" customWidth="1"/>
    <col min="15371" max="15617" width="9.42578125" style="861"/>
    <col min="15618" max="15618" width="4.7109375" style="861" customWidth="1"/>
    <col min="15619" max="15619" width="22.5703125" style="861" customWidth="1"/>
    <col min="15620" max="15620" width="17" style="861" customWidth="1"/>
    <col min="15621" max="15621" width="17.42578125" style="861" customWidth="1"/>
    <col min="15622" max="15622" width="11.42578125" style="861" customWidth="1"/>
    <col min="15623" max="15623" width="13.7109375" style="861" customWidth="1"/>
    <col min="15624" max="15624" width="17.5703125" style="861" customWidth="1"/>
    <col min="15625" max="15625" width="23" style="861" customWidth="1"/>
    <col min="15626" max="15626" width="20.42578125" style="861" customWidth="1"/>
    <col min="15627" max="15873" width="9.42578125" style="861"/>
    <col min="15874" max="15874" width="4.7109375" style="861" customWidth="1"/>
    <col min="15875" max="15875" width="22.5703125" style="861" customWidth="1"/>
    <col min="15876" max="15876" width="17" style="861" customWidth="1"/>
    <col min="15877" max="15877" width="17.42578125" style="861" customWidth="1"/>
    <col min="15878" max="15878" width="11.42578125" style="861" customWidth="1"/>
    <col min="15879" max="15879" width="13.7109375" style="861" customWidth="1"/>
    <col min="15880" max="15880" width="17.5703125" style="861" customWidth="1"/>
    <col min="15881" max="15881" width="23" style="861" customWidth="1"/>
    <col min="15882" max="15882" width="20.42578125" style="861" customWidth="1"/>
    <col min="15883" max="16129" width="9.42578125" style="861"/>
    <col min="16130" max="16130" width="4.7109375" style="861" customWidth="1"/>
    <col min="16131" max="16131" width="22.5703125" style="861" customWidth="1"/>
    <col min="16132" max="16132" width="17" style="861" customWidth="1"/>
    <col min="16133" max="16133" width="17.42578125" style="861" customWidth="1"/>
    <col min="16134" max="16134" width="11.42578125" style="861" customWidth="1"/>
    <col min="16135" max="16135" width="13.7109375" style="861" customWidth="1"/>
    <col min="16136" max="16136" width="17.5703125" style="861" customWidth="1"/>
    <col min="16137" max="16137" width="23" style="861" customWidth="1"/>
    <col min="16138" max="16138" width="20.42578125" style="861" customWidth="1"/>
    <col min="16139" max="16384" width="9.42578125" style="861"/>
  </cols>
  <sheetData>
    <row r="1" spans="1:10" ht="27.75" thickTop="1" thickBot="1">
      <c r="A1" s="2458" t="s">
        <v>1</v>
      </c>
      <c r="B1" s="2459"/>
      <c r="C1" s="2368">
        <f>'بيانات عامة'!D5</f>
        <v>0</v>
      </c>
      <c r="D1" s="2369"/>
      <c r="E1" s="860"/>
      <c r="F1" s="860"/>
      <c r="G1" s="860"/>
      <c r="H1" s="860"/>
      <c r="I1" s="860"/>
      <c r="J1" s="860"/>
    </row>
    <row r="2" spans="1:10" ht="27.75" thickTop="1" thickBot="1">
      <c r="A2" s="2460" t="s">
        <v>529</v>
      </c>
      <c r="B2" s="2471"/>
      <c r="C2" s="2449">
        <f>'بيانات عامة'!D15</f>
        <v>0</v>
      </c>
      <c r="D2" s="2450"/>
      <c r="E2" s="862"/>
      <c r="F2" s="862"/>
      <c r="G2" s="862"/>
      <c r="H2" s="862"/>
      <c r="I2" s="862"/>
      <c r="J2" s="862"/>
    </row>
    <row r="3" spans="1:10" ht="24.75" customHeight="1" thickTop="1" thickBot="1">
      <c r="A3" s="2532" t="s">
        <v>687</v>
      </c>
      <c r="B3" s="2532"/>
      <c r="C3" s="2532"/>
      <c r="D3" s="2532"/>
      <c r="E3" s="2532"/>
      <c r="F3" s="2532"/>
      <c r="G3" s="2532"/>
      <c r="H3" s="2532"/>
      <c r="I3" s="2532"/>
      <c r="J3" s="2532"/>
    </row>
    <row r="4" spans="1:10" s="863" customFormat="1" ht="15.75" thickBot="1">
      <c r="C4" s="857"/>
      <c r="D4" s="2508" t="s">
        <v>780</v>
      </c>
      <c r="E4" s="2509"/>
      <c r="F4" s="864"/>
      <c r="G4" s="864"/>
      <c r="H4" s="864"/>
      <c r="I4" s="864"/>
    </row>
    <row r="5" spans="1:10" ht="20.25" customHeight="1" thickBot="1">
      <c r="A5" s="2533" t="s">
        <v>345</v>
      </c>
      <c r="B5" s="2534"/>
      <c r="C5" s="2534"/>
      <c r="D5" s="2534"/>
      <c r="E5" s="2534"/>
      <c r="F5" s="2534"/>
      <c r="G5" s="2534"/>
      <c r="H5" s="2534"/>
      <c r="I5" s="2534"/>
      <c r="J5" s="2535"/>
    </row>
    <row r="6" spans="1:10" s="196" customFormat="1" ht="91.5" customHeight="1">
      <c r="A6" s="2536" t="s">
        <v>454</v>
      </c>
      <c r="B6" s="2538" t="s">
        <v>346</v>
      </c>
      <c r="C6" s="2539"/>
      <c r="D6" s="2414" t="s">
        <v>306</v>
      </c>
      <c r="E6" s="2414"/>
      <c r="F6" s="2468" t="s">
        <v>347</v>
      </c>
      <c r="G6" s="2468" t="s">
        <v>348</v>
      </c>
      <c r="H6" s="2468" t="s">
        <v>349</v>
      </c>
      <c r="I6" s="2468" t="s">
        <v>350</v>
      </c>
      <c r="J6" s="2513" t="s">
        <v>351</v>
      </c>
    </row>
    <row r="7" spans="1:10" s="196" customFormat="1" ht="14.25" customHeight="1">
      <c r="A7" s="2537"/>
      <c r="B7" s="2540"/>
      <c r="C7" s="2541"/>
      <c r="D7" s="858" t="s">
        <v>352</v>
      </c>
      <c r="E7" s="858" t="s">
        <v>688</v>
      </c>
      <c r="F7" s="2511"/>
      <c r="G7" s="2511"/>
      <c r="H7" s="2510"/>
      <c r="I7" s="2511"/>
      <c r="J7" s="2514"/>
    </row>
    <row r="8" spans="1:10" s="869" customFormat="1" ht="12.75" customHeight="1" thickBot="1">
      <c r="A8" s="2537"/>
      <c r="B8" s="2542"/>
      <c r="C8" s="2543"/>
      <c r="D8" s="866" t="s">
        <v>353</v>
      </c>
      <c r="E8" s="866" t="s">
        <v>354</v>
      </c>
      <c r="F8" s="867" t="s">
        <v>355</v>
      </c>
      <c r="G8" s="866" t="s">
        <v>356</v>
      </c>
      <c r="H8" s="867" t="s">
        <v>357</v>
      </c>
      <c r="I8" s="866" t="s">
        <v>358</v>
      </c>
      <c r="J8" s="868" t="s">
        <v>359</v>
      </c>
    </row>
    <row r="9" spans="1:10">
      <c r="A9" s="2529" t="s">
        <v>749</v>
      </c>
      <c r="B9" s="1872" t="s">
        <v>524</v>
      </c>
      <c r="C9" s="1875" t="s">
        <v>523</v>
      </c>
      <c r="D9" s="888"/>
      <c r="E9" s="870"/>
      <c r="F9" s="871">
        <f t="shared" ref="F9:F17" si="0">ABS(D9-E9)</f>
        <v>0</v>
      </c>
      <c r="G9" s="871">
        <f t="shared" ref="G9:G17" si="1">F9*0.08</f>
        <v>0</v>
      </c>
      <c r="H9" s="871">
        <f>ABS(D9)+ABS(E9)</f>
        <v>0</v>
      </c>
      <c r="I9" s="871">
        <f t="shared" ref="I9:I17" si="2">H9*0.08</f>
        <v>0</v>
      </c>
      <c r="J9" s="872">
        <f t="shared" ref="J9:J17" si="3">I9+G9</f>
        <v>0</v>
      </c>
    </row>
    <row r="10" spans="1:10">
      <c r="A10" s="2530"/>
      <c r="B10" s="1873" t="s">
        <v>360</v>
      </c>
      <c r="C10" s="1876"/>
      <c r="D10" s="889"/>
      <c r="E10" s="873"/>
      <c r="F10" s="874">
        <f t="shared" si="0"/>
        <v>0</v>
      </c>
      <c r="G10" s="874">
        <f t="shared" si="1"/>
        <v>0</v>
      </c>
      <c r="H10" s="874">
        <f t="shared" ref="H10:H17" si="4">ABS(D10)+ABS(E10)</f>
        <v>0</v>
      </c>
      <c r="I10" s="874">
        <f t="shared" si="2"/>
        <v>0</v>
      </c>
      <c r="J10" s="875">
        <f t="shared" si="3"/>
        <v>0</v>
      </c>
    </row>
    <row r="11" spans="1:10">
      <c r="A11" s="2530"/>
      <c r="B11" s="1873" t="s">
        <v>361</v>
      </c>
      <c r="C11" s="1876"/>
      <c r="D11" s="889"/>
      <c r="E11" s="873"/>
      <c r="F11" s="874">
        <f t="shared" si="0"/>
        <v>0</v>
      </c>
      <c r="G11" s="874">
        <f t="shared" si="1"/>
        <v>0</v>
      </c>
      <c r="H11" s="874">
        <f t="shared" si="4"/>
        <v>0</v>
      </c>
      <c r="I11" s="874">
        <f t="shared" si="2"/>
        <v>0</v>
      </c>
      <c r="J11" s="875">
        <f t="shared" si="3"/>
        <v>0</v>
      </c>
    </row>
    <row r="12" spans="1:10">
      <c r="A12" s="2530"/>
      <c r="B12" s="1873" t="s">
        <v>362</v>
      </c>
      <c r="C12" s="1876"/>
      <c r="D12" s="889"/>
      <c r="E12" s="873"/>
      <c r="F12" s="874">
        <f t="shared" si="0"/>
        <v>0</v>
      </c>
      <c r="G12" s="874">
        <f t="shared" si="1"/>
        <v>0</v>
      </c>
      <c r="H12" s="874">
        <f t="shared" si="4"/>
        <v>0</v>
      </c>
      <c r="I12" s="874">
        <f t="shared" si="2"/>
        <v>0</v>
      </c>
      <c r="J12" s="875">
        <f t="shared" si="3"/>
        <v>0</v>
      </c>
    </row>
    <row r="13" spans="1:10">
      <c r="A13" s="2530"/>
      <c r="B13" s="1873" t="s">
        <v>363</v>
      </c>
      <c r="C13" s="1876"/>
      <c r="D13" s="889"/>
      <c r="E13" s="873"/>
      <c r="F13" s="874">
        <f t="shared" si="0"/>
        <v>0</v>
      </c>
      <c r="G13" s="874">
        <f t="shared" si="1"/>
        <v>0</v>
      </c>
      <c r="H13" s="874">
        <f t="shared" si="4"/>
        <v>0</v>
      </c>
      <c r="I13" s="874">
        <f t="shared" si="2"/>
        <v>0</v>
      </c>
      <c r="J13" s="875">
        <f t="shared" si="3"/>
        <v>0</v>
      </c>
    </row>
    <row r="14" spans="1:10">
      <c r="A14" s="2530"/>
      <c r="B14" s="1873" t="s">
        <v>364</v>
      </c>
      <c r="C14" s="1876"/>
      <c r="D14" s="889"/>
      <c r="E14" s="873"/>
      <c r="F14" s="874">
        <f t="shared" si="0"/>
        <v>0</v>
      </c>
      <c r="G14" s="874">
        <f t="shared" si="1"/>
        <v>0</v>
      </c>
      <c r="H14" s="874">
        <f t="shared" si="4"/>
        <v>0</v>
      </c>
      <c r="I14" s="874">
        <f t="shared" si="2"/>
        <v>0</v>
      </c>
      <c r="J14" s="875">
        <f t="shared" si="3"/>
        <v>0</v>
      </c>
    </row>
    <row r="15" spans="1:10">
      <c r="A15" s="2530"/>
      <c r="B15" s="1873" t="s">
        <v>365</v>
      </c>
      <c r="C15" s="1876"/>
      <c r="D15" s="889"/>
      <c r="E15" s="873"/>
      <c r="F15" s="874">
        <f t="shared" si="0"/>
        <v>0</v>
      </c>
      <c r="G15" s="874">
        <f t="shared" si="1"/>
        <v>0</v>
      </c>
      <c r="H15" s="874">
        <f t="shared" si="4"/>
        <v>0</v>
      </c>
      <c r="I15" s="874">
        <f t="shared" si="2"/>
        <v>0</v>
      </c>
      <c r="J15" s="875">
        <f t="shared" si="3"/>
        <v>0</v>
      </c>
    </row>
    <row r="16" spans="1:10">
      <c r="A16" s="2530"/>
      <c r="B16" s="1873" t="s">
        <v>536</v>
      </c>
      <c r="C16" s="1876"/>
      <c r="D16" s="889"/>
      <c r="E16" s="873"/>
      <c r="F16" s="874">
        <f t="shared" si="0"/>
        <v>0</v>
      </c>
      <c r="G16" s="874">
        <f t="shared" si="1"/>
        <v>0</v>
      </c>
      <c r="H16" s="874">
        <f>ABS(D16)+ABS(E16)</f>
        <v>0</v>
      </c>
      <c r="I16" s="874">
        <f t="shared" si="2"/>
        <v>0</v>
      </c>
      <c r="J16" s="875">
        <f t="shared" si="3"/>
        <v>0</v>
      </c>
    </row>
    <row r="17" spans="1:10" ht="15.75" thickBot="1">
      <c r="A17" s="2531"/>
      <c r="B17" s="1874" t="s">
        <v>537</v>
      </c>
      <c r="C17" s="1877"/>
      <c r="D17" s="890"/>
      <c r="E17" s="876"/>
      <c r="F17" s="877">
        <f t="shared" si="0"/>
        <v>0</v>
      </c>
      <c r="G17" s="877">
        <f t="shared" si="1"/>
        <v>0</v>
      </c>
      <c r="H17" s="877">
        <f t="shared" si="4"/>
        <v>0</v>
      </c>
      <c r="I17" s="1029">
        <f t="shared" si="2"/>
        <v>0</v>
      </c>
      <c r="J17" s="1030">
        <f t="shared" si="3"/>
        <v>0</v>
      </c>
    </row>
    <row r="18" spans="1:10" ht="59.25" customHeight="1" thickBot="1">
      <c r="B18" s="878"/>
      <c r="C18" s="879"/>
      <c r="D18" s="2512" t="s">
        <v>538</v>
      </c>
      <c r="E18" s="2512"/>
      <c r="F18" s="859"/>
      <c r="G18" s="859"/>
      <c r="H18" s="879"/>
      <c r="I18" s="1031" t="s">
        <v>366</v>
      </c>
      <c r="J18" s="1032">
        <f>SUM(J9:J17)</f>
        <v>0</v>
      </c>
    </row>
    <row r="19" spans="1:10" s="887" customFormat="1" ht="15.75" thickBot="1">
      <c r="C19" s="864"/>
      <c r="D19" s="880"/>
      <c r="E19" s="880"/>
      <c r="F19" s="880"/>
      <c r="G19" s="880"/>
      <c r="H19" s="880"/>
      <c r="I19" s="880"/>
      <c r="J19" s="864"/>
    </row>
    <row r="20" spans="1:10" s="887" customFormat="1" ht="15.75" thickBot="1">
      <c r="C20" s="864"/>
      <c r="D20" s="2508" t="s">
        <v>794</v>
      </c>
      <c r="E20" s="2509"/>
      <c r="F20" s="880"/>
      <c r="G20" s="880"/>
      <c r="H20" s="880"/>
      <c r="I20" s="880"/>
      <c r="J20" s="865"/>
    </row>
    <row r="21" spans="1:10" ht="15.75" customHeight="1" thickBot="1">
      <c r="A21" s="2533" t="s">
        <v>367</v>
      </c>
      <c r="B21" s="2534"/>
      <c r="C21" s="2534"/>
      <c r="D21" s="2534"/>
      <c r="E21" s="2534"/>
      <c r="F21" s="2534"/>
      <c r="G21" s="2534"/>
      <c r="H21" s="2534"/>
      <c r="I21" s="2534"/>
      <c r="J21" s="2535"/>
    </row>
    <row r="22" spans="1:10" s="196" customFormat="1" ht="85.5" customHeight="1">
      <c r="A22" s="2526" t="s">
        <v>454</v>
      </c>
      <c r="B22" s="2538" t="s">
        <v>368</v>
      </c>
      <c r="C22" s="2539"/>
      <c r="D22" s="2414" t="s">
        <v>306</v>
      </c>
      <c r="E22" s="2414"/>
      <c r="F22" s="2468" t="s">
        <v>369</v>
      </c>
      <c r="G22" s="2468" t="s">
        <v>370</v>
      </c>
      <c r="H22" s="2468" t="s">
        <v>371</v>
      </c>
      <c r="I22" s="2468" t="s">
        <v>372</v>
      </c>
      <c r="J22" s="2513" t="s">
        <v>351</v>
      </c>
    </row>
    <row r="23" spans="1:10" s="196" customFormat="1" ht="17.25" customHeight="1">
      <c r="A23" s="2527"/>
      <c r="B23" s="2540"/>
      <c r="C23" s="2541"/>
      <c r="D23" s="858" t="s">
        <v>373</v>
      </c>
      <c r="E23" s="858" t="s">
        <v>374</v>
      </c>
      <c r="F23" s="2511"/>
      <c r="G23" s="2511"/>
      <c r="H23" s="2510"/>
      <c r="I23" s="2511"/>
      <c r="J23" s="2514"/>
    </row>
    <row r="24" spans="1:10" s="869" customFormat="1" ht="21" customHeight="1" thickBot="1">
      <c r="A24" s="2528"/>
      <c r="B24" s="2542"/>
      <c r="C24" s="2543"/>
      <c r="D24" s="866" t="s">
        <v>208</v>
      </c>
      <c r="E24" s="866" t="s">
        <v>209</v>
      </c>
      <c r="F24" s="867" t="s">
        <v>355</v>
      </c>
      <c r="G24" s="866" t="s">
        <v>356</v>
      </c>
      <c r="H24" s="867" t="s">
        <v>357</v>
      </c>
      <c r="I24" s="866" t="s">
        <v>375</v>
      </c>
      <c r="J24" s="868" t="s">
        <v>359</v>
      </c>
    </row>
    <row r="25" spans="1:10" ht="15" customHeight="1">
      <c r="A25" s="2529" t="s">
        <v>749</v>
      </c>
      <c r="B25" s="895" t="s">
        <v>524</v>
      </c>
      <c r="C25" s="896" t="s">
        <v>523</v>
      </c>
      <c r="D25" s="897"/>
      <c r="E25" s="897"/>
      <c r="F25" s="898">
        <f t="shared" ref="F25:F33" si="5">ABS(D25-E25)</f>
        <v>0</v>
      </c>
      <c r="G25" s="898">
        <f t="shared" ref="G25:G33" si="6">F25*0.08</f>
        <v>0</v>
      </c>
      <c r="H25" s="898">
        <f>ABS(D25)+ABS(E25)</f>
        <v>0</v>
      </c>
      <c r="I25" s="898">
        <f t="shared" ref="I25:I33" si="7">H25*0.04</f>
        <v>0</v>
      </c>
      <c r="J25" s="899">
        <f t="shared" ref="J25:J33" si="8">I25+G25</f>
        <v>0</v>
      </c>
    </row>
    <row r="26" spans="1:10">
      <c r="A26" s="2530"/>
      <c r="B26" s="893" t="s">
        <v>360</v>
      </c>
      <c r="C26" s="891"/>
      <c r="D26" s="881"/>
      <c r="E26" s="881"/>
      <c r="F26" s="882">
        <f t="shared" si="5"/>
        <v>0</v>
      </c>
      <c r="G26" s="882">
        <f t="shared" si="6"/>
        <v>0</v>
      </c>
      <c r="H26" s="882">
        <f t="shared" ref="H26:H33" si="9">ABS(D26)+ABS(E26)</f>
        <v>0</v>
      </c>
      <c r="I26" s="882">
        <f t="shared" si="7"/>
        <v>0</v>
      </c>
      <c r="J26" s="883">
        <f t="shared" si="8"/>
        <v>0</v>
      </c>
    </row>
    <row r="27" spans="1:10">
      <c r="A27" s="2530"/>
      <c r="B27" s="893" t="s">
        <v>361</v>
      </c>
      <c r="C27" s="891"/>
      <c r="D27" s="881"/>
      <c r="E27" s="881"/>
      <c r="F27" s="882">
        <f t="shared" si="5"/>
        <v>0</v>
      </c>
      <c r="G27" s="882">
        <f t="shared" si="6"/>
        <v>0</v>
      </c>
      <c r="H27" s="882">
        <f t="shared" si="9"/>
        <v>0</v>
      </c>
      <c r="I27" s="882">
        <f t="shared" si="7"/>
        <v>0</v>
      </c>
      <c r="J27" s="883">
        <f t="shared" si="8"/>
        <v>0</v>
      </c>
    </row>
    <row r="28" spans="1:10">
      <c r="A28" s="2530"/>
      <c r="B28" s="893" t="s">
        <v>362</v>
      </c>
      <c r="C28" s="891"/>
      <c r="D28" s="881"/>
      <c r="E28" s="881"/>
      <c r="F28" s="882">
        <f t="shared" si="5"/>
        <v>0</v>
      </c>
      <c r="G28" s="882">
        <f t="shared" si="6"/>
        <v>0</v>
      </c>
      <c r="H28" s="882">
        <f t="shared" si="9"/>
        <v>0</v>
      </c>
      <c r="I28" s="882">
        <f t="shared" si="7"/>
        <v>0</v>
      </c>
      <c r="J28" s="883">
        <f t="shared" si="8"/>
        <v>0</v>
      </c>
    </row>
    <row r="29" spans="1:10">
      <c r="A29" s="2530"/>
      <c r="B29" s="893" t="s">
        <v>363</v>
      </c>
      <c r="C29" s="891"/>
      <c r="D29" s="881"/>
      <c r="E29" s="881"/>
      <c r="F29" s="882">
        <f t="shared" si="5"/>
        <v>0</v>
      </c>
      <c r="G29" s="882">
        <f t="shared" si="6"/>
        <v>0</v>
      </c>
      <c r="H29" s="882">
        <f>ABS(D29)+ABS(E29)</f>
        <v>0</v>
      </c>
      <c r="I29" s="882">
        <f t="shared" si="7"/>
        <v>0</v>
      </c>
      <c r="J29" s="883">
        <f t="shared" si="8"/>
        <v>0</v>
      </c>
    </row>
    <row r="30" spans="1:10">
      <c r="A30" s="2530"/>
      <c r="B30" s="893" t="s">
        <v>364</v>
      </c>
      <c r="C30" s="891"/>
      <c r="D30" s="881"/>
      <c r="E30" s="881"/>
      <c r="F30" s="882">
        <f t="shared" si="5"/>
        <v>0</v>
      </c>
      <c r="G30" s="882">
        <f t="shared" si="6"/>
        <v>0</v>
      </c>
      <c r="H30" s="882">
        <f t="shared" si="9"/>
        <v>0</v>
      </c>
      <c r="I30" s="882">
        <f t="shared" si="7"/>
        <v>0</v>
      </c>
      <c r="J30" s="883">
        <f t="shared" si="8"/>
        <v>0</v>
      </c>
    </row>
    <row r="31" spans="1:10">
      <c r="A31" s="2530"/>
      <c r="B31" s="893" t="s">
        <v>365</v>
      </c>
      <c r="C31" s="891"/>
      <c r="D31" s="881"/>
      <c r="E31" s="881"/>
      <c r="F31" s="882">
        <f t="shared" si="5"/>
        <v>0</v>
      </c>
      <c r="G31" s="882">
        <f t="shared" si="6"/>
        <v>0</v>
      </c>
      <c r="H31" s="882">
        <f t="shared" si="9"/>
        <v>0</v>
      </c>
      <c r="I31" s="882">
        <f t="shared" si="7"/>
        <v>0</v>
      </c>
      <c r="J31" s="883">
        <f t="shared" si="8"/>
        <v>0</v>
      </c>
    </row>
    <row r="32" spans="1:10">
      <c r="A32" s="2530"/>
      <c r="B32" s="893" t="s">
        <v>536</v>
      </c>
      <c r="C32" s="891"/>
      <c r="D32" s="881"/>
      <c r="E32" s="881"/>
      <c r="F32" s="882">
        <f t="shared" si="5"/>
        <v>0</v>
      </c>
      <c r="G32" s="882">
        <f t="shared" si="6"/>
        <v>0</v>
      </c>
      <c r="H32" s="882">
        <f t="shared" si="9"/>
        <v>0</v>
      </c>
      <c r="I32" s="882">
        <f t="shared" si="7"/>
        <v>0</v>
      </c>
      <c r="J32" s="883">
        <f t="shared" si="8"/>
        <v>0</v>
      </c>
    </row>
    <row r="33" spans="1:11" ht="15.75" thickBot="1">
      <c r="A33" s="2531"/>
      <c r="B33" s="894" t="s">
        <v>537</v>
      </c>
      <c r="C33" s="892"/>
      <c r="D33" s="876"/>
      <c r="E33" s="876"/>
      <c r="F33" s="877">
        <f t="shared" si="5"/>
        <v>0</v>
      </c>
      <c r="G33" s="882">
        <f t="shared" si="6"/>
        <v>0</v>
      </c>
      <c r="H33" s="877">
        <f t="shared" si="9"/>
        <v>0</v>
      </c>
      <c r="I33" s="1029">
        <f t="shared" si="7"/>
        <v>0</v>
      </c>
      <c r="J33" s="1030">
        <f t="shared" si="8"/>
        <v>0</v>
      </c>
    </row>
    <row r="34" spans="1:11" ht="72" customHeight="1" thickBot="1">
      <c r="B34" s="878"/>
      <c r="C34" s="879"/>
      <c r="D34" s="2512" t="s">
        <v>376</v>
      </c>
      <c r="E34" s="2512"/>
      <c r="F34" s="859"/>
      <c r="G34" s="859"/>
      <c r="H34" s="879"/>
      <c r="I34" s="1031" t="s">
        <v>366</v>
      </c>
      <c r="J34" s="1032">
        <f>SUM(J25:J33)</f>
        <v>0</v>
      </c>
    </row>
    <row r="35" spans="1:11">
      <c r="B35" s="887"/>
      <c r="C35" s="864"/>
      <c r="D35" s="884"/>
      <c r="E35" s="884"/>
      <c r="F35" s="884"/>
      <c r="G35" s="884"/>
      <c r="H35" s="884"/>
      <c r="I35" s="885"/>
      <c r="J35" s="864"/>
      <c r="K35" s="887"/>
    </row>
    <row r="36" spans="1:11" ht="15.75" thickBot="1">
      <c r="B36" s="887"/>
      <c r="C36" s="864"/>
      <c r="D36" s="864"/>
      <c r="E36" s="864"/>
      <c r="F36" s="864"/>
      <c r="G36" s="864"/>
      <c r="H36" s="886"/>
      <c r="I36" s="864"/>
      <c r="J36" s="864"/>
      <c r="K36" s="887"/>
    </row>
    <row r="37" spans="1:11" ht="16.5" thickBot="1">
      <c r="B37" s="1033"/>
      <c r="C37" s="1034"/>
      <c r="D37" s="1035"/>
      <c r="E37" s="1035"/>
      <c r="F37" s="1035"/>
      <c r="G37" s="2524" t="s">
        <v>377</v>
      </c>
      <c r="H37" s="2524"/>
      <c r="I37" s="2525"/>
      <c r="J37" s="1036">
        <f>J18+J34</f>
        <v>0</v>
      </c>
    </row>
    <row r="38" spans="1:11" s="900" customFormat="1" ht="15.75" thickBot="1">
      <c r="C38" s="901"/>
      <c r="D38" s="902"/>
      <c r="E38" s="902"/>
      <c r="F38" s="902"/>
      <c r="G38" s="182"/>
      <c r="H38" s="182"/>
      <c r="I38" s="182"/>
      <c r="J38" s="903"/>
    </row>
    <row r="39" spans="1:11" ht="18.75" customHeight="1" thickTop="1">
      <c r="B39" s="2515" t="s">
        <v>651</v>
      </c>
      <c r="C39" s="2516"/>
      <c r="D39" s="2516"/>
      <c r="E39" s="2516"/>
      <c r="F39" s="2516"/>
      <c r="G39" s="2516"/>
      <c r="H39" s="2516"/>
      <c r="I39" s="2517"/>
      <c r="J39" s="1844"/>
    </row>
    <row r="40" spans="1:11" ht="18.75" customHeight="1">
      <c r="B40" s="2518" t="s">
        <v>691</v>
      </c>
      <c r="C40" s="2519"/>
      <c r="D40" s="2519"/>
      <c r="E40" s="2519"/>
      <c r="F40" s="2519"/>
      <c r="G40" s="2519"/>
      <c r="H40" s="2519"/>
      <c r="I40" s="2520"/>
      <c r="J40" s="1844"/>
    </row>
    <row r="41" spans="1:11" ht="18.75" customHeight="1" thickBot="1">
      <c r="B41" s="2521" t="s">
        <v>689</v>
      </c>
      <c r="C41" s="2522"/>
      <c r="D41" s="2522"/>
      <c r="E41" s="2522"/>
      <c r="F41" s="2522"/>
      <c r="G41" s="2522"/>
      <c r="H41" s="2522"/>
      <c r="I41" s="2523"/>
      <c r="J41" s="1844"/>
    </row>
    <row r="42" spans="1:11" ht="15.75" thickTop="1"/>
  </sheetData>
  <sheetProtection algorithmName="SHA-512" hashValue="vrpwQzyHkV774kmTtgJuMUTmPgQ4+UeWAlL9u/fpIEpgSgti3+Wug0OdY1IoNwj7A7sgJX/woBTzs3qYWxMv3w==" saltValue="c0+sY6tEiB2uHS+iFF1xyQ==" spinCount="100000" sheet="1" objects="1" scenarios="1"/>
  <mergeCells count="33">
    <mergeCell ref="A22:A24"/>
    <mergeCell ref="A9:A17"/>
    <mergeCell ref="A25:A33"/>
    <mergeCell ref="C2:D2"/>
    <mergeCell ref="A1:B1"/>
    <mergeCell ref="A2:B2"/>
    <mergeCell ref="A3:J3"/>
    <mergeCell ref="A5:J5"/>
    <mergeCell ref="A6:A8"/>
    <mergeCell ref="A21:J21"/>
    <mergeCell ref="B6:C8"/>
    <mergeCell ref="B22:C24"/>
    <mergeCell ref="D6:E6"/>
    <mergeCell ref="F6:F7"/>
    <mergeCell ref="G6:G7"/>
    <mergeCell ref="J6:J7"/>
    <mergeCell ref="J22:J23"/>
    <mergeCell ref="B39:I39"/>
    <mergeCell ref="B40:I40"/>
    <mergeCell ref="B41:I41"/>
    <mergeCell ref="D34:E34"/>
    <mergeCell ref="G37:I37"/>
    <mergeCell ref="D22:E22"/>
    <mergeCell ref="F22:F23"/>
    <mergeCell ref="G22:G23"/>
    <mergeCell ref="H22:H23"/>
    <mergeCell ref="I22:I23"/>
    <mergeCell ref="C1:D1"/>
    <mergeCell ref="D4:E4"/>
    <mergeCell ref="D20:E20"/>
    <mergeCell ref="H6:H7"/>
    <mergeCell ref="I6:I7"/>
    <mergeCell ref="D18:E18"/>
  </mergeCells>
  <dataValidations count="1">
    <dataValidation type="decimal" operator="greaterThan" allowBlank="1" showInputMessage="1" showErrorMessage="1" sqref="D9:E17 IT9:IU17 SP9:SQ17 ACL9:ACM17 AMH9:AMI17 AWD9:AWE17 BFZ9:BGA17 BPV9:BPW17 BZR9:BZS17 CJN9:CJO17 CTJ9:CTK17 DDF9:DDG17 DNB9:DNC17 DWX9:DWY17 EGT9:EGU17 EQP9:EQQ17 FAL9:FAM17 FKH9:FKI17 FUD9:FUE17 GDZ9:GEA17 GNV9:GNW17 GXR9:GXS17 HHN9:HHO17 HRJ9:HRK17 IBF9:IBG17 ILB9:ILC17 IUX9:IUY17 JET9:JEU17 JOP9:JOQ17 JYL9:JYM17 KIH9:KII17 KSD9:KSE17 LBZ9:LCA17 LLV9:LLW17 LVR9:LVS17 MFN9:MFO17 MPJ9:MPK17 MZF9:MZG17 NJB9:NJC17 NSX9:NSY17 OCT9:OCU17 OMP9:OMQ17 OWL9:OWM17 PGH9:PGI17 PQD9:PQE17 PZZ9:QAA17 QJV9:QJW17 QTR9:QTS17 RDN9:RDO17 RNJ9:RNK17 RXF9:RXG17 SHB9:SHC17 SQX9:SQY17 TAT9:TAU17 TKP9:TKQ17 TUL9:TUM17 UEH9:UEI17 UOD9:UOE17 UXZ9:UYA17 VHV9:VHW17 VRR9:VRS17 WBN9:WBO17 WLJ9:WLK17 WVF9:WVG17 D65546:E65554 IZ65546:JA65554 SV65546:SW65554 ACR65546:ACS65554 AMN65546:AMO65554 AWJ65546:AWK65554 BGF65546:BGG65554 BQB65546:BQC65554 BZX65546:BZY65554 CJT65546:CJU65554 CTP65546:CTQ65554 DDL65546:DDM65554 DNH65546:DNI65554 DXD65546:DXE65554 EGZ65546:EHA65554 EQV65546:EQW65554 FAR65546:FAS65554 FKN65546:FKO65554 FUJ65546:FUK65554 GEF65546:GEG65554 GOB65546:GOC65554 GXX65546:GXY65554 HHT65546:HHU65554 HRP65546:HRQ65554 IBL65546:IBM65554 ILH65546:ILI65554 IVD65546:IVE65554 JEZ65546:JFA65554 JOV65546:JOW65554 JYR65546:JYS65554 KIN65546:KIO65554 KSJ65546:KSK65554 LCF65546:LCG65554 LMB65546:LMC65554 LVX65546:LVY65554 MFT65546:MFU65554 MPP65546:MPQ65554 MZL65546:MZM65554 NJH65546:NJI65554 NTD65546:NTE65554 OCZ65546:ODA65554 OMV65546:OMW65554 OWR65546:OWS65554 PGN65546:PGO65554 PQJ65546:PQK65554 QAF65546:QAG65554 QKB65546:QKC65554 QTX65546:QTY65554 RDT65546:RDU65554 RNP65546:RNQ65554 RXL65546:RXM65554 SHH65546:SHI65554 SRD65546:SRE65554 TAZ65546:TBA65554 TKV65546:TKW65554 TUR65546:TUS65554 UEN65546:UEO65554 UOJ65546:UOK65554 UYF65546:UYG65554 VIB65546:VIC65554 VRX65546:VRY65554 WBT65546:WBU65554 WLP65546:WLQ65554 WVL65546:WVM65554 D131082:E131090 IZ131082:JA131090 SV131082:SW131090 ACR131082:ACS131090 AMN131082:AMO131090 AWJ131082:AWK131090 BGF131082:BGG131090 BQB131082:BQC131090 BZX131082:BZY131090 CJT131082:CJU131090 CTP131082:CTQ131090 DDL131082:DDM131090 DNH131082:DNI131090 DXD131082:DXE131090 EGZ131082:EHA131090 EQV131082:EQW131090 FAR131082:FAS131090 FKN131082:FKO131090 FUJ131082:FUK131090 GEF131082:GEG131090 GOB131082:GOC131090 GXX131082:GXY131090 HHT131082:HHU131090 HRP131082:HRQ131090 IBL131082:IBM131090 ILH131082:ILI131090 IVD131082:IVE131090 JEZ131082:JFA131090 JOV131082:JOW131090 JYR131082:JYS131090 KIN131082:KIO131090 KSJ131082:KSK131090 LCF131082:LCG131090 LMB131082:LMC131090 LVX131082:LVY131090 MFT131082:MFU131090 MPP131082:MPQ131090 MZL131082:MZM131090 NJH131082:NJI131090 NTD131082:NTE131090 OCZ131082:ODA131090 OMV131082:OMW131090 OWR131082:OWS131090 PGN131082:PGO131090 PQJ131082:PQK131090 QAF131082:QAG131090 QKB131082:QKC131090 QTX131082:QTY131090 RDT131082:RDU131090 RNP131082:RNQ131090 RXL131082:RXM131090 SHH131082:SHI131090 SRD131082:SRE131090 TAZ131082:TBA131090 TKV131082:TKW131090 TUR131082:TUS131090 UEN131082:UEO131090 UOJ131082:UOK131090 UYF131082:UYG131090 VIB131082:VIC131090 VRX131082:VRY131090 WBT131082:WBU131090 WLP131082:WLQ131090 WVL131082:WVM131090 D196618:E196626 IZ196618:JA196626 SV196618:SW196626 ACR196618:ACS196626 AMN196618:AMO196626 AWJ196618:AWK196626 BGF196618:BGG196626 BQB196618:BQC196626 BZX196618:BZY196626 CJT196618:CJU196626 CTP196618:CTQ196626 DDL196618:DDM196626 DNH196618:DNI196626 DXD196618:DXE196626 EGZ196618:EHA196626 EQV196618:EQW196626 FAR196618:FAS196626 FKN196618:FKO196626 FUJ196618:FUK196626 GEF196618:GEG196626 GOB196618:GOC196626 GXX196618:GXY196626 HHT196618:HHU196626 HRP196618:HRQ196626 IBL196618:IBM196626 ILH196618:ILI196626 IVD196618:IVE196626 JEZ196618:JFA196626 JOV196618:JOW196626 JYR196618:JYS196626 KIN196618:KIO196626 KSJ196618:KSK196626 LCF196618:LCG196626 LMB196618:LMC196626 LVX196618:LVY196626 MFT196618:MFU196626 MPP196618:MPQ196626 MZL196618:MZM196626 NJH196618:NJI196626 NTD196618:NTE196626 OCZ196618:ODA196626 OMV196618:OMW196626 OWR196618:OWS196626 PGN196618:PGO196626 PQJ196618:PQK196626 QAF196618:QAG196626 QKB196618:QKC196626 QTX196618:QTY196626 RDT196618:RDU196626 RNP196618:RNQ196626 RXL196618:RXM196626 SHH196618:SHI196626 SRD196618:SRE196626 TAZ196618:TBA196626 TKV196618:TKW196626 TUR196618:TUS196626 UEN196618:UEO196626 UOJ196618:UOK196626 UYF196618:UYG196626 VIB196618:VIC196626 VRX196618:VRY196626 WBT196618:WBU196626 WLP196618:WLQ196626 WVL196618:WVM196626 D262154:E262162 IZ262154:JA262162 SV262154:SW262162 ACR262154:ACS262162 AMN262154:AMO262162 AWJ262154:AWK262162 BGF262154:BGG262162 BQB262154:BQC262162 BZX262154:BZY262162 CJT262154:CJU262162 CTP262154:CTQ262162 DDL262154:DDM262162 DNH262154:DNI262162 DXD262154:DXE262162 EGZ262154:EHA262162 EQV262154:EQW262162 FAR262154:FAS262162 FKN262154:FKO262162 FUJ262154:FUK262162 GEF262154:GEG262162 GOB262154:GOC262162 GXX262154:GXY262162 HHT262154:HHU262162 HRP262154:HRQ262162 IBL262154:IBM262162 ILH262154:ILI262162 IVD262154:IVE262162 JEZ262154:JFA262162 JOV262154:JOW262162 JYR262154:JYS262162 KIN262154:KIO262162 KSJ262154:KSK262162 LCF262154:LCG262162 LMB262154:LMC262162 LVX262154:LVY262162 MFT262154:MFU262162 MPP262154:MPQ262162 MZL262154:MZM262162 NJH262154:NJI262162 NTD262154:NTE262162 OCZ262154:ODA262162 OMV262154:OMW262162 OWR262154:OWS262162 PGN262154:PGO262162 PQJ262154:PQK262162 QAF262154:QAG262162 QKB262154:QKC262162 QTX262154:QTY262162 RDT262154:RDU262162 RNP262154:RNQ262162 RXL262154:RXM262162 SHH262154:SHI262162 SRD262154:SRE262162 TAZ262154:TBA262162 TKV262154:TKW262162 TUR262154:TUS262162 UEN262154:UEO262162 UOJ262154:UOK262162 UYF262154:UYG262162 VIB262154:VIC262162 VRX262154:VRY262162 WBT262154:WBU262162 WLP262154:WLQ262162 WVL262154:WVM262162 D327690:E327698 IZ327690:JA327698 SV327690:SW327698 ACR327690:ACS327698 AMN327690:AMO327698 AWJ327690:AWK327698 BGF327690:BGG327698 BQB327690:BQC327698 BZX327690:BZY327698 CJT327690:CJU327698 CTP327690:CTQ327698 DDL327690:DDM327698 DNH327690:DNI327698 DXD327690:DXE327698 EGZ327690:EHA327698 EQV327690:EQW327698 FAR327690:FAS327698 FKN327690:FKO327698 FUJ327690:FUK327698 GEF327690:GEG327698 GOB327690:GOC327698 GXX327690:GXY327698 HHT327690:HHU327698 HRP327690:HRQ327698 IBL327690:IBM327698 ILH327690:ILI327698 IVD327690:IVE327698 JEZ327690:JFA327698 JOV327690:JOW327698 JYR327690:JYS327698 KIN327690:KIO327698 KSJ327690:KSK327698 LCF327690:LCG327698 LMB327690:LMC327698 LVX327690:LVY327698 MFT327690:MFU327698 MPP327690:MPQ327698 MZL327690:MZM327698 NJH327690:NJI327698 NTD327690:NTE327698 OCZ327690:ODA327698 OMV327690:OMW327698 OWR327690:OWS327698 PGN327690:PGO327698 PQJ327690:PQK327698 QAF327690:QAG327698 QKB327690:QKC327698 QTX327690:QTY327698 RDT327690:RDU327698 RNP327690:RNQ327698 RXL327690:RXM327698 SHH327690:SHI327698 SRD327690:SRE327698 TAZ327690:TBA327698 TKV327690:TKW327698 TUR327690:TUS327698 UEN327690:UEO327698 UOJ327690:UOK327698 UYF327690:UYG327698 VIB327690:VIC327698 VRX327690:VRY327698 WBT327690:WBU327698 WLP327690:WLQ327698 WVL327690:WVM327698 D393226:E393234 IZ393226:JA393234 SV393226:SW393234 ACR393226:ACS393234 AMN393226:AMO393234 AWJ393226:AWK393234 BGF393226:BGG393234 BQB393226:BQC393234 BZX393226:BZY393234 CJT393226:CJU393234 CTP393226:CTQ393234 DDL393226:DDM393234 DNH393226:DNI393234 DXD393226:DXE393234 EGZ393226:EHA393234 EQV393226:EQW393234 FAR393226:FAS393234 FKN393226:FKO393234 FUJ393226:FUK393234 GEF393226:GEG393234 GOB393226:GOC393234 GXX393226:GXY393234 HHT393226:HHU393234 HRP393226:HRQ393234 IBL393226:IBM393234 ILH393226:ILI393234 IVD393226:IVE393234 JEZ393226:JFA393234 JOV393226:JOW393234 JYR393226:JYS393234 KIN393226:KIO393234 KSJ393226:KSK393234 LCF393226:LCG393234 LMB393226:LMC393234 LVX393226:LVY393234 MFT393226:MFU393234 MPP393226:MPQ393234 MZL393226:MZM393234 NJH393226:NJI393234 NTD393226:NTE393234 OCZ393226:ODA393234 OMV393226:OMW393234 OWR393226:OWS393234 PGN393226:PGO393234 PQJ393226:PQK393234 QAF393226:QAG393234 QKB393226:QKC393234 QTX393226:QTY393234 RDT393226:RDU393234 RNP393226:RNQ393234 RXL393226:RXM393234 SHH393226:SHI393234 SRD393226:SRE393234 TAZ393226:TBA393234 TKV393226:TKW393234 TUR393226:TUS393234 UEN393226:UEO393234 UOJ393226:UOK393234 UYF393226:UYG393234 VIB393226:VIC393234 VRX393226:VRY393234 WBT393226:WBU393234 WLP393226:WLQ393234 WVL393226:WVM393234 D458762:E458770 IZ458762:JA458770 SV458762:SW458770 ACR458762:ACS458770 AMN458762:AMO458770 AWJ458762:AWK458770 BGF458762:BGG458770 BQB458762:BQC458770 BZX458762:BZY458770 CJT458762:CJU458770 CTP458762:CTQ458770 DDL458762:DDM458770 DNH458762:DNI458770 DXD458762:DXE458770 EGZ458762:EHA458770 EQV458762:EQW458770 FAR458762:FAS458770 FKN458762:FKO458770 FUJ458762:FUK458770 GEF458762:GEG458770 GOB458762:GOC458770 GXX458762:GXY458770 HHT458762:HHU458770 HRP458762:HRQ458770 IBL458762:IBM458770 ILH458762:ILI458770 IVD458762:IVE458770 JEZ458762:JFA458770 JOV458762:JOW458770 JYR458762:JYS458770 KIN458762:KIO458770 KSJ458762:KSK458770 LCF458762:LCG458770 LMB458762:LMC458770 LVX458762:LVY458770 MFT458762:MFU458770 MPP458762:MPQ458770 MZL458762:MZM458770 NJH458762:NJI458770 NTD458762:NTE458770 OCZ458762:ODA458770 OMV458762:OMW458770 OWR458762:OWS458770 PGN458762:PGO458770 PQJ458762:PQK458770 QAF458762:QAG458770 QKB458762:QKC458770 QTX458762:QTY458770 RDT458762:RDU458770 RNP458762:RNQ458770 RXL458762:RXM458770 SHH458762:SHI458770 SRD458762:SRE458770 TAZ458762:TBA458770 TKV458762:TKW458770 TUR458762:TUS458770 UEN458762:UEO458770 UOJ458762:UOK458770 UYF458762:UYG458770 VIB458762:VIC458770 VRX458762:VRY458770 WBT458762:WBU458770 WLP458762:WLQ458770 WVL458762:WVM458770 D524298:E524306 IZ524298:JA524306 SV524298:SW524306 ACR524298:ACS524306 AMN524298:AMO524306 AWJ524298:AWK524306 BGF524298:BGG524306 BQB524298:BQC524306 BZX524298:BZY524306 CJT524298:CJU524306 CTP524298:CTQ524306 DDL524298:DDM524306 DNH524298:DNI524306 DXD524298:DXE524306 EGZ524298:EHA524306 EQV524298:EQW524306 FAR524298:FAS524306 FKN524298:FKO524306 FUJ524298:FUK524306 GEF524298:GEG524306 GOB524298:GOC524306 GXX524298:GXY524306 HHT524298:HHU524306 HRP524298:HRQ524306 IBL524298:IBM524306 ILH524298:ILI524306 IVD524298:IVE524306 JEZ524298:JFA524306 JOV524298:JOW524306 JYR524298:JYS524306 KIN524298:KIO524306 KSJ524298:KSK524306 LCF524298:LCG524306 LMB524298:LMC524306 LVX524298:LVY524306 MFT524298:MFU524306 MPP524298:MPQ524306 MZL524298:MZM524306 NJH524298:NJI524306 NTD524298:NTE524306 OCZ524298:ODA524306 OMV524298:OMW524306 OWR524298:OWS524306 PGN524298:PGO524306 PQJ524298:PQK524306 QAF524298:QAG524306 QKB524298:QKC524306 QTX524298:QTY524306 RDT524298:RDU524306 RNP524298:RNQ524306 RXL524298:RXM524306 SHH524298:SHI524306 SRD524298:SRE524306 TAZ524298:TBA524306 TKV524298:TKW524306 TUR524298:TUS524306 UEN524298:UEO524306 UOJ524298:UOK524306 UYF524298:UYG524306 VIB524298:VIC524306 VRX524298:VRY524306 WBT524298:WBU524306 WLP524298:WLQ524306 WVL524298:WVM524306 D589834:E589842 IZ589834:JA589842 SV589834:SW589842 ACR589834:ACS589842 AMN589834:AMO589842 AWJ589834:AWK589842 BGF589834:BGG589842 BQB589834:BQC589842 BZX589834:BZY589842 CJT589834:CJU589842 CTP589834:CTQ589842 DDL589834:DDM589842 DNH589834:DNI589842 DXD589834:DXE589842 EGZ589834:EHA589842 EQV589834:EQW589842 FAR589834:FAS589842 FKN589834:FKO589842 FUJ589834:FUK589842 GEF589834:GEG589842 GOB589834:GOC589842 GXX589834:GXY589842 HHT589834:HHU589842 HRP589834:HRQ589842 IBL589834:IBM589842 ILH589834:ILI589842 IVD589834:IVE589842 JEZ589834:JFA589842 JOV589834:JOW589842 JYR589834:JYS589842 KIN589834:KIO589842 KSJ589834:KSK589842 LCF589834:LCG589842 LMB589834:LMC589842 LVX589834:LVY589842 MFT589834:MFU589842 MPP589834:MPQ589842 MZL589834:MZM589842 NJH589834:NJI589842 NTD589834:NTE589842 OCZ589834:ODA589842 OMV589834:OMW589842 OWR589834:OWS589842 PGN589834:PGO589842 PQJ589834:PQK589842 QAF589834:QAG589842 QKB589834:QKC589842 QTX589834:QTY589842 RDT589834:RDU589842 RNP589834:RNQ589842 RXL589834:RXM589842 SHH589834:SHI589842 SRD589834:SRE589842 TAZ589834:TBA589842 TKV589834:TKW589842 TUR589834:TUS589842 UEN589834:UEO589842 UOJ589834:UOK589842 UYF589834:UYG589842 VIB589834:VIC589842 VRX589834:VRY589842 WBT589834:WBU589842 WLP589834:WLQ589842 WVL589834:WVM589842 D655370:E655378 IZ655370:JA655378 SV655370:SW655378 ACR655370:ACS655378 AMN655370:AMO655378 AWJ655370:AWK655378 BGF655370:BGG655378 BQB655370:BQC655378 BZX655370:BZY655378 CJT655370:CJU655378 CTP655370:CTQ655378 DDL655370:DDM655378 DNH655370:DNI655378 DXD655370:DXE655378 EGZ655370:EHA655378 EQV655370:EQW655378 FAR655370:FAS655378 FKN655370:FKO655378 FUJ655370:FUK655378 GEF655370:GEG655378 GOB655370:GOC655378 GXX655370:GXY655378 HHT655370:HHU655378 HRP655370:HRQ655378 IBL655370:IBM655378 ILH655370:ILI655378 IVD655370:IVE655378 JEZ655370:JFA655378 JOV655370:JOW655378 JYR655370:JYS655378 KIN655370:KIO655378 KSJ655370:KSK655378 LCF655370:LCG655378 LMB655370:LMC655378 LVX655370:LVY655378 MFT655370:MFU655378 MPP655370:MPQ655378 MZL655370:MZM655378 NJH655370:NJI655378 NTD655370:NTE655378 OCZ655370:ODA655378 OMV655370:OMW655378 OWR655370:OWS655378 PGN655370:PGO655378 PQJ655370:PQK655378 QAF655370:QAG655378 QKB655370:QKC655378 QTX655370:QTY655378 RDT655370:RDU655378 RNP655370:RNQ655378 RXL655370:RXM655378 SHH655370:SHI655378 SRD655370:SRE655378 TAZ655370:TBA655378 TKV655370:TKW655378 TUR655370:TUS655378 UEN655370:UEO655378 UOJ655370:UOK655378 UYF655370:UYG655378 VIB655370:VIC655378 VRX655370:VRY655378 WBT655370:WBU655378 WLP655370:WLQ655378 WVL655370:WVM655378 D720906:E720914 IZ720906:JA720914 SV720906:SW720914 ACR720906:ACS720914 AMN720906:AMO720914 AWJ720906:AWK720914 BGF720906:BGG720914 BQB720906:BQC720914 BZX720906:BZY720914 CJT720906:CJU720914 CTP720906:CTQ720914 DDL720906:DDM720914 DNH720906:DNI720914 DXD720906:DXE720914 EGZ720906:EHA720914 EQV720906:EQW720914 FAR720906:FAS720914 FKN720906:FKO720914 FUJ720906:FUK720914 GEF720906:GEG720914 GOB720906:GOC720914 GXX720906:GXY720914 HHT720906:HHU720914 HRP720906:HRQ720914 IBL720906:IBM720914 ILH720906:ILI720914 IVD720906:IVE720914 JEZ720906:JFA720914 JOV720906:JOW720914 JYR720906:JYS720914 KIN720906:KIO720914 KSJ720906:KSK720914 LCF720906:LCG720914 LMB720906:LMC720914 LVX720906:LVY720914 MFT720906:MFU720914 MPP720906:MPQ720914 MZL720906:MZM720914 NJH720906:NJI720914 NTD720906:NTE720914 OCZ720906:ODA720914 OMV720906:OMW720914 OWR720906:OWS720914 PGN720906:PGO720914 PQJ720906:PQK720914 QAF720906:QAG720914 QKB720906:QKC720914 QTX720906:QTY720914 RDT720906:RDU720914 RNP720906:RNQ720914 RXL720906:RXM720914 SHH720906:SHI720914 SRD720906:SRE720914 TAZ720906:TBA720914 TKV720906:TKW720914 TUR720906:TUS720914 UEN720906:UEO720914 UOJ720906:UOK720914 UYF720906:UYG720914 VIB720906:VIC720914 VRX720906:VRY720914 WBT720906:WBU720914 WLP720906:WLQ720914 WVL720906:WVM720914 D786442:E786450 IZ786442:JA786450 SV786442:SW786450 ACR786442:ACS786450 AMN786442:AMO786450 AWJ786442:AWK786450 BGF786442:BGG786450 BQB786442:BQC786450 BZX786442:BZY786450 CJT786442:CJU786450 CTP786442:CTQ786450 DDL786442:DDM786450 DNH786442:DNI786450 DXD786442:DXE786450 EGZ786442:EHA786450 EQV786442:EQW786450 FAR786442:FAS786450 FKN786442:FKO786450 FUJ786442:FUK786450 GEF786442:GEG786450 GOB786442:GOC786450 GXX786442:GXY786450 HHT786442:HHU786450 HRP786442:HRQ786450 IBL786442:IBM786450 ILH786442:ILI786450 IVD786442:IVE786450 JEZ786442:JFA786450 JOV786442:JOW786450 JYR786442:JYS786450 KIN786442:KIO786450 KSJ786442:KSK786450 LCF786442:LCG786450 LMB786442:LMC786450 LVX786442:LVY786450 MFT786442:MFU786450 MPP786442:MPQ786450 MZL786442:MZM786450 NJH786442:NJI786450 NTD786442:NTE786450 OCZ786442:ODA786450 OMV786442:OMW786450 OWR786442:OWS786450 PGN786442:PGO786450 PQJ786442:PQK786450 QAF786442:QAG786450 QKB786442:QKC786450 QTX786442:QTY786450 RDT786442:RDU786450 RNP786442:RNQ786450 RXL786442:RXM786450 SHH786442:SHI786450 SRD786442:SRE786450 TAZ786442:TBA786450 TKV786442:TKW786450 TUR786442:TUS786450 UEN786442:UEO786450 UOJ786442:UOK786450 UYF786442:UYG786450 VIB786442:VIC786450 VRX786442:VRY786450 WBT786442:WBU786450 WLP786442:WLQ786450 WVL786442:WVM786450 D851978:E851986 IZ851978:JA851986 SV851978:SW851986 ACR851978:ACS851986 AMN851978:AMO851986 AWJ851978:AWK851986 BGF851978:BGG851986 BQB851978:BQC851986 BZX851978:BZY851986 CJT851978:CJU851986 CTP851978:CTQ851986 DDL851978:DDM851986 DNH851978:DNI851986 DXD851978:DXE851986 EGZ851978:EHA851986 EQV851978:EQW851986 FAR851978:FAS851986 FKN851978:FKO851986 FUJ851978:FUK851986 GEF851978:GEG851986 GOB851978:GOC851986 GXX851978:GXY851986 HHT851978:HHU851986 HRP851978:HRQ851986 IBL851978:IBM851986 ILH851978:ILI851986 IVD851978:IVE851986 JEZ851978:JFA851986 JOV851978:JOW851986 JYR851978:JYS851986 KIN851978:KIO851986 KSJ851978:KSK851986 LCF851978:LCG851986 LMB851978:LMC851986 LVX851978:LVY851986 MFT851978:MFU851986 MPP851978:MPQ851986 MZL851978:MZM851986 NJH851978:NJI851986 NTD851978:NTE851986 OCZ851978:ODA851986 OMV851978:OMW851986 OWR851978:OWS851986 PGN851978:PGO851986 PQJ851978:PQK851986 QAF851978:QAG851986 QKB851978:QKC851986 QTX851978:QTY851986 RDT851978:RDU851986 RNP851978:RNQ851986 RXL851978:RXM851986 SHH851978:SHI851986 SRD851978:SRE851986 TAZ851978:TBA851986 TKV851978:TKW851986 TUR851978:TUS851986 UEN851978:UEO851986 UOJ851978:UOK851986 UYF851978:UYG851986 VIB851978:VIC851986 VRX851978:VRY851986 WBT851978:WBU851986 WLP851978:WLQ851986 WVL851978:WVM851986 D917514:E917522 IZ917514:JA917522 SV917514:SW917522 ACR917514:ACS917522 AMN917514:AMO917522 AWJ917514:AWK917522 BGF917514:BGG917522 BQB917514:BQC917522 BZX917514:BZY917522 CJT917514:CJU917522 CTP917514:CTQ917522 DDL917514:DDM917522 DNH917514:DNI917522 DXD917514:DXE917522 EGZ917514:EHA917522 EQV917514:EQW917522 FAR917514:FAS917522 FKN917514:FKO917522 FUJ917514:FUK917522 GEF917514:GEG917522 GOB917514:GOC917522 GXX917514:GXY917522 HHT917514:HHU917522 HRP917514:HRQ917522 IBL917514:IBM917522 ILH917514:ILI917522 IVD917514:IVE917522 JEZ917514:JFA917522 JOV917514:JOW917522 JYR917514:JYS917522 KIN917514:KIO917522 KSJ917514:KSK917522 LCF917514:LCG917522 LMB917514:LMC917522 LVX917514:LVY917522 MFT917514:MFU917522 MPP917514:MPQ917522 MZL917514:MZM917522 NJH917514:NJI917522 NTD917514:NTE917522 OCZ917514:ODA917522 OMV917514:OMW917522 OWR917514:OWS917522 PGN917514:PGO917522 PQJ917514:PQK917522 QAF917514:QAG917522 QKB917514:QKC917522 QTX917514:QTY917522 RDT917514:RDU917522 RNP917514:RNQ917522 RXL917514:RXM917522 SHH917514:SHI917522 SRD917514:SRE917522 TAZ917514:TBA917522 TKV917514:TKW917522 TUR917514:TUS917522 UEN917514:UEO917522 UOJ917514:UOK917522 UYF917514:UYG917522 VIB917514:VIC917522 VRX917514:VRY917522 WBT917514:WBU917522 WLP917514:WLQ917522 WVL917514:WVM917522 D983050:E983058 IZ983050:JA983058 SV983050:SW983058 ACR983050:ACS983058 AMN983050:AMO983058 AWJ983050:AWK983058 BGF983050:BGG983058 BQB983050:BQC983058 BZX983050:BZY983058 CJT983050:CJU983058 CTP983050:CTQ983058 DDL983050:DDM983058 DNH983050:DNI983058 DXD983050:DXE983058 EGZ983050:EHA983058 EQV983050:EQW983058 FAR983050:FAS983058 FKN983050:FKO983058 FUJ983050:FUK983058 GEF983050:GEG983058 GOB983050:GOC983058 GXX983050:GXY983058 HHT983050:HHU983058 HRP983050:HRQ983058 IBL983050:IBM983058 ILH983050:ILI983058 IVD983050:IVE983058 JEZ983050:JFA983058 JOV983050:JOW983058 JYR983050:JYS983058 KIN983050:KIO983058 KSJ983050:KSK983058 LCF983050:LCG983058 LMB983050:LMC983058 LVX983050:LVY983058 MFT983050:MFU983058 MPP983050:MPQ983058 MZL983050:MZM983058 NJH983050:NJI983058 NTD983050:NTE983058 OCZ983050:ODA983058 OMV983050:OMW983058 OWR983050:OWS983058 PGN983050:PGO983058 PQJ983050:PQK983058 QAF983050:QAG983058 QKB983050:QKC983058 QTX983050:QTY983058 RDT983050:RDU983058 RNP983050:RNQ983058 RXL983050:RXM983058 SHH983050:SHI983058 SRD983050:SRE983058 TAZ983050:TBA983058 TKV983050:TKW983058 TUR983050:TUS983058 UEN983050:UEO983058 UOJ983050:UOK983058 UYF983050:UYG983058 VIB983050:VIC983058 VRX983050:VRY983058 WBT983050:WBU983058 WLP983050:WLQ983058 WVL983050:WVM983058 D25:E33 IZ25:JA33 SV25:SW33 ACR25:ACS33 AMN25:AMO33 AWJ25:AWK33 BGF25:BGG33 BQB25:BQC33 BZX25:BZY33 CJT25:CJU33 CTP25:CTQ33 DDL25:DDM33 DNH25:DNI33 DXD25:DXE33 EGZ25:EHA33 EQV25:EQW33 FAR25:FAS33 FKN25:FKO33 FUJ25:FUK33 GEF25:GEG33 GOB25:GOC33 GXX25:GXY33 HHT25:HHU33 HRP25:HRQ33 IBL25:IBM33 ILH25:ILI33 IVD25:IVE33 JEZ25:JFA33 JOV25:JOW33 JYR25:JYS33 KIN25:KIO33 KSJ25:KSK33 LCF25:LCG33 LMB25:LMC33 LVX25:LVY33 MFT25:MFU33 MPP25:MPQ33 MZL25:MZM33 NJH25:NJI33 NTD25:NTE33 OCZ25:ODA33 OMV25:OMW33 OWR25:OWS33 PGN25:PGO33 PQJ25:PQK33 QAF25:QAG33 QKB25:QKC33 QTX25:QTY33 RDT25:RDU33 RNP25:RNQ33 RXL25:RXM33 SHH25:SHI33 SRD25:SRE33 TAZ25:TBA33 TKV25:TKW33 TUR25:TUS33 UEN25:UEO33 UOJ25:UOK33 UYF25:UYG33 VIB25:VIC33 VRX25:VRY33 WBT25:WBU33 WLP25:WLQ33 WVL25:WVM33 D65562:E65570 IZ65562:JA65570 SV65562:SW65570 ACR65562:ACS65570 AMN65562:AMO65570 AWJ65562:AWK65570 BGF65562:BGG65570 BQB65562:BQC65570 BZX65562:BZY65570 CJT65562:CJU65570 CTP65562:CTQ65570 DDL65562:DDM65570 DNH65562:DNI65570 DXD65562:DXE65570 EGZ65562:EHA65570 EQV65562:EQW65570 FAR65562:FAS65570 FKN65562:FKO65570 FUJ65562:FUK65570 GEF65562:GEG65570 GOB65562:GOC65570 GXX65562:GXY65570 HHT65562:HHU65570 HRP65562:HRQ65570 IBL65562:IBM65570 ILH65562:ILI65570 IVD65562:IVE65570 JEZ65562:JFA65570 JOV65562:JOW65570 JYR65562:JYS65570 KIN65562:KIO65570 KSJ65562:KSK65570 LCF65562:LCG65570 LMB65562:LMC65570 LVX65562:LVY65570 MFT65562:MFU65570 MPP65562:MPQ65570 MZL65562:MZM65570 NJH65562:NJI65570 NTD65562:NTE65570 OCZ65562:ODA65570 OMV65562:OMW65570 OWR65562:OWS65570 PGN65562:PGO65570 PQJ65562:PQK65570 QAF65562:QAG65570 QKB65562:QKC65570 QTX65562:QTY65570 RDT65562:RDU65570 RNP65562:RNQ65570 RXL65562:RXM65570 SHH65562:SHI65570 SRD65562:SRE65570 TAZ65562:TBA65570 TKV65562:TKW65570 TUR65562:TUS65570 UEN65562:UEO65570 UOJ65562:UOK65570 UYF65562:UYG65570 VIB65562:VIC65570 VRX65562:VRY65570 WBT65562:WBU65570 WLP65562:WLQ65570 WVL65562:WVM65570 D131098:E131106 IZ131098:JA131106 SV131098:SW131106 ACR131098:ACS131106 AMN131098:AMO131106 AWJ131098:AWK131106 BGF131098:BGG131106 BQB131098:BQC131106 BZX131098:BZY131106 CJT131098:CJU131106 CTP131098:CTQ131106 DDL131098:DDM131106 DNH131098:DNI131106 DXD131098:DXE131106 EGZ131098:EHA131106 EQV131098:EQW131106 FAR131098:FAS131106 FKN131098:FKO131106 FUJ131098:FUK131106 GEF131098:GEG131106 GOB131098:GOC131106 GXX131098:GXY131106 HHT131098:HHU131106 HRP131098:HRQ131106 IBL131098:IBM131106 ILH131098:ILI131106 IVD131098:IVE131106 JEZ131098:JFA131106 JOV131098:JOW131106 JYR131098:JYS131106 KIN131098:KIO131106 KSJ131098:KSK131106 LCF131098:LCG131106 LMB131098:LMC131106 LVX131098:LVY131106 MFT131098:MFU131106 MPP131098:MPQ131106 MZL131098:MZM131106 NJH131098:NJI131106 NTD131098:NTE131106 OCZ131098:ODA131106 OMV131098:OMW131106 OWR131098:OWS131106 PGN131098:PGO131106 PQJ131098:PQK131106 QAF131098:QAG131106 QKB131098:QKC131106 QTX131098:QTY131106 RDT131098:RDU131106 RNP131098:RNQ131106 RXL131098:RXM131106 SHH131098:SHI131106 SRD131098:SRE131106 TAZ131098:TBA131106 TKV131098:TKW131106 TUR131098:TUS131106 UEN131098:UEO131106 UOJ131098:UOK131106 UYF131098:UYG131106 VIB131098:VIC131106 VRX131098:VRY131106 WBT131098:WBU131106 WLP131098:WLQ131106 WVL131098:WVM131106 D196634:E196642 IZ196634:JA196642 SV196634:SW196642 ACR196634:ACS196642 AMN196634:AMO196642 AWJ196634:AWK196642 BGF196634:BGG196642 BQB196634:BQC196642 BZX196634:BZY196642 CJT196634:CJU196642 CTP196634:CTQ196642 DDL196634:DDM196642 DNH196634:DNI196642 DXD196634:DXE196642 EGZ196634:EHA196642 EQV196634:EQW196642 FAR196634:FAS196642 FKN196634:FKO196642 FUJ196634:FUK196642 GEF196634:GEG196642 GOB196634:GOC196642 GXX196634:GXY196642 HHT196634:HHU196642 HRP196634:HRQ196642 IBL196634:IBM196642 ILH196634:ILI196642 IVD196634:IVE196642 JEZ196634:JFA196642 JOV196634:JOW196642 JYR196634:JYS196642 KIN196634:KIO196642 KSJ196634:KSK196642 LCF196634:LCG196642 LMB196634:LMC196642 LVX196634:LVY196642 MFT196634:MFU196642 MPP196634:MPQ196642 MZL196634:MZM196642 NJH196634:NJI196642 NTD196634:NTE196642 OCZ196634:ODA196642 OMV196634:OMW196642 OWR196634:OWS196642 PGN196634:PGO196642 PQJ196634:PQK196642 QAF196634:QAG196642 QKB196634:QKC196642 QTX196634:QTY196642 RDT196634:RDU196642 RNP196634:RNQ196642 RXL196634:RXM196642 SHH196634:SHI196642 SRD196634:SRE196642 TAZ196634:TBA196642 TKV196634:TKW196642 TUR196634:TUS196642 UEN196634:UEO196642 UOJ196634:UOK196642 UYF196634:UYG196642 VIB196634:VIC196642 VRX196634:VRY196642 WBT196634:WBU196642 WLP196634:WLQ196642 WVL196634:WVM196642 D262170:E262178 IZ262170:JA262178 SV262170:SW262178 ACR262170:ACS262178 AMN262170:AMO262178 AWJ262170:AWK262178 BGF262170:BGG262178 BQB262170:BQC262178 BZX262170:BZY262178 CJT262170:CJU262178 CTP262170:CTQ262178 DDL262170:DDM262178 DNH262170:DNI262178 DXD262170:DXE262178 EGZ262170:EHA262178 EQV262170:EQW262178 FAR262170:FAS262178 FKN262170:FKO262178 FUJ262170:FUK262178 GEF262170:GEG262178 GOB262170:GOC262178 GXX262170:GXY262178 HHT262170:HHU262178 HRP262170:HRQ262178 IBL262170:IBM262178 ILH262170:ILI262178 IVD262170:IVE262178 JEZ262170:JFA262178 JOV262170:JOW262178 JYR262170:JYS262178 KIN262170:KIO262178 KSJ262170:KSK262178 LCF262170:LCG262178 LMB262170:LMC262178 LVX262170:LVY262178 MFT262170:MFU262178 MPP262170:MPQ262178 MZL262170:MZM262178 NJH262170:NJI262178 NTD262170:NTE262178 OCZ262170:ODA262178 OMV262170:OMW262178 OWR262170:OWS262178 PGN262170:PGO262178 PQJ262170:PQK262178 QAF262170:QAG262178 QKB262170:QKC262178 QTX262170:QTY262178 RDT262170:RDU262178 RNP262170:RNQ262178 RXL262170:RXM262178 SHH262170:SHI262178 SRD262170:SRE262178 TAZ262170:TBA262178 TKV262170:TKW262178 TUR262170:TUS262178 UEN262170:UEO262178 UOJ262170:UOK262178 UYF262170:UYG262178 VIB262170:VIC262178 VRX262170:VRY262178 WBT262170:WBU262178 WLP262170:WLQ262178 WVL262170:WVM262178 D327706:E327714 IZ327706:JA327714 SV327706:SW327714 ACR327706:ACS327714 AMN327706:AMO327714 AWJ327706:AWK327714 BGF327706:BGG327714 BQB327706:BQC327714 BZX327706:BZY327714 CJT327706:CJU327714 CTP327706:CTQ327714 DDL327706:DDM327714 DNH327706:DNI327714 DXD327706:DXE327714 EGZ327706:EHA327714 EQV327706:EQW327714 FAR327706:FAS327714 FKN327706:FKO327714 FUJ327706:FUK327714 GEF327706:GEG327714 GOB327706:GOC327714 GXX327706:GXY327714 HHT327706:HHU327714 HRP327706:HRQ327714 IBL327706:IBM327714 ILH327706:ILI327714 IVD327706:IVE327714 JEZ327706:JFA327714 JOV327706:JOW327714 JYR327706:JYS327714 KIN327706:KIO327714 KSJ327706:KSK327714 LCF327706:LCG327714 LMB327706:LMC327714 LVX327706:LVY327714 MFT327706:MFU327714 MPP327706:MPQ327714 MZL327706:MZM327714 NJH327706:NJI327714 NTD327706:NTE327714 OCZ327706:ODA327714 OMV327706:OMW327714 OWR327706:OWS327714 PGN327706:PGO327714 PQJ327706:PQK327714 QAF327706:QAG327714 QKB327706:QKC327714 QTX327706:QTY327714 RDT327706:RDU327714 RNP327706:RNQ327714 RXL327706:RXM327714 SHH327706:SHI327714 SRD327706:SRE327714 TAZ327706:TBA327714 TKV327706:TKW327714 TUR327706:TUS327714 UEN327706:UEO327714 UOJ327706:UOK327714 UYF327706:UYG327714 VIB327706:VIC327714 VRX327706:VRY327714 WBT327706:WBU327714 WLP327706:WLQ327714 WVL327706:WVM327714 D393242:E393250 IZ393242:JA393250 SV393242:SW393250 ACR393242:ACS393250 AMN393242:AMO393250 AWJ393242:AWK393250 BGF393242:BGG393250 BQB393242:BQC393250 BZX393242:BZY393250 CJT393242:CJU393250 CTP393242:CTQ393250 DDL393242:DDM393250 DNH393242:DNI393250 DXD393242:DXE393250 EGZ393242:EHA393250 EQV393242:EQW393250 FAR393242:FAS393250 FKN393242:FKO393250 FUJ393242:FUK393250 GEF393242:GEG393250 GOB393242:GOC393250 GXX393242:GXY393250 HHT393242:HHU393250 HRP393242:HRQ393250 IBL393242:IBM393250 ILH393242:ILI393250 IVD393242:IVE393250 JEZ393242:JFA393250 JOV393242:JOW393250 JYR393242:JYS393250 KIN393242:KIO393250 KSJ393242:KSK393250 LCF393242:LCG393250 LMB393242:LMC393250 LVX393242:LVY393250 MFT393242:MFU393250 MPP393242:MPQ393250 MZL393242:MZM393250 NJH393242:NJI393250 NTD393242:NTE393250 OCZ393242:ODA393250 OMV393242:OMW393250 OWR393242:OWS393250 PGN393242:PGO393250 PQJ393242:PQK393250 QAF393242:QAG393250 QKB393242:QKC393250 QTX393242:QTY393250 RDT393242:RDU393250 RNP393242:RNQ393250 RXL393242:RXM393250 SHH393242:SHI393250 SRD393242:SRE393250 TAZ393242:TBA393250 TKV393242:TKW393250 TUR393242:TUS393250 UEN393242:UEO393250 UOJ393242:UOK393250 UYF393242:UYG393250 VIB393242:VIC393250 VRX393242:VRY393250 WBT393242:WBU393250 WLP393242:WLQ393250 WVL393242:WVM393250 D458778:E458786 IZ458778:JA458786 SV458778:SW458786 ACR458778:ACS458786 AMN458778:AMO458786 AWJ458778:AWK458786 BGF458778:BGG458786 BQB458778:BQC458786 BZX458778:BZY458786 CJT458778:CJU458786 CTP458778:CTQ458786 DDL458778:DDM458786 DNH458778:DNI458786 DXD458778:DXE458786 EGZ458778:EHA458786 EQV458778:EQW458786 FAR458778:FAS458786 FKN458778:FKO458786 FUJ458778:FUK458786 GEF458778:GEG458786 GOB458778:GOC458786 GXX458778:GXY458786 HHT458778:HHU458786 HRP458778:HRQ458786 IBL458778:IBM458786 ILH458778:ILI458786 IVD458778:IVE458786 JEZ458778:JFA458786 JOV458778:JOW458786 JYR458778:JYS458786 KIN458778:KIO458786 KSJ458778:KSK458786 LCF458778:LCG458786 LMB458778:LMC458786 LVX458778:LVY458786 MFT458778:MFU458786 MPP458778:MPQ458786 MZL458778:MZM458786 NJH458778:NJI458786 NTD458778:NTE458786 OCZ458778:ODA458786 OMV458778:OMW458786 OWR458778:OWS458786 PGN458778:PGO458786 PQJ458778:PQK458786 QAF458778:QAG458786 QKB458778:QKC458786 QTX458778:QTY458786 RDT458778:RDU458786 RNP458778:RNQ458786 RXL458778:RXM458786 SHH458778:SHI458786 SRD458778:SRE458786 TAZ458778:TBA458786 TKV458778:TKW458786 TUR458778:TUS458786 UEN458778:UEO458786 UOJ458778:UOK458786 UYF458778:UYG458786 VIB458778:VIC458786 VRX458778:VRY458786 WBT458778:WBU458786 WLP458778:WLQ458786 WVL458778:WVM458786 D524314:E524322 IZ524314:JA524322 SV524314:SW524322 ACR524314:ACS524322 AMN524314:AMO524322 AWJ524314:AWK524322 BGF524314:BGG524322 BQB524314:BQC524322 BZX524314:BZY524322 CJT524314:CJU524322 CTP524314:CTQ524322 DDL524314:DDM524322 DNH524314:DNI524322 DXD524314:DXE524322 EGZ524314:EHA524322 EQV524314:EQW524322 FAR524314:FAS524322 FKN524314:FKO524322 FUJ524314:FUK524322 GEF524314:GEG524322 GOB524314:GOC524322 GXX524314:GXY524322 HHT524314:HHU524322 HRP524314:HRQ524322 IBL524314:IBM524322 ILH524314:ILI524322 IVD524314:IVE524322 JEZ524314:JFA524322 JOV524314:JOW524322 JYR524314:JYS524322 KIN524314:KIO524322 KSJ524314:KSK524322 LCF524314:LCG524322 LMB524314:LMC524322 LVX524314:LVY524322 MFT524314:MFU524322 MPP524314:MPQ524322 MZL524314:MZM524322 NJH524314:NJI524322 NTD524314:NTE524322 OCZ524314:ODA524322 OMV524314:OMW524322 OWR524314:OWS524322 PGN524314:PGO524322 PQJ524314:PQK524322 QAF524314:QAG524322 QKB524314:QKC524322 QTX524314:QTY524322 RDT524314:RDU524322 RNP524314:RNQ524322 RXL524314:RXM524322 SHH524314:SHI524322 SRD524314:SRE524322 TAZ524314:TBA524322 TKV524314:TKW524322 TUR524314:TUS524322 UEN524314:UEO524322 UOJ524314:UOK524322 UYF524314:UYG524322 VIB524314:VIC524322 VRX524314:VRY524322 WBT524314:WBU524322 WLP524314:WLQ524322 WVL524314:WVM524322 D589850:E589858 IZ589850:JA589858 SV589850:SW589858 ACR589850:ACS589858 AMN589850:AMO589858 AWJ589850:AWK589858 BGF589850:BGG589858 BQB589850:BQC589858 BZX589850:BZY589858 CJT589850:CJU589858 CTP589850:CTQ589858 DDL589850:DDM589858 DNH589850:DNI589858 DXD589850:DXE589858 EGZ589850:EHA589858 EQV589850:EQW589858 FAR589850:FAS589858 FKN589850:FKO589858 FUJ589850:FUK589858 GEF589850:GEG589858 GOB589850:GOC589858 GXX589850:GXY589858 HHT589850:HHU589858 HRP589850:HRQ589858 IBL589850:IBM589858 ILH589850:ILI589858 IVD589850:IVE589858 JEZ589850:JFA589858 JOV589850:JOW589858 JYR589850:JYS589858 KIN589850:KIO589858 KSJ589850:KSK589858 LCF589850:LCG589858 LMB589850:LMC589858 LVX589850:LVY589858 MFT589850:MFU589858 MPP589850:MPQ589858 MZL589850:MZM589858 NJH589850:NJI589858 NTD589850:NTE589858 OCZ589850:ODA589858 OMV589850:OMW589858 OWR589850:OWS589858 PGN589850:PGO589858 PQJ589850:PQK589858 QAF589850:QAG589858 QKB589850:QKC589858 QTX589850:QTY589858 RDT589850:RDU589858 RNP589850:RNQ589858 RXL589850:RXM589858 SHH589850:SHI589858 SRD589850:SRE589858 TAZ589850:TBA589858 TKV589850:TKW589858 TUR589850:TUS589858 UEN589850:UEO589858 UOJ589850:UOK589858 UYF589850:UYG589858 VIB589850:VIC589858 VRX589850:VRY589858 WBT589850:WBU589858 WLP589850:WLQ589858 WVL589850:WVM589858 D655386:E655394 IZ655386:JA655394 SV655386:SW655394 ACR655386:ACS655394 AMN655386:AMO655394 AWJ655386:AWK655394 BGF655386:BGG655394 BQB655386:BQC655394 BZX655386:BZY655394 CJT655386:CJU655394 CTP655386:CTQ655394 DDL655386:DDM655394 DNH655386:DNI655394 DXD655386:DXE655394 EGZ655386:EHA655394 EQV655386:EQW655394 FAR655386:FAS655394 FKN655386:FKO655394 FUJ655386:FUK655394 GEF655386:GEG655394 GOB655386:GOC655394 GXX655386:GXY655394 HHT655386:HHU655394 HRP655386:HRQ655394 IBL655386:IBM655394 ILH655386:ILI655394 IVD655386:IVE655394 JEZ655386:JFA655394 JOV655386:JOW655394 JYR655386:JYS655394 KIN655386:KIO655394 KSJ655386:KSK655394 LCF655386:LCG655394 LMB655386:LMC655394 LVX655386:LVY655394 MFT655386:MFU655394 MPP655386:MPQ655394 MZL655386:MZM655394 NJH655386:NJI655394 NTD655386:NTE655394 OCZ655386:ODA655394 OMV655386:OMW655394 OWR655386:OWS655394 PGN655386:PGO655394 PQJ655386:PQK655394 QAF655386:QAG655394 QKB655386:QKC655394 QTX655386:QTY655394 RDT655386:RDU655394 RNP655386:RNQ655394 RXL655386:RXM655394 SHH655386:SHI655394 SRD655386:SRE655394 TAZ655386:TBA655394 TKV655386:TKW655394 TUR655386:TUS655394 UEN655386:UEO655394 UOJ655386:UOK655394 UYF655386:UYG655394 VIB655386:VIC655394 VRX655386:VRY655394 WBT655386:WBU655394 WLP655386:WLQ655394 WVL655386:WVM655394 D720922:E720930 IZ720922:JA720930 SV720922:SW720930 ACR720922:ACS720930 AMN720922:AMO720930 AWJ720922:AWK720930 BGF720922:BGG720930 BQB720922:BQC720930 BZX720922:BZY720930 CJT720922:CJU720930 CTP720922:CTQ720930 DDL720922:DDM720930 DNH720922:DNI720930 DXD720922:DXE720930 EGZ720922:EHA720930 EQV720922:EQW720930 FAR720922:FAS720930 FKN720922:FKO720930 FUJ720922:FUK720930 GEF720922:GEG720930 GOB720922:GOC720930 GXX720922:GXY720930 HHT720922:HHU720930 HRP720922:HRQ720930 IBL720922:IBM720930 ILH720922:ILI720930 IVD720922:IVE720930 JEZ720922:JFA720930 JOV720922:JOW720930 JYR720922:JYS720930 KIN720922:KIO720930 KSJ720922:KSK720930 LCF720922:LCG720930 LMB720922:LMC720930 LVX720922:LVY720930 MFT720922:MFU720930 MPP720922:MPQ720930 MZL720922:MZM720930 NJH720922:NJI720930 NTD720922:NTE720930 OCZ720922:ODA720930 OMV720922:OMW720930 OWR720922:OWS720930 PGN720922:PGO720930 PQJ720922:PQK720930 QAF720922:QAG720930 QKB720922:QKC720930 QTX720922:QTY720930 RDT720922:RDU720930 RNP720922:RNQ720930 RXL720922:RXM720930 SHH720922:SHI720930 SRD720922:SRE720930 TAZ720922:TBA720930 TKV720922:TKW720930 TUR720922:TUS720930 UEN720922:UEO720930 UOJ720922:UOK720930 UYF720922:UYG720930 VIB720922:VIC720930 VRX720922:VRY720930 WBT720922:WBU720930 WLP720922:WLQ720930 WVL720922:WVM720930 D786458:E786466 IZ786458:JA786466 SV786458:SW786466 ACR786458:ACS786466 AMN786458:AMO786466 AWJ786458:AWK786466 BGF786458:BGG786466 BQB786458:BQC786466 BZX786458:BZY786466 CJT786458:CJU786466 CTP786458:CTQ786466 DDL786458:DDM786466 DNH786458:DNI786466 DXD786458:DXE786466 EGZ786458:EHA786466 EQV786458:EQW786466 FAR786458:FAS786466 FKN786458:FKO786466 FUJ786458:FUK786466 GEF786458:GEG786466 GOB786458:GOC786466 GXX786458:GXY786466 HHT786458:HHU786466 HRP786458:HRQ786466 IBL786458:IBM786466 ILH786458:ILI786466 IVD786458:IVE786466 JEZ786458:JFA786466 JOV786458:JOW786466 JYR786458:JYS786466 KIN786458:KIO786466 KSJ786458:KSK786466 LCF786458:LCG786466 LMB786458:LMC786466 LVX786458:LVY786466 MFT786458:MFU786466 MPP786458:MPQ786466 MZL786458:MZM786466 NJH786458:NJI786466 NTD786458:NTE786466 OCZ786458:ODA786466 OMV786458:OMW786466 OWR786458:OWS786466 PGN786458:PGO786466 PQJ786458:PQK786466 QAF786458:QAG786466 QKB786458:QKC786466 QTX786458:QTY786466 RDT786458:RDU786466 RNP786458:RNQ786466 RXL786458:RXM786466 SHH786458:SHI786466 SRD786458:SRE786466 TAZ786458:TBA786466 TKV786458:TKW786466 TUR786458:TUS786466 UEN786458:UEO786466 UOJ786458:UOK786466 UYF786458:UYG786466 VIB786458:VIC786466 VRX786458:VRY786466 WBT786458:WBU786466 WLP786458:WLQ786466 WVL786458:WVM786466 D851994:E852002 IZ851994:JA852002 SV851994:SW852002 ACR851994:ACS852002 AMN851994:AMO852002 AWJ851994:AWK852002 BGF851994:BGG852002 BQB851994:BQC852002 BZX851994:BZY852002 CJT851994:CJU852002 CTP851994:CTQ852002 DDL851994:DDM852002 DNH851994:DNI852002 DXD851994:DXE852002 EGZ851994:EHA852002 EQV851994:EQW852002 FAR851994:FAS852002 FKN851994:FKO852002 FUJ851994:FUK852002 GEF851994:GEG852002 GOB851994:GOC852002 GXX851994:GXY852002 HHT851994:HHU852002 HRP851994:HRQ852002 IBL851994:IBM852002 ILH851994:ILI852002 IVD851994:IVE852002 JEZ851994:JFA852002 JOV851994:JOW852002 JYR851994:JYS852002 KIN851994:KIO852002 KSJ851994:KSK852002 LCF851994:LCG852002 LMB851994:LMC852002 LVX851994:LVY852002 MFT851994:MFU852002 MPP851994:MPQ852002 MZL851994:MZM852002 NJH851994:NJI852002 NTD851994:NTE852002 OCZ851994:ODA852002 OMV851994:OMW852002 OWR851994:OWS852002 PGN851994:PGO852002 PQJ851994:PQK852002 QAF851994:QAG852002 QKB851994:QKC852002 QTX851994:QTY852002 RDT851994:RDU852002 RNP851994:RNQ852002 RXL851994:RXM852002 SHH851994:SHI852002 SRD851994:SRE852002 TAZ851994:TBA852002 TKV851994:TKW852002 TUR851994:TUS852002 UEN851994:UEO852002 UOJ851994:UOK852002 UYF851994:UYG852002 VIB851994:VIC852002 VRX851994:VRY852002 WBT851994:WBU852002 WLP851994:WLQ852002 WVL851994:WVM852002 D917530:E917538 IZ917530:JA917538 SV917530:SW917538 ACR917530:ACS917538 AMN917530:AMO917538 AWJ917530:AWK917538 BGF917530:BGG917538 BQB917530:BQC917538 BZX917530:BZY917538 CJT917530:CJU917538 CTP917530:CTQ917538 DDL917530:DDM917538 DNH917530:DNI917538 DXD917530:DXE917538 EGZ917530:EHA917538 EQV917530:EQW917538 FAR917530:FAS917538 FKN917530:FKO917538 FUJ917530:FUK917538 GEF917530:GEG917538 GOB917530:GOC917538 GXX917530:GXY917538 HHT917530:HHU917538 HRP917530:HRQ917538 IBL917530:IBM917538 ILH917530:ILI917538 IVD917530:IVE917538 JEZ917530:JFA917538 JOV917530:JOW917538 JYR917530:JYS917538 KIN917530:KIO917538 KSJ917530:KSK917538 LCF917530:LCG917538 LMB917530:LMC917538 LVX917530:LVY917538 MFT917530:MFU917538 MPP917530:MPQ917538 MZL917530:MZM917538 NJH917530:NJI917538 NTD917530:NTE917538 OCZ917530:ODA917538 OMV917530:OMW917538 OWR917530:OWS917538 PGN917530:PGO917538 PQJ917530:PQK917538 QAF917530:QAG917538 QKB917530:QKC917538 QTX917530:QTY917538 RDT917530:RDU917538 RNP917530:RNQ917538 RXL917530:RXM917538 SHH917530:SHI917538 SRD917530:SRE917538 TAZ917530:TBA917538 TKV917530:TKW917538 TUR917530:TUS917538 UEN917530:UEO917538 UOJ917530:UOK917538 UYF917530:UYG917538 VIB917530:VIC917538 VRX917530:VRY917538 WBT917530:WBU917538 WLP917530:WLQ917538 WVL917530:WVM917538 D983066:E983074 IZ983066:JA983074 SV983066:SW983074 ACR983066:ACS983074 AMN983066:AMO983074 AWJ983066:AWK983074 BGF983066:BGG983074 BQB983066:BQC983074 BZX983066:BZY983074 CJT983066:CJU983074 CTP983066:CTQ983074 DDL983066:DDM983074 DNH983066:DNI983074 DXD983066:DXE983074 EGZ983066:EHA983074 EQV983066:EQW983074 FAR983066:FAS983074 FKN983066:FKO983074 FUJ983066:FUK983074 GEF983066:GEG983074 GOB983066:GOC983074 GXX983066:GXY983074 HHT983066:HHU983074 HRP983066:HRQ983074 IBL983066:IBM983074 ILH983066:ILI983074 IVD983066:IVE983074 JEZ983066:JFA983074 JOV983066:JOW983074 JYR983066:JYS983074 KIN983066:KIO983074 KSJ983066:KSK983074 LCF983066:LCG983074 LMB983066:LMC983074 LVX983066:LVY983074 MFT983066:MFU983074 MPP983066:MPQ983074 MZL983066:MZM983074 NJH983066:NJI983074 NTD983066:NTE983074 OCZ983066:ODA983074 OMV983066:OMW983074 OWR983066:OWS983074 PGN983066:PGO983074 PQJ983066:PQK983074 QAF983066:QAG983074 QKB983066:QKC983074 QTX983066:QTY983074 RDT983066:RDU983074 RNP983066:RNQ983074 RXL983066:RXM983074 SHH983066:SHI983074 SRD983066:SRE983074 TAZ983066:TBA983074 TKV983066:TKW983074 TUR983066:TUS983074 UEN983066:UEO983074 UOJ983066:UOK983074 UYF983066:UYG983074 VIB983066:VIC983074 VRX983066:VRY983074 WBT983066:WBU983074 WLP983066:WLQ983074 WVL983066:WVM983074">
      <formula1>0</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G36"/>
  <sheetViews>
    <sheetView showGridLines="0" rightToLeft="1" view="pageBreakPreview" zoomScale="90" zoomScaleNormal="100" zoomScaleSheetLayoutView="90" workbookViewId="0">
      <selection activeCell="J7" sqref="J7"/>
    </sheetView>
  </sheetViews>
  <sheetFormatPr defaultRowHeight="12.75"/>
  <cols>
    <col min="1" max="1" width="4.42578125" style="197" customWidth="1"/>
    <col min="2" max="2" width="19" style="197" customWidth="1"/>
    <col min="3" max="3" width="16.5703125" style="197" customWidth="1"/>
    <col min="4" max="4" width="15.42578125" style="197" customWidth="1"/>
    <col min="5" max="5" width="16.28515625" style="211" customWidth="1"/>
    <col min="6" max="6" width="17.42578125" style="211" customWidth="1"/>
    <col min="7" max="7" width="15.42578125" style="211" customWidth="1"/>
    <col min="8" max="8" width="19.85546875" style="211" customWidth="1"/>
    <col min="9" max="9" width="17.7109375" style="211" customWidth="1"/>
    <col min="10" max="10" width="15.5703125" style="197" customWidth="1"/>
    <col min="11" max="11" width="22.42578125" style="211" customWidth="1"/>
    <col min="12" max="12" width="19.28515625" style="197" customWidth="1"/>
    <col min="13" max="13" width="23.140625" style="211" customWidth="1"/>
    <col min="14" max="14" width="17.7109375" style="211" customWidth="1"/>
    <col min="15" max="16" width="5" style="211" bestFit="1" customWidth="1"/>
    <col min="17" max="17" width="5" style="197" bestFit="1" customWidth="1"/>
    <col min="18" max="19" width="6" style="197" customWidth="1"/>
    <col min="20" max="20" width="5.42578125" style="197" customWidth="1"/>
    <col min="21" max="21" width="7.7109375" style="197" customWidth="1"/>
    <col min="22" max="22" width="7.28515625" style="197" customWidth="1"/>
    <col min="23" max="207" width="9" style="197"/>
    <col min="208" max="208" width="10.5703125" style="197" customWidth="1"/>
    <col min="209" max="256" width="9" style="197"/>
    <col min="257" max="257" width="4.42578125" style="197" customWidth="1"/>
    <col min="258" max="258" width="13.42578125" style="197" customWidth="1"/>
    <col min="259" max="259" width="16.5703125" style="197" customWidth="1"/>
    <col min="260" max="260" width="15.42578125" style="197" customWidth="1"/>
    <col min="261" max="261" width="16.28515625" style="197" customWidth="1"/>
    <col min="262" max="262" width="17.42578125" style="197" customWidth="1"/>
    <col min="263" max="263" width="15.42578125" style="197" customWidth="1"/>
    <col min="264" max="264" width="19.85546875" style="197" customWidth="1"/>
    <col min="265" max="265" width="14.85546875" style="197" customWidth="1"/>
    <col min="266" max="266" width="15.5703125" style="197" customWidth="1"/>
    <col min="267" max="267" width="15.42578125" style="197" bestFit="1" customWidth="1"/>
    <col min="268" max="268" width="14.42578125" style="197" customWidth="1"/>
    <col min="269" max="269" width="19.85546875" style="197" customWidth="1"/>
    <col min="270" max="270" width="17.7109375" style="197" customWidth="1"/>
    <col min="271" max="273" width="5" style="197" bestFit="1" customWidth="1"/>
    <col min="274" max="275" width="6" style="197" customWidth="1"/>
    <col min="276" max="276" width="5.42578125" style="197" customWidth="1"/>
    <col min="277" max="277" width="7.7109375" style="197" customWidth="1"/>
    <col min="278" max="278" width="7.28515625" style="197" customWidth="1"/>
    <col min="279" max="463" width="9" style="197"/>
    <col min="464" max="464" width="10.5703125" style="197" customWidth="1"/>
    <col min="465" max="512" width="9" style="197"/>
    <col min="513" max="513" width="4.42578125" style="197" customWidth="1"/>
    <col min="514" max="514" width="13.42578125" style="197" customWidth="1"/>
    <col min="515" max="515" width="16.5703125" style="197" customWidth="1"/>
    <col min="516" max="516" width="15.42578125" style="197" customWidth="1"/>
    <col min="517" max="517" width="16.28515625" style="197" customWidth="1"/>
    <col min="518" max="518" width="17.42578125" style="197" customWidth="1"/>
    <col min="519" max="519" width="15.42578125" style="197" customWidth="1"/>
    <col min="520" max="520" width="19.85546875" style="197" customWidth="1"/>
    <col min="521" max="521" width="14.85546875" style="197" customWidth="1"/>
    <col min="522" max="522" width="15.5703125" style="197" customWidth="1"/>
    <col min="523" max="523" width="15.42578125" style="197" bestFit="1" customWidth="1"/>
    <col min="524" max="524" width="14.42578125" style="197" customWidth="1"/>
    <col min="525" max="525" width="19.85546875" style="197" customWidth="1"/>
    <col min="526" max="526" width="17.7109375" style="197" customWidth="1"/>
    <col min="527" max="529" width="5" style="197" bestFit="1" customWidth="1"/>
    <col min="530" max="531" width="6" style="197" customWidth="1"/>
    <col min="532" max="532" width="5.42578125" style="197" customWidth="1"/>
    <col min="533" max="533" width="7.7109375" style="197" customWidth="1"/>
    <col min="534" max="534" width="7.28515625" style="197" customWidth="1"/>
    <col min="535" max="719" width="9" style="197"/>
    <col min="720" max="720" width="10.5703125" style="197" customWidth="1"/>
    <col min="721" max="768" width="9" style="197"/>
    <col min="769" max="769" width="4.42578125" style="197" customWidth="1"/>
    <col min="770" max="770" width="13.42578125" style="197" customWidth="1"/>
    <col min="771" max="771" width="16.5703125" style="197" customWidth="1"/>
    <col min="772" max="772" width="15.42578125" style="197" customWidth="1"/>
    <col min="773" max="773" width="16.28515625" style="197" customWidth="1"/>
    <col min="774" max="774" width="17.42578125" style="197" customWidth="1"/>
    <col min="775" max="775" width="15.42578125" style="197" customWidth="1"/>
    <col min="776" max="776" width="19.85546875" style="197" customWidth="1"/>
    <col min="777" max="777" width="14.85546875" style="197" customWidth="1"/>
    <col min="778" max="778" width="15.5703125" style="197" customWidth="1"/>
    <col min="779" max="779" width="15.42578125" style="197" bestFit="1" customWidth="1"/>
    <col min="780" max="780" width="14.42578125" style="197" customWidth="1"/>
    <col min="781" max="781" width="19.85546875" style="197" customWidth="1"/>
    <col min="782" max="782" width="17.7109375" style="197" customWidth="1"/>
    <col min="783" max="785" width="5" style="197" bestFit="1" customWidth="1"/>
    <col min="786" max="787" width="6" style="197" customWidth="1"/>
    <col min="788" max="788" width="5.42578125" style="197" customWidth="1"/>
    <col min="789" max="789" width="7.7109375" style="197" customWidth="1"/>
    <col min="790" max="790" width="7.28515625" style="197" customWidth="1"/>
    <col min="791" max="975" width="9" style="197"/>
    <col min="976" max="976" width="10.5703125" style="197" customWidth="1"/>
    <col min="977" max="1024" width="9" style="197"/>
    <col min="1025" max="1025" width="4.42578125" style="197" customWidth="1"/>
    <col min="1026" max="1026" width="13.42578125" style="197" customWidth="1"/>
    <col min="1027" max="1027" width="16.5703125" style="197" customWidth="1"/>
    <col min="1028" max="1028" width="15.42578125" style="197" customWidth="1"/>
    <col min="1029" max="1029" width="16.28515625" style="197" customWidth="1"/>
    <col min="1030" max="1030" width="17.42578125" style="197" customWidth="1"/>
    <col min="1031" max="1031" width="15.42578125" style="197" customWidth="1"/>
    <col min="1032" max="1032" width="19.85546875" style="197" customWidth="1"/>
    <col min="1033" max="1033" width="14.85546875" style="197" customWidth="1"/>
    <col min="1034" max="1034" width="15.5703125" style="197" customWidth="1"/>
    <col min="1035" max="1035" width="15.42578125" style="197" bestFit="1" customWidth="1"/>
    <col min="1036" max="1036" width="14.42578125" style="197" customWidth="1"/>
    <col min="1037" max="1037" width="19.85546875" style="197" customWidth="1"/>
    <col min="1038" max="1038" width="17.7109375" style="197" customWidth="1"/>
    <col min="1039" max="1041" width="5" style="197" bestFit="1" customWidth="1"/>
    <col min="1042" max="1043" width="6" style="197" customWidth="1"/>
    <col min="1044" max="1044" width="5.42578125" style="197" customWidth="1"/>
    <col min="1045" max="1045" width="7.7109375" style="197" customWidth="1"/>
    <col min="1046" max="1046" width="7.28515625" style="197" customWidth="1"/>
    <col min="1047" max="1231" width="9" style="197"/>
    <col min="1232" max="1232" width="10.5703125" style="197" customWidth="1"/>
    <col min="1233" max="1280" width="9" style="197"/>
    <col min="1281" max="1281" width="4.42578125" style="197" customWidth="1"/>
    <col min="1282" max="1282" width="13.42578125" style="197" customWidth="1"/>
    <col min="1283" max="1283" width="16.5703125" style="197" customWidth="1"/>
    <col min="1284" max="1284" width="15.42578125" style="197" customWidth="1"/>
    <col min="1285" max="1285" width="16.28515625" style="197" customWidth="1"/>
    <col min="1286" max="1286" width="17.42578125" style="197" customWidth="1"/>
    <col min="1287" max="1287" width="15.42578125" style="197" customWidth="1"/>
    <col min="1288" max="1288" width="19.85546875" style="197" customWidth="1"/>
    <col min="1289" max="1289" width="14.85546875" style="197" customWidth="1"/>
    <col min="1290" max="1290" width="15.5703125" style="197" customWidth="1"/>
    <col min="1291" max="1291" width="15.42578125" style="197" bestFit="1" customWidth="1"/>
    <col min="1292" max="1292" width="14.42578125" style="197" customWidth="1"/>
    <col min="1293" max="1293" width="19.85546875" style="197" customWidth="1"/>
    <col min="1294" max="1294" width="17.7109375" style="197" customWidth="1"/>
    <col min="1295" max="1297" width="5" style="197" bestFit="1" customWidth="1"/>
    <col min="1298" max="1299" width="6" style="197" customWidth="1"/>
    <col min="1300" max="1300" width="5.42578125" style="197" customWidth="1"/>
    <col min="1301" max="1301" width="7.7109375" style="197" customWidth="1"/>
    <col min="1302" max="1302" width="7.28515625" style="197" customWidth="1"/>
    <col min="1303" max="1487" width="9" style="197"/>
    <col min="1488" max="1488" width="10.5703125" style="197" customWidth="1"/>
    <col min="1489" max="1536" width="9" style="197"/>
    <col min="1537" max="1537" width="4.42578125" style="197" customWidth="1"/>
    <col min="1538" max="1538" width="13.42578125" style="197" customWidth="1"/>
    <col min="1539" max="1539" width="16.5703125" style="197" customWidth="1"/>
    <col min="1540" max="1540" width="15.42578125" style="197" customWidth="1"/>
    <col min="1541" max="1541" width="16.28515625" style="197" customWidth="1"/>
    <col min="1542" max="1542" width="17.42578125" style="197" customWidth="1"/>
    <col min="1543" max="1543" width="15.42578125" style="197" customWidth="1"/>
    <col min="1544" max="1544" width="19.85546875" style="197" customWidth="1"/>
    <col min="1545" max="1545" width="14.85546875" style="197" customWidth="1"/>
    <col min="1546" max="1546" width="15.5703125" style="197" customWidth="1"/>
    <col min="1547" max="1547" width="15.42578125" style="197" bestFit="1" customWidth="1"/>
    <col min="1548" max="1548" width="14.42578125" style="197" customWidth="1"/>
    <col min="1549" max="1549" width="19.85546875" style="197" customWidth="1"/>
    <col min="1550" max="1550" width="17.7109375" style="197" customWidth="1"/>
    <col min="1551" max="1553" width="5" style="197" bestFit="1" customWidth="1"/>
    <col min="1554" max="1555" width="6" style="197" customWidth="1"/>
    <col min="1556" max="1556" width="5.42578125" style="197" customWidth="1"/>
    <col min="1557" max="1557" width="7.7109375" style="197" customWidth="1"/>
    <col min="1558" max="1558" width="7.28515625" style="197" customWidth="1"/>
    <col min="1559" max="1743" width="9" style="197"/>
    <col min="1744" max="1744" width="10.5703125" style="197" customWidth="1"/>
    <col min="1745" max="1792" width="9" style="197"/>
    <col min="1793" max="1793" width="4.42578125" style="197" customWidth="1"/>
    <col min="1794" max="1794" width="13.42578125" style="197" customWidth="1"/>
    <col min="1795" max="1795" width="16.5703125" style="197" customWidth="1"/>
    <col min="1796" max="1796" width="15.42578125" style="197" customWidth="1"/>
    <col min="1797" max="1797" width="16.28515625" style="197" customWidth="1"/>
    <col min="1798" max="1798" width="17.42578125" style="197" customWidth="1"/>
    <col min="1799" max="1799" width="15.42578125" style="197" customWidth="1"/>
    <col min="1800" max="1800" width="19.85546875" style="197" customWidth="1"/>
    <col min="1801" max="1801" width="14.85546875" style="197" customWidth="1"/>
    <col min="1802" max="1802" width="15.5703125" style="197" customWidth="1"/>
    <col min="1803" max="1803" width="15.42578125" style="197" bestFit="1" customWidth="1"/>
    <col min="1804" max="1804" width="14.42578125" style="197" customWidth="1"/>
    <col min="1805" max="1805" width="19.85546875" style="197" customWidth="1"/>
    <col min="1806" max="1806" width="17.7109375" style="197" customWidth="1"/>
    <col min="1807" max="1809" width="5" style="197" bestFit="1" customWidth="1"/>
    <col min="1810" max="1811" width="6" style="197" customWidth="1"/>
    <col min="1812" max="1812" width="5.42578125" style="197" customWidth="1"/>
    <col min="1813" max="1813" width="7.7109375" style="197" customWidth="1"/>
    <col min="1814" max="1814" width="7.28515625" style="197" customWidth="1"/>
    <col min="1815" max="1999" width="9" style="197"/>
    <col min="2000" max="2000" width="10.5703125" style="197" customWidth="1"/>
    <col min="2001" max="2048" width="9" style="197"/>
    <col min="2049" max="2049" width="4.42578125" style="197" customWidth="1"/>
    <col min="2050" max="2050" width="13.42578125" style="197" customWidth="1"/>
    <col min="2051" max="2051" width="16.5703125" style="197" customWidth="1"/>
    <col min="2052" max="2052" width="15.42578125" style="197" customWidth="1"/>
    <col min="2053" max="2053" width="16.28515625" style="197" customWidth="1"/>
    <col min="2054" max="2054" width="17.42578125" style="197" customWidth="1"/>
    <col min="2055" max="2055" width="15.42578125" style="197" customWidth="1"/>
    <col min="2056" max="2056" width="19.85546875" style="197" customWidth="1"/>
    <col min="2057" max="2057" width="14.85546875" style="197" customWidth="1"/>
    <col min="2058" max="2058" width="15.5703125" style="197" customWidth="1"/>
    <col min="2059" max="2059" width="15.42578125" style="197" bestFit="1" customWidth="1"/>
    <col min="2060" max="2060" width="14.42578125" style="197" customWidth="1"/>
    <col min="2061" max="2061" width="19.85546875" style="197" customWidth="1"/>
    <col min="2062" max="2062" width="17.7109375" style="197" customWidth="1"/>
    <col min="2063" max="2065" width="5" style="197" bestFit="1" customWidth="1"/>
    <col min="2066" max="2067" width="6" style="197" customWidth="1"/>
    <col min="2068" max="2068" width="5.42578125" style="197" customWidth="1"/>
    <col min="2069" max="2069" width="7.7109375" style="197" customWidth="1"/>
    <col min="2070" max="2070" width="7.28515625" style="197" customWidth="1"/>
    <col min="2071" max="2255" width="9" style="197"/>
    <col min="2256" max="2256" width="10.5703125" style="197" customWidth="1"/>
    <col min="2257" max="2304" width="9" style="197"/>
    <col min="2305" max="2305" width="4.42578125" style="197" customWidth="1"/>
    <col min="2306" max="2306" width="13.42578125" style="197" customWidth="1"/>
    <col min="2307" max="2307" width="16.5703125" style="197" customWidth="1"/>
    <col min="2308" max="2308" width="15.42578125" style="197" customWidth="1"/>
    <col min="2309" max="2309" width="16.28515625" style="197" customWidth="1"/>
    <col min="2310" max="2310" width="17.42578125" style="197" customWidth="1"/>
    <col min="2311" max="2311" width="15.42578125" style="197" customWidth="1"/>
    <col min="2312" max="2312" width="19.85546875" style="197" customWidth="1"/>
    <col min="2313" max="2313" width="14.85546875" style="197" customWidth="1"/>
    <col min="2314" max="2314" width="15.5703125" style="197" customWidth="1"/>
    <col min="2315" max="2315" width="15.42578125" style="197" bestFit="1" customWidth="1"/>
    <col min="2316" max="2316" width="14.42578125" style="197" customWidth="1"/>
    <col min="2317" max="2317" width="19.85546875" style="197" customWidth="1"/>
    <col min="2318" max="2318" width="17.7109375" style="197" customWidth="1"/>
    <col min="2319" max="2321" width="5" style="197" bestFit="1" customWidth="1"/>
    <col min="2322" max="2323" width="6" style="197" customWidth="1"/>
    <col min="2324" max="2324" width="5.42578125" style="197" customWidth="1"/>
    <col min="2325" max="2325" width="7.7109375" style="197" customWidth="1"/>
    <col min="2326" max="2326" width="7.28515625" style="197" customWidth="1"/>
    <col min="2327" max="2511" width="9" style="197"/>
    <col min="2512" max="2512" width="10.5703125" style="197" customWidth="1"/>
    <col min="2513" max="2560" width="9" style="197"/>
    <col min="2561" max="2561" width="4.42578125" style="197" customWidth="1"/>
    <col min="2562" max="2562" width="13.42578125" style="197" customWidth="1"/>
    <col min="2563" max="2563" width="16.5703125" style="197" customWidth="1"/>
    <col min="2564" max="2564" width="15.42578125" style="197" customWidth="1"/>
    <col min="2565" max="2565" width="16.28515625" style="197" customWidth="1"/>
    <col min="2566" max="2566" width="17.42578125" style="197" customWidth="1"/>
    <col min="2567" max="2567" width="15.42578125" style="197" customWidth="1"/>
    <col min="2568" max="2568" width="19.85546875" style="197" customWidth="1"/>
    <col min="2569" max="2569" width="14.85546875" style="197" customWidth="1"/>
    <col min="2570" max="2570" width="15.5703125" style="197" customWidth="1"/>
    <col min="2571" max="2571" width="15.42578125" style="197" bestFit="1" customWidth="1"/>
    <col min="2572" max="2572" width="14.42578125" style="197" customWidth="1"/>
    <col min="2573" max="2573" width="19.85546875" style="197" customWidth="1"/>
    <col min="2574" max="2574" width="17.7109375" style="197" customWidth="1"/>
    <col min="2575" max="2577" width="5" style="197" bestFit="1" customWidth="1"/>
    <col min="2578" max="2579" width="6" style="197" customWidth="1"/>
    <col min="2580" max="2580" width="5.42578125" style="197" customWidth="1"/>
    <col min="2581" max="2581" width="7.7109375" style="197" customWidth="1"/>
    <col min="2582" max="2582" width="7.28515625" style="197" customWidth="1"/>
    <col min="2583" max="2767" width="9" style="197"/>
    <col min="2768" max="2768" width="10.5703125" style="197" customWidth="1"/>
    <col min="2769" max="2816" width="9" style="197"/>
    <col min="2817" max="2817" width="4.42578125" style="197" customWidth="1"/>
    <col min="2818" max="2818" width="13.42578125" style="197" customWidth="1"/>
    <col min="2819" max="2819" width="16.5703125" style="197" customWidth="1"/>
    <col min="2820" max="2820" width="15.42578125" style="197" customWidth="1"/>
    <col min="2821" max="2821" width="16.28515625" style="197" customWidth="1"/>
    <col min="2822" max="2822" width="17.42578125" style="197" customWidth="1"/>
    <col min="2823" max="2823" width="15.42578125" style="197" customWidth="1"/>
    <col min="2824" max="2824" width="19.85546875" style="197" customWidth="1"/>
    <col min="2825" max="2825" width="14.85546875" style="197" customWidth="1"/>
    <col min="2826" max="2826" width="15.5703125" style="197" customWidth="1"/>
    <col min="2827" max="2827" width="15.42578125" style="197" bestFit="1" customWidth="1"/>
    <col min="2828" max="2828" width="14.42578125" style="197" customWidth="1"/>
    <col min="2829" max="2829" width="19.85546875" style="197" customWidth="1"/>
    <col min="2830" max="2830" width="17.7109375" style="197" customWidth="1"/>
    <col min="2831" max="2833" width="5" style="197" bestFit="1" customWidth="1"/>
    <col min="2834" max="2835" width="6" style="197" customWidth="1"/>
    <col min="2836" max="2836" width="5.42578125" style="197" customWidth="1"/>
    <col min="2837" max="2837" width="7.7109375" style="197" customWidth="1"/>
    <col min="2838" max="2838" width="7.28515625" style="197" customWidth="1"/>
    <col min="2839" max="3023" width="9" style="197"/>
    <col min="3024" max="3024" width="10.5703125" style="197" customWidth="1"/>
    <col min="3025" max="3072" width="9" style="197"/>
    <col min="3073" max="3073" width="4.42578125" style="197" customWidth="1"/>
    <col min="3074" max="3074" width="13.42578125" style="197" customWidth="1"/>
    <col min="3075" max="3075" width="16.5703125" style="197" customWidth="1"/>
    <col min="3076" max="3076" width="15.42578125" style="197" customWidth="1"/>
    <col min="3077" max="3077" width="16.28515625" style="197" customWidth="1"/>
    <col min="3078" max="3078" width="17.42578125" style="197" customWidth="1"/>
    <col min="3079" max="3079" width="15.42578125" style="197" customWidth="1"/>
    <col min="3080" max="3080" width="19.85546875" style="197" customWidth="1"/>
    <col min="3081" max="3081" width="14.85546875" style="197" customWidth="1"/>
    <col min="3082" max="3082" width="15.5703125" style="197" customWidth="1"/>
    <col min="3083" max="3083" width="15.42578125" style="197" bestFit="1" customWidth="1"/>
    <col min="3084" max="3084" width="14.42578125" style="197" customWidth="1"/>
    <col min="3085" max="3085" width="19.85546875" style="197" customWidth="1"/>
    <col min="3086" max="3086" width="17.7109375" style="197" customWidth="1"/>
    <col min="3087" max="3089" width="5" style="197" bestFit="1" customWidth="1"/>
    <col min="3090" max="3091" width="6" style="197" customWidth="1"/>
    <col min="3092" max="3092" width="5.42578125" style="197" customWidth="1"/>
    <col min="3093" max="3093" width="7.7109375" style="197" customWidth="1"/>
    <col min="3094" max="3094" width="7.28515625" style="197" customWidth="1"/>
    <col min="3095" max="3279" width="9" style="197"/>
    <col min="3280" max="3280" width="10.5703125" style="197" customWidth="1"/>
    <col min="3281" max="3328" width="9" style="197"/>
    <col min="3329" max="3329" width="4.42578125" style="197" customWidth="1"/>
    <col min="3330" max="3330" width="13.42578125" style="197" customWidth="1"/>
    <col min="3331" max="3331" width="16.5703125" style="197" customWidth="1"/>
    <col min="3332" max="3332" width="15.42578125" style="197" customWidth="1"/>
    <col min="3333" max="3333" width="16.28515625" style="197" customWidth="1"/>
    <col min="3334" max="3334" width="17.42578125" style="197" customWidth="1"/>
    <col min="3335" max="3335" width="15.42578125" style="197" customWidth="1"/>
    <col min="3336" max="3336" width="19.85546875" style="197" customWidth="1"/>
    <col min="3337" max="3337" width="14.85546875" style="197" customWidth="1"/>
    <col min="3338" max="3338" width="15.5703125" style="197" customWidth="1"/>
    <col min="3339" max="3339" width="15.42578125" style="197" bestFit="1" customWidth="1"/>
    <col min="3340" max="3340" width="14.42578125" style="197" customWidth="1"/>
    <col min="3341" max="3341" width="19.85546875" style="197" customWidth="1"/>
    <col min="3342" max="3342" width="17.7109375" style="197" customWidth="1"/>
    <col min="3343" max="3345" width="5" style="197" bestFit="1" customWidth="1"/>
    <col min="3346" max="3347" width="6" style="197" customWidth="1"/>
    <col min="3348" max="3348" width="5.42578125" style="197" customWidth="1"/>
    <col min="3349" max="3349" width="7.7109375" style="197" customWidth="1"/>
    <col min="3350" max="3350" width="7.28515625" style="197" customWidth="1"/>
    <col min="3351" max="3535" width="9" style="197"/>
    <col min="3536" max="3536" width="10.5703125" style="197" customWidth="1"/>
    <col min="3537" max="3584" width="9" style="197"/>
    <col min="3585" max="3585" width="4.42578125" style="197" customWidth="1"/>
    <col min="3586" max="3586" width="13.42578125" style="197" customWidth="1"/>
    <col min="3587" max="3587" width="16.5703125" style="197" customWidth="1"/>
    <col min="3588" max="3588" width="15.42578125" style="197" customWidth="1"/>
    <col min="3589" max="3589" width="16.28515625" style="197" customWidth="1"/>
    <col min="3590" max="3590" width="17.42578125" style="197" customWidth="1"/>
    <col min="3591" max="3591" width="15.42578125" style="197" customWidth="1"/>
    <col min="3592" max="3592" width="19.85546875" style="197" customWidth="1"/>
    <col min="3593" max="3593" width="14.85546875" style="197" customWidth="1"/>
    <col min="3594" max="3594" width="15.5703125" style="197" customWidth="1"/>
    <col min="3595" max="3595" width="15.42578125" style="197" bestFit="1" customWidth="1"/>
    <col min="3596" max="3596" width="14.42578125" style="197" customWidth="1"/>
    <col min="3597" max="3597" width="19.85546875" style="197" customWidth="1"/>
    <col min="3598" max="3598" width="17.7109375" style="197" customWidth="1"/>
    <col min="3599" max="3601" width="5" style="197" bestFit="1" customWidth="1"/>
    <col min="3602" max="3603" width="6" style="197" customWidth="1"/>
    <col min="3604" max="3604" width="5.42578125" style="197" customWidth="1"/>
    <col min="3605" max="3605" width="7.7109375" style="197" customWidth="1"/>
    <col min="3606" max="3606" width="7.28515625" style="197" customWidth="1"/>
    <col min="3607" max="3791" width="9" style="197"/>
    <col min="3792" max="3792" width="10.5703125" style="197" customWidth="1"/>
    <col min="3793" max="3840" width="9" style="197"/>
    <col min="3841" max="3841" width="4.42578125" style="197" customWidth="1"/>
    <col min="3842" max="3842" width="13.42578125" style="197" customWidth="1"/>
    <col min="3843" max="3843" width="16.5703125" style="197" customWidth="1"/>
    <col min="3844" max="3844" width="15.42578125" style="197" customWidth="1"/>
    <col min="3845" max="3845" width="16.28515625" style="197" customWidth="1"/>
    <col min="3846" max="3846" width="17.42578125" style="197" customWidth="1"/>
    <col min="3847" max="3847" width="15.42578125" style="197" customWidth="1"/>
    <col min="3848" max="3848" width="19.85546875" style="197" customWidth="1"/>
    <col min="3849" max="3849" width="14.85546875" style="197" customWidth="1"/>
    <col min="3850" max="3850" width="15.5703125" style="197" customWidth="1"/>
    <col min="3851" max="3851" width="15.42578125" style="197" bestFit="1" customWidth="1"/>
    <col min="3852" max="3852" width="14.42578125" style="197" customWidth="1"/>
    <col min="3853" max="3853" width="19.85546875" style="197" customWidth="1"/>
    <col min="3854" max="3854" width="17.7109375" style="197" customWidth="1"/>
    <col min="3855" max="3857" width="5" style="197" bestFit="1" customWidth="1"/>
    <col min="3858" max="3859" width="6" style="197" customWidth="1"/>
    <col min="3860" max="3860" width="5.42578125" style="197" customWidth="1"/>
    <col min="3861" max="3861" width="7.7109375" style="197" customWidth="1"/>
    <col min="3862" max="3862" width="7.28515625" style="197" customWidth="1"/>
    <col min="3863" max="4047" width="9" style="197"/>
    <col min="4048" max="4048" width="10.5703125" style="197" customWidth="1"/>
    <col min="4049" max="4096" width="9" style="197"/>
    <col min="4097" max="4097" width="4.42578125" style="197" customWidth="1"/>
    <col min="4098" max="4098" width="13.42578125" style="197" customWidth="1"/>
    <col min="4099" max="4099" width="16.5703125" style="197" customWidth="1"/>
    <col min="4100" max="4100" width="15.42578125" style="197" customWidth="1"/>
    <col min="4101" max="4101" width="16.28515625" style="197" customWidth="1"/>
    <col min="4102" max="4102" width="17.42578125" style="197" customWidth="1"/>
    <col min="4103" max="4103" width="15.42578125" style="197" customWidth="1"/>
    <col min="4104" max="4104" width="19.85546875" style="197" customWidth="1"/>
    <col min="4105" max="4105" width="14.85546875" style="197" customWidth="1"/>
    <col min="4106" max="4106" width="15.5703125" style="197" customWidth="1"/>
    <col min="4107" max="4107" width="15.42578125" style="197" bestFit="1" customWidth="1"/>
    <col min="4108" max="4108" width="14.42578125" style="197" customWidth="1"/>
    <col min="4109" max="4109" width="19.85546875" style="197" customWidth="1"/>
    <col min="4110" max="4110" width="17.7109375" style="197" customWidth="1"/>
    <col min="4111" max="4113" width="5" style="197" bestFit="1" customWidth="1"/>
    <col min="4114" max="4115" width="6" style="197" customWidth="1"/>
    <col min="4116" max="4116" width="5.42578125" style="197" customWidth="1"/>
    <col min="4117" max="4117" width="7.7109375" style="197" customWidth="1"/>
    <col min="4118" max="4118" width="7.28515625" style="197" customWidth="1"/>
    <col min="4119" max="4303" width="9" style="197"/>
    <col min="4304" max="4304" width="10.5703125" style="197" customWidth="1"/>
    <col min="4305" max="4352" width="9" style="197"/>
    <col min="4353" max="4353" width="4.42578125" style="197" customWidth="1"/>
    <col min="4354" max="4354" width="13.42578125" style="197" customWidth="1"/>
    <col min="4355" max="4355" width="16.5703125" style="197" customWidth="1"/>
    <col min="4356" max="4356" width="15.42578125" style="197" customWidth="1"/>
    <col min="4357" max="4357" width="16.28515625" style="197" customWidth="1"/>
    <col min="4358" max="4358" width="17.42578125" style="197" customWidth="1"/>
    <col min="4359" max="4359" width="15.42578125" style="197" customWidth="1"/>
    <col min="4360" max="4360" width="19.85546875" style="197" customWidth="1"/>
    <col min="4361" max="4361" width="14.85546875" style="197" customWidth="1"/>
    <col min="4362" max="4362" width="15.5703125" style="197" customWidth="1"/>
    <col min="4363" max="4363" width="15.42578125" style="197" bestFit="1" customWidth="1"/>
    <col min="4364" max="4364" width="14.42578125" style="197" customWidth="1"/>
    <col min="4365" max="4365" width="19.85546875" style="197" customWidth="1"/>
    <col min="4366" max="4366" width="17.7109375" style="197" customWidth="1"/>
    <col min="4367" max="4369" width="5" style="197" bestFit="1" customWidth="1"/>
    <col min="4370" max="4371" width="6" style="197" customWidth="1"/>
    <col min="4372" max="4372" width="5.42578125" style="197" customWidth="1"/>
    <col min="4373" max="4373" width="7.7109375" style="197" customWidth="1"/>
    <col min="4374" max="4374" width="7.28515625" style="197" customWidth="1"/>
    <col min="4375" max="4559" width="9" style="197"/>
    <col min="4560" max="4560" width="10.5703125" style="197" customWidth="1"/>
    <col min="4561" max="4608" width="9" style="197"/>
    <col min="4609" max="4609" width="4.42578125" style="197" customWidth="1"/>
    <col min="4610" max="4610" width="13.42578125" style="197" customWidth="1"/>
    <col min="4611" max="4611" width="16.5703125" style="197" customWidth="1"/>
    <col min="4612" max="4612" width="15.42578125" style="197" customWidth="1"/>
    <col min="4613" max="4613" width="16.28515625" style="197" customWidth="1"/>
    <col min="4614" max="4614" width="17.42578125" style="197" customWidth="1"/>
    <col min="4615" max="4615" width="15.42578125" style="197" customWidth="1"/>
    <col min="4616" max="4616" width="19.85546875" style="197" customWidth="1"/>
    <col min="4617" max="4617" width="14.85546875" style="197" customWidth="1"/>
    <col min="4618" max="4618" width="15.5703125" style="197" customWidth="1"/>
    <col min="4619" max="4619" width="15.42578125" style="197" bestFit="1" customWidth="1"/>
    <col min="4620" max="4620" width="14.42578125" style="197" customWidth="1"/>
    <col min="4621" max="4621" width="19.85546875" style="197" customWidth="1"/>
    <col min="4622" max="4622" width="17.7109375" style="197" customWidth="1"/>
    <col min="4623" max="4625" width="5" style="197" bestFit="1" customWidth="1"/>
    <col min="4626" max="4627" width="6" style="197" customWidth="1"/>
    <col min="4628" max="4628" width="5.42578125" style="197" customWidth="1"/>
    <col min="4629" max="4629" width="7.7109375" style="197" customWidth="1"/>
    <col min="4630" max="4630" width="7.28515625" style="197" customWidth="1"/>
    <col min="4631" max="4815" width="9" style="197"/>
    <col min="4816" max="4816" width="10.5703125" style="197" customWidth="1"/>
    <col min="4817" max="4864" width="9" style="197"/>
    <col min="4865" max="4865" width="4.42578125" style="197" customWidth="1"/>
    <col min="4866" max="4866" width="13.42578125" style="197" customWidth="1"/>
    <col min="4867" max="4867" width="16.5703125" style="197" customWidth="1"/>
    <col min="4868" max="4868" width="15.42578125" style="197" customWidth="1"/>
    <col min="4869" max="4869" width="16.28515625" style="197" customWidth="1"/>
    <col min="4870" max="4870" width="17.42578125" style="197" customWidth="1"/>
    <col min="4871" max="4871" width="15.42578125" style="197" customWidth="1"/>
    <col min="4872" max="4872" width="19.85546875" style="197" customWidth="1"/>
    <col min="4873" max="4873" width="14.85546875" style="197" customWidth="1"/>
    <col min="4874" max="4874" width="15.5703125" style="197" customWidth="1"/>
    <col min="4875" max="4875" width="15.42578125" style="197" bestFit="1" customWidth="1"/>
    <col min="4876" max="4876" width="14.42578125" style="197" customWidth="1"/>
    <col min="4877" max="4877" width="19.85546875" style="197" customWidth="1"/>
    <col min="4878" max="4878" width="17.7109375" style="197" customWidth="1"/>
    <col min="4879" max="4881" width="5" style="197" bestFit="1" customWidth="1"/>
    <col min="4882" max="4883" width="6" style="197" customWidth="1"/>
    <col min="4884" max="4884" width="5.42578125" style="197" customWidth="1"/>
    <col min="4885" max="4885" width="7.7109375" style="197" customWidth="1"/>
    <col min="4886" max="4886" width="7.28515625" style="197" customWidth="1"/>
    <col min="4887" max="5071" width="9" style="197"/>
    <col min="5072" max="5072" width="10.5703125" style="197" customWidth="1"/>
    <col min="5073" max="5120" width="9" style="197"/>
    <col min="5121" max="5121" width="4.42578125" style="197" customWidth="1"/>
    <col min="5122" max="5122" width="13.42578125" style="197" customWidth="1"/>
    <col min="5123" max="5123" width="16.5703125" style="197" customWidth="1"/>
    <col min="5124" max="5124" width="15.42578125" style="197" customWidth="1"/>
    <col min="5125" max="5125" width="16.28515625" style="197" customWidth="1"/>
    <col min="5126" max="5126" width="17.42578125" style="197" customWidth="1"/>
    <col min="5127" max="5127" width="15.42578125" style="197" customWidth="1"/>
    <col min="5128" max="5128" width="19.85546875" style="197" customWidth="1"/>
    <col min="5129" max="5129" width="14.85546875" style="197" customWidth="1"/>
    <col min="5130" max="5130" width="15.5703125" style="197" customWidth="1"/>
    <col min="5131" max="5131" width="15.42578125" style="197" bestFit="1" customWidth="1"/>
    <col min="5132" max="5132" width="14.42578125" style="197" customWidth="1"/>
    <col min="5133" max="5133" width="19.85546875" style="197" customWidth="1"/>
    <col min="5134" max="5134" width="17.7109375" style="197" customWidth="1"/>
    <col min="5135" max="5137" width="5" style="197" bestFit="1" customWidth="1"/>
    <col min="5138" max="5139" width="6" style="197" customWidth="1"/>
    <col min="5140" max="5140" width="5.42578125" style="197" customWidth="1"/>
    <col min="5141" max="5141" width="7.7109375" style="197" customWidth="1"/>
    <col min="5142" max="5142" width="7.28515625" style="197" customWidth="1"/>
    <col min="5143" max="5327" width="9" style="197"/>
    <col min="5328" max="5328" width="10.5703125" style="197" customWidth="1"/>
    <col min="5329" max="5376" width="9" style="197"/>
    <col min="5377" max="5377" width="4.42578125" style="197" customWidth="1"/>
    <col min="5378" max="5378" width="13.42578125" style="197" customWidth="1"/>
    <col min="5379" max="5379" width="16.5703125" style="197" customWidth="1"/>
    <col min="5380" max="5380" width="15.42578125" style="197" customWidth="1"/>
    <col min="5381" max="5381" width="16.28515625" style="197" customWidth="1"/>
    <col min="5382" max="5382" width="17.42578125" style="197" customWidth="1"/>
    <col min="5383" max="5383" width="15.42578125" style="197" customWidth="1"/>
    <col min="5384" max="5384" width="19.85546875" style="197" customWidth="1"/>
    <col min="5385" max="5385" width="14.85546875" style="197" customWidth="1"/>
    <col min="5386" max="5386" width="15.5703125" style="197" customWidth="1"/>
    <col min="5387" max="5387" width="15.42578125" style="197" bestFit="1" customWidth="1"/>
    <col min="5388" max="5388" width="14.42578125" style="197" customWidth="1"/>
    <col min="5389" max="5389" width="19.85546875" style="197" customWidth="1"/>
    <col min="5390" max="5390" width="17.7109375" style="197" customWidth="1"/>
    <col min="5391" max="5393" width="5" style="197" bestFit="1" customWidth="1"/>
    <col min="5394" max="5395" width="6" style="197" customWidth="1"/>
    <col min="5396" max="5396" width="5.42578125" style="197" customWidth="1"/>
    <col min="5397" max="5397" width="7.7109375" style="197" customWidth="1"/>
    <col min="5398" max="5398" width="7.28515625" style="197" customWidth="1"/>
    <col min="5399" max="5583" width="9" style="197"/>
    <col min="5584" max="5584" width="10.5703125" style="197" customWidth="1"/>
    <col min="5585" max="5632" width="9" style="197"/>
    <col min="5633" max="5633" width="4.42578125" style="197" customWidth="1"/>
    <col min="5634" max="5634" width="13.42578125" style="197" customWidth="1"/>
    <col min="5635" max="5635" width="16.5703125" style="197" customWidth="1"/>
    <col min="5636" max="5636" width="15.42578125" style="197" customWidth="1"/>
    <col min="5637" max="5637" width="16.28515625" style="197" customWidth="1"/>
    <col min="5638" max="5638" width="17.42578125" style="197" customWidth="1"/>
    <col min="5639" max="5639" width="15.42578125" style="197" customWidth="1"/>
    <col min="5640" max="5640" width="19.85546875" style="197" customWidth="1"/>
    <col min="5641" max="5641" width="14.85546875" style="197" customWidth="1"/>
    <col min="5642" max="5642" width="15.5703125" style="197" customWidth="1"/>
    <col min="5643" max="5643" width="15.42578125" style="197" bestFit="1" customWidth="1"/>
    <col min="5644" max="5644" width="14.42578125" style="197" customWidth="1"/>
    <col min="5645" max="5645" width="19.85546875" style="197" customWidth="1"/>
    <col min="5646" max="5646" width="17.7109375" style="197" customWidth="1"/>
    <col min="5647" max="5649" width="5" style="197" bestFit="1" customWidth="1"/>
    <col min="5650" max="5651" width="6" style="197" customWidth="1"/>
    <col min="5652" max="5652" width="5.42578125" style="197" customWidth="1"/>
    <col min="5653" max="5653" width="7.7109375" style="197" customWidth="1"/>
    <col min="5654" max="5654" width="7.28515625" style="197" customWidth="1"/>
    <col min="5655" max="5839" width="9" style="197"/>
    <col min="5840" max="5840" width="10.5703125" style="197" customWidth="1"/>
    <col min="5841" max="5888" width="9" style="197"/>
    <col min="5889" max="5889" width="4.42578125" style="197" customWidth="1"/>
    <col min="5890" max="5890" width="13.42578125" style="197" customWidth="1"/>
    <col min="5891" max="5891" width="16.5703125" style="197" customWidth="1"/>
    <col min="5892" max="5892" width="15.42578125" style="197" customWidth="1"/>
    <col min="5893" max="5893" width="16.28515625" style="197" customWidth="1"/>
    <col min="5894" max="5894" width="17.42578125" style="197" customWidth="1"/>
    <col min="5895" max="5895" width="15.42578125" style="197" customWidth="1"/>
    <col min="5896" max="5896" width="19.85546875" style="197" customWidth="1"/>
    <col min="5897" max="5897" width="14.85546875" style="197" customWidth="1"/>
    <col min="5898" max="5898" width="15.5703125" style="197" customWidth="1"/>
    <col min="5899" max="5899" width="15.42578125" style="197" bestFit="1" customWidth="1"/>
    <col min="5900" max="5900" width="14.42578125" style="197" customWidth="1"/>
    <col min="5901" max="5901" width="19.85546875" style="197" customWidth="1"/>
    <col min="5902" max="5902" width="17.7109375" style="197" customWidth="1"/>
    <col min="5903" max="5905" width="5" style="197" bestFit="1" customWidth="1"/>
    <col min="5906" max="5907" width="6" style="197" customWidth="1"/>
    <col min="5908" max="5908" width="5.42578125" style="197" customWidth="1"/>
    <col min="5909" max="5909" width="7.7109375" style="197" customWidth="1"/>
    <col min="5910" max="5910" width="7.28515625" style="197" customWidth="1"/>
    <col min="5911" max="6095" width="9" style="197"/>
    <col min="6096" max="6096" width="10.5703125" style="197" customWidth="1"/>
    <col min="6097" max="6144" width="9" style="197"/>
    <col min="6145" max="6145" width="4.42578125" style="197" customWidth="1"/>
    <col min="6146" max="6146" width="13.42578125" style="197" customWidth="1"/>
    <col min="6147" max="6147" width="16.5703125" style="197" customWidth="1"/>
    <col min="6148" max="6148" width="15.42578125" style="197" customWidth="1"/>
    <col min="6149" max="6149" width="16.28515625" style="197" customWidth="1"/>
    <col min="6150" max="6150" width="17.42578125" style="197" customWidth="1"/>
    <col min="6151" max="6151" width="15.42578125" style="197" customWidth="1"/>
    <col min="6152" max="6152" width="19.85546875" style="197" customWidth="1"/>
    <col min="6153" max="6153" width="14.85546875" style="197" customWidth="1"/>
    <col min="6154" max="6154" width="15.5703125" style="197" customWidth="1"/>
    <col min="6155" max="6155" width="15.42578125" style="197" bestFit="1" customWidth="1"/>
    <col min="6156" max="6156" width="14.42578125" style="197" customWidth="1"/>
    <col min="6157" max="6157" width="19.85546875" style="197" customWidth="1"/>
    <col min="6158" max="6158" width="17.7109375" style="197" customWidth="1"/>
    <col min="6159" max="6161" width="5" style="197" bestFit="1" customWidth="1"/>
    <col min="6162" max="6163" width="6" style="197" customWidth="1"/>
    <col min="6164" max="6164" width="5.42578125" style="197" customWidth="1"/>
    <col min="6165" max="6165" width="7.7109375" style="197" customWidth="1"/>
    <col min="6166" max="6166" width="7.28515625" style="197" customWidth="1"/>
    <col min="6167" max="6351" width="9" style="197"/>
    <col min="6352" max="6352" width="10.5703125" style="197" customWidth="1"/>
    <col min="6353" max="6400" width="9" style="197"/>
    <col min="6401" max="6401" width="4.42578125" style="197" customWidth="1"/>
    <col min="6402" max="6402" width="13.42578125" style="197" customWidth="1"/>
    <col min="6403" max="6403" width="16.5703125" style="197" customWidth="1"/>
    <col min="6404" max="6404" width="15.42578125" style="197" customWidth="1"/>
    <col min="6405" max="6405" width="16.28515625" style="197" customWidth="1"/>
    <col min="6406" max="6406" width="17.42578125" style="197" customWidth="1"/>
    <col min="6407" max="6407" width="15.42578125" style="197" customWidth="1"/>
    <col min="6408" max="6408" width="19.85546875" style="197" customWidth="1"/>
    <col min="6409" max="6409" width="14.85546875" style="197" customWidth="1"/>
    <col min="6410" max="6410" width="15.5703125" style="197" customWidth="1"/>
    <col min="6411" max="6411" width="15.42578125" style="197" bestFit="1" customWidth="1"/>
    <col min="6412" max="6412" width="14.42578125" style="197" customWidth="1"/>
    <col min="6413" max="6413" width="19.85546875" style="197" customWidth="1"/>
    <col min="6414" max="6414" width="17.7109375" style="197" customWidth="1"/>
    <col min="6415" max="6417" width="5" style="197" bestFit="1" customWidth="1"/>
    <col min="6418" max="6419" width="6" style="197" customWidth="1"/>
    <col min="6420" max="6420" width="5.42578125" style="197" customWidth="1"/>
    <col min="6421" max="6421" width="7.7109375" style="197" customWidth="1"/>
    <col min="6422" max="6422" width="7.28515625" style="197" customWidth="1"/>
    <col min="6423" max="6607" width="9" style="197"/>
    <col min="6608" max="6608" width="10.5703125" style="197" customWidth="1"/>
    <col min="6609" max="6656" width="9" style="197"/>
    <col min="6657" max="6657" width="4.42578125" style="197" customWidth="1"/>
    <col min="6658" max="6658" width="13.42578125" style="197" customWidth="1"/>
    <col min="6659" max="6659" width="16.5703125" style="197" customWidth="1"/>
    <col min="6660" max="6660" width="15.42578125" style="197" customWidth="1"/>
    <col min="6661" max="6661" width="16.28515625" style="197" customWidth="1"/>
    <col min="6662" max="6662" width="17.42578125" style="197" customWidth="1"/>
    <col min="6663" max="6663" width="15.42578125" style="197" customWidth="1"/>
    <col min="6664" max="6664" width="19.85546875" style="197" customWidth="1"/>
    <col min="6665" max="6665" width="14.85546875" style="197" customWidth="1"/>
    <col min="6666" max="6666" width="15.5703125" style="197" customWidth="1"/>
    <col min="6667" max="6667" width="15.42578125" style="197" bestFit="1" customWidth="1"/>
    <col min="6668" max="6668" width="14.42578125" style="197" customWidth="1"/>
    <col min="6669" max="6669" width="19.85546875" style="197" customWidth="1"/>
    <col min="6670" max="6670" width="17.7109375" style="197" customWidth="1"/>
    <col min="6671" max="6673" width="5" style="197" bestFit="1" customWidth="1"/>
    <col min="6674" max="6675" width="6" style="197" customWidth="1"/>
    <col min="6676" max="6676" width="5.42578125" style="197" customWidth="1"/>
    <col min="6677" max="6677" width="7.7109375" style="197" customWidth="1"/>
    <col min="6678" max="6678" width="7.28515625" style="197" customWidth="1"/>
    <col min="6679" max="6863" width="9" style="197"/>
    <col min="6864" max="6864" width="10.5703125" style="197" customWidth="1"/>
    <col min="6865" max="6912" width="9" style="197"/>
    <col min="6913" max="6913" width="4.42578125" style="197" customWidth="1"/>
    <col min="6914" max="6914" width="13.42578125" style="197" customWidth="1"/>
    <col min="6915" max="6915" width="16.5703125" style="197" customWidth="1"/>
    <col min="6916" max="6916" width="15.42578125" style="197" customWidth="1"/>
    <col min="6917" max="6917" width="16.28515625" style="197" customWidth="1"/>
    <col min="6918" max="6918" width="17.42578125" style="197" customWidth="1"/>
    <col min="6919" max="6919" width="15.42578125" style="197" customWidth="1"/>
    <col min="6920" max="6920" width="19.85546875" style="197" customWidth="1"/>
    <col min="6921" max="6921" width="14.85546875" style="197" customWidth="1"/>
    <col min="6922" max="6922" width="15.5703125" style="197" customWidth="1"/>
    <col min="6923" max="6923" width="15.42578125" style="197" bestFit="1" customWidth="1"/>
    <col min="6924" max="6924" width="14.42578125" style="197" customWidth="1"/>
    <col min="6925" max="6925" width="19.85546875" style="197" customWidth="1"/>
    <col min="6926" max="6926" width="17.7109375" style="197" customWidth="1"/>
    <col min="6927" max="6929" width="5" style="197" bestFit="1" customWidth="1"/>
    <col min="6930" max="6931" width="6" style="197" customWidth="1"/>
    <col min="6932" max="6932" width="5.42578125" style="197" customWidth="1"/>
    <col min="6933" max="6933" width="7.7109375" style="197" customWidth="1"/>
    <col min="6934" max="6934" width="7.28515625" style="197" customWidth="1"/>
    <col min="6935" max="7119" width="9" style="197"/>
    <col min="7120" max="7120" width="10.5703125" style="197" customWidth="1"/>
    <col min="7121" max="7168" width="9" style="197"/>
    <col min="7169" max="7169" width="4.42578125" style="197" customWidth="1"/>
    <col min="7170" max="7170" width="13.42578125" style="197" customWidth="1"/>
    <col min="7171" max="7171" width="16.5703125" style="197" customWidth="1"/>
    <col min="7172" max="7172" width="15.42578125" style="197" customWidth="1"/>
    <col min="7173" max="7173" width="16.28515625" style="197" customWidth="1"/>
    <col min="7174" max="7174" width="17.42578125" style="197" customWidth="1"/>
    <col min="7175" max="7175" width="15.42578125" style="197" customWidth="1"/>
    <col min="7176" max="7176" width="19.85546875" style="197" customWidth="1"/>
    <col min="7177" max="7177" width="14.85546875" style="197" customWidth="1"/>
    <col min="7178" max="7178" width="15.5703125" style="197" customWidth="1"/>
    <col min="7179" max="7179" width="15.42578125" style="197" bestFit="1" customWidth="1"/>
    <col min="7180" max="7180" width="14.42578125" style="197" customWidth="1"/>
    <col min="7181" max="7181" width="19.85546875" style="197" customWidth="1"/>
    <col min="7182" max="7182" width="17.7109375" style="197" customWidth="1"/>
    <col min="7183" max="7185" width="5" style="197" bestFit="1" customWidth="1"/>
    <col min="7186" max="7187" width="6" style="197" customWidth="1"/>
    <col min="7188" max="7188" width="5.42578125" style="197" customWidth="1"/>
    <col min="7189" max="7189" width="7.7109375" style="197" customWidth="1"/>
    <col min="7190" max="7190" width="7.28515625" style="197" customWidth="1"/>
    <col min="7191" max="7375" width="9" style="197"/>
    <col min="7376" max="7376" width="10.5703125" style="197" customWidth="1"/>
    <col min="7377" max="7424" width="9" style="197"/>
    <col min="7425" max="7425" width="4.42578125" style="197" customWidth="1"/>
    <col min="7426" max="7426" width="13.42578125" style="197" customWidth="1"/>
    <col min="7427" max="7427" width="16.5703125" style="197" customWidth="1"/>
    <col min="7428" max="7428" width="15.42578125" style="197" customWidth="1"/>
    <col min="7429" max="7429" width="16.28515625" style="197" customWidth="1"/>
    <col min="7430" max="7430" width="17.42578125" style="197" customWidth="1"/>
    <col min="7431" max="7431" width="15.42578125" style="197" customWidth="1"/>
    <col min="7432" max="7432" width="19.85546875" style="197" customWidth="1"/>
    <col min="7433" max="7433" width="14.85546875" style="197" customWidth="1"/>
    <col min="7434" max="7434" width="15.5703125" style="197" customWidth="1"/>
    <col min="7435" max="7435" width="15.42578125" style="197" bestFit="1" customWidth="1"/>
    <col min="7436" max="7436" width="14.42578125" style="197" customWidth="1"/>
    <col min="7437" max="7437" width="19.85546875" style="197" customWidth="1"/>
    <col min="7438" max="7438" width="17.7109375" style="197" customWidth="1"/>
    <col min="7439" max="7441" width="5" style="197" bestFit="1" customWidth="1"/>
    <col min="7442" max="7443" width="6" style="197" customWidth="1"/>
    <col min="7444" max="7444" width="5.42578125" style="197" customWidth="1"/>
    <col min="7445" max="7445" width="7.7109375" style="197" customWidth="1"/>
    <col min="7446" max="7446" width="7.28515625" style="197" customWidth="1"/>
    <col min="7447" max="7631" width="9" style="197"/>
    <col min="7632" max="7632" width="10.5703125" style="197" customWidth="1"/>
    <col min="7633" max="7680" width="9" style="197"/>
    <col min="7681" max="7681" width="4.42578125" style="197" customWidth="1"/>
    <col min="7682" max="7682" width="13.42578125" style="197" customWidth="1"/>
    <col min="7683" max="7683" width="16.5703125" style="197" customWidth="1"/>
    <col min="7684" max="7684" width="15.42578125" style="197" customWidth="1"/>
    <col min="7685" max="7685" width="16.28515625" style="197" customWidth="1"/>
    <col min="7686" max="7686" width="17.42578125" style="197" customWidth="1"/>
    <col min="7687" max="7687" width="15.42578125" style="197" customWidth="1"/>
    <col min="7688" max="7688" width="19.85546875" style="197" customWidth="1"/>
    <col min="7689" max="7689" width="14.85546875" style="197" customWidth="1"/>
    <col min="7690" max="7690" width="15.5703125" style="197" customWidth="1"/>
    <col min="7691" max="7691" width="15.42578125" style="197" bestFit="1" customWidth="1"/>
    <col min="7692" max="7692" width="14.42578125" style="197" customWidth="1"/>
    <col min="7693" max="7693" width="19.85546875" style="197" customWidth="1"/>
    <col min="7694" max="7694" width="17.7109375" style="197" customWidth="1"/>
    <col min="7695" max="7697" width="5" style="197" bestFit="1" customWidth="1"/>
    <col min="7698" max="7699" width="6" style="197" customWidth="1"/>
    <col min="7700" max="7700" width="5.42578125" style="197" customWidth="1"/>
    <col min="7701" max="7701" width="7.7109375" style="197" customWidth="1"/>
    <col min="7702" max="7702" width="7.28515625" style="197" customWidth="1"/>
    <col min="7703" max="7887" width="9" style="197"/>
    <col min="7888" max="7888" width="10.5703125" style="197" customWidth="1"/>
    <col min="7889" max="7936" width="9" style="197"/>
    <col min="7937" max="7937" width="4.42578125" style="197" customWidth="1"/>
    <col min="7938" max="7938" width="13.42578125" style="197" customWidth="1"/>
    <col min="7939" max="7939" width="16.5703125" style="197" customWidth="1"/>
    <col min="7940" max="7940" width="15.42578125" style="197" customWidth="1"/>
    <col min="7941" max="7941" width="16.28515625" style="197" customWidth="1"/>
    <col min="7942" max="7942" width="17.42578125" style="197" customWidth="1"/>
    <col min="7943" max="7943" width="15.42578125" style="197" customWidth="1"/>
    <col min="7944" max="7944" width="19.85546875" style="197" customWidth="1"/>
    <col min="7945" max="7945" width="14.85546875" style="197" customWidth="1"/>
    <col min="7946" max="7946" width="15.5703125" style="197" customWidth="1"/>
    <col min="7947" max="7947" width="15.42578125" style="197" bestFit="1" customWidth="1"/>
    <col min="7948" max="7948" width="14.42578125" style="197" customWidth="1"/>
    <col min="7949" max="7949" width="19.85546875" style="197" customWidth="1"/>
    <col min="7950" max="7950" width="17.7109375" style="197" customWidth="1"/>
    <col min="7951" max="7953" width="5" style="197" bestFit="1" customWidth="1"/>
    <col min="7954" max="7955" width="6" style="197" customWidth="1"/>
    <col min="7956" max="7956" width="5.42578125" style="197" customWidth="1"/>
    <col min="7957" max="7957" width="7.7109375" style="197" customWidth="1"/>
    <col min="7958" max="7958" width="7.28515625" style="197" customWidth="1"/>
    <col min="7959" max="8143" width="9" style="197"/>
    <col min="8144" max="8144" width="10.5703125" style="197" customWidth="1"/>
    <col min="8145" max="8192" width="9" style="197"/>
    <col min="8193" max="8193" width="4.42578125" style="197" customWidth="1"/>
    <col min="8194" max="8194" width="13.42578125" style="197" customWidth="1"/>
    <col min="8195" max="8195" width="16.5703125" style="197" customWidth="1"/>
    <col min="8196" max="8196" width="15.42578125" style="197" customWidth="1"/>
    <col min="8197" max="8197" width="16.28515625" style="197" customWidth="1"/>
    <col min="8198" max="8198" width="17.42578125" style="197" customWidth="1"/>
    <col min="8199" max="8199" width="15.42578125" style="197" customWidth="1"/>
    <col min="8200" max="8200" width="19.85546875" style="197" customWidth="1"/>
    <col min="8201" max="8201" width="14.85546875" style="197" customWidth="1"/>
    <col min="8202" max="8202" width="15.5703125" style="197" customWidth="1"/>
    <col min="8203" max="8203" width="15.42578125" style="197" bestFit="1" customWidth="1"/>
    <col min="8204" max="8204" width="14.42578125" style="197" customWidth="1"/>
    <col min="8205" max="8205" width="19.85546875" style="197" customWidth="1"/>
    <col min="8206" max="8206" width="17.7109375" style="197" customWidth="1"/>
    <col min="8207" max="8209" width="5" style="197" bestFit="1" customWidth="1"/>
    <col min="8210" max="8211" width="6" style="197" customWidth="1"/>
    <col min="8212" max="8212" width="5.42578125" style="197" customWidth="1"/>
    <col min="8213" max="8213" width="7.7109375" style="197" customWidth="1"/>
    <col min="8214" max="8214" width="7.28515625" style="197" customWidth="1"/>
    <col min="8215" max="8399" width="9" style="197"/>
    <col min="8400" max="8400" width="10.5703125" style="197" customWidth="1"/>
    <col min="8401" max="8448" width="9" style="197"/>
    <col min="8449" max="8449" width="4.42578125" style="197" customWidth="1"/>
    <col min="8450" max="8450" width="13.42578125" style="197" customWidth="1"/>
    <col min="8451" max="8451" width="16.5703125" style="197" customWidth="1"/>
    <col min="8452" max="8452" width="15.42578125" style="197" customWidth="1"/>
    <col min="8453" max="8453" width="16.28515625" style="197" customWidth="1"/>
    <col min="8454" max="8454" width="17.42578125" style="197" customWidth="1"/>
    <col min="8455" max="8455" width="15.42578125" style="197" customWidth="1"/>
    <col min="8456" max="8456" width="19.85546875" style="197" customWidth="1"/>
    <col min="8457" max="8457" width="14.85546875" style="197" customWidth="1"/>
    <col min="8458" max="8458" width="15.5703125" style="197" customWidth="1"/>
    <col min="8459" max="8459" width="15.42578125" style="197" bestFit="1" customWidth="1"/>
    <col min="8460" max="8460" width="14.42578125" style="197" customWidth="1"/>
    <col min="8461" max="8461" width="19.85546875" style="197" customWidth="1"/>
    <col min="8462" max="8462" width="17.7109375" style="197" customWidth="1"/>
    <col min="8463" max="8465" width="5" style="197" bestFit="1" customWidth="1"/>
    <col min="8466" max="8467" width="6" style="197" customWidth="1"/>
    <col min="8468" max="8468" width="5.42578125" style="197" customWidth="1"/>
    <col min="8469" max="8469" width="7.7109375" style="197" customWidth="1"/>
    <col min="8470" max="8470" width="7.28515625" style="197" customWidth="1"/>
    <col min="8471" max="8655" width="9" style="197"/>
    <col min="8656" max="8656" width="10.5703125" style="197" customWidth="1"/>
    <col min="8657" max="8704" width="9" style="197"/>
    <col min="8705" max="8705" width="4.42578125" style="197" customWidth="1"/>
    <col min="8706" max="8706" width="13.42578125" style="197" customWidth="1"/>
    <col min="8707" max="8707" width="16.5703125" style="197" customWidth="1"/>
    <col min="8708" max="8708" width="15.42578125" style="197" customWidth="1"/>
    <col min="8709" max="8709" width="16.28515625" style="197" customWidth="1"/>
    <col min="8710" max="8710" width="17.42578125" style="197" customWidth="1"/>
    <col min="8711" max="8711" width="15.42578125" style="197" customWidth="1"/>
    <col min="8712" max="8712" width="19.85546875" style="197" customWidth="1"/>
    <col min="8713" max="8713" width="14.85546875" style="197" customWidth="1"/>
    <col min="8714" max="8714" width="15.5703125" style="197" customWidth="1"/>
    <col min="8715" max="8715" width="15.42578125" style="197" bestFit="1" customWidth="1"/>
    <col min="8716" max="8716" width="14.42578125" style="197" customWidth="1"/>
    <col min="8717" max="8717" width="19.85546875" style="197" customWidth="1"/>
    <col min="8718" max="8718" width="17.7109375" style="197" customWidth="1"/>
    <col min="8719" max="8721" width="5" style="197" bestFit="1" customWidth="1"/>
    <col min="8722" max="8723" width="6" style="197" customWidth="1"/>
    <col min="8724" max="8724" width="5.42578125" style="197" customWidth="1"/>
    <col min="8725" max="8725" width="7.7109375" style="197" customWidth="1"/>
    <col min="8726" max="8726" width="7.28515625" style="197" customWidth="1"/>
    <col min="8727" max="8911" width="9" style="197"/>
    <col min="8912" max="8912" width="10.5703125" style="197" customWidth="1"/>
    <col min="8913" max="8960" width="9" style="197"/>
    <col min="8961" max="8961" width="4.42578125" style="197" customWidth="1"/>
    <col min="8962" max="8962" width="13.42578125" style="197" customWidth="1"/>
    <col min="8963" max="8963" width="16.5703125" style="197" customWidth="1"/>
    <col min="8964" max="8964" width="15.42578125" style="197" customWidth="1"/>
    <col min="8965" max="8965" width="16.28515625" style="197" customWidth="1"/>
    <col min="8966" max="8966" width="17.42578125" style="197" customWidth="1"/>
    <col min="8967" max="8967" width="15.42578125" style="197" customWidth="1"/>
    <col min="8968" max="8968" width="19.85546875" style="197" customWidth="1"/>
    <col min="8969" max="8969" width="14.85546875" style="197" customWidth="1"/>
    <col min="8970" max="8970" width="15.5703125" style="197" customWidth="1"/>
    <col min="8971" max="8971" width="15.42578125" style="197" bestFit="1" customWidth="1"/>
    <col min="8972" max="8972" width="14.42578125" style="197" customWidth="1"/>
    <col min="8973" max="8973" width="19.85546875" style="197" customWidth="1"/>
    <col min="8974" max="8974" width="17.7109375" style="197" customWidth="1"/>
    <col min="8975" max="8977" width="5" style="197" bestFit="1" customWidth="1"/>
    <col min="8978" max="8979" width="6" style="197" customWidth="1"/>
    <col min="8980" max="8980" width="5.42578125" style="197" customWidth="1"/>
    <col min="8981" max="8981" width="7.7109375" style="197" customWidth="1"/>
    <col min="8982" max="8982" width="7.28515625" style="197" customWidth="1"/>
    <col min="8983" max="9167" width="9" style="197"/>
    <col min="9168" max="9168" width="10.5703125" style="197" customWidth="1"/>
    <col min="9169" max="9216" width="9" style="197"/>
    <col min="9217" max="9217" width="4.42578125" style="197" customWidth="1"/>
    <col min="9218" max="9218" width="13.42578125" style="197" customWidth="1"/>
    <col min="9219" max="9219" width="16.5703125" style="197" customWidth="1"/>
    <col min="9220" max="9220" width="15.42578125" style="197" customWidth="1"/>
    <col min="9221" max="9221" width="16.28515625" style="197" customWidth="1"/>
    <col min="9222" max="9222" width="17.42578125" style="197" customWidth="1"/>
    <col min="9223" max="9223" width="15.42578125" style="197" customWidth="1"/>
    <col min="9224" max="9224" width="19.85546875" style="197" customWidth="1"/>
    <col min="9225" max="9225" width="14.85546875" style="197" customWidth="1"/>
    <col min="9226" max="9226" width="15.5703125" style="197" customWidth="1"/>
    <col min="9227" max="9227" width="15.42578125" style="197" bestFit="1" customWidth="1"/>
    <col min="9228" max="9228" width="14.42578125" style="197" customWidth="1"/>
    <col min="9229" max="9229" width="19.85546875" style="197" customWidth="1"/>
    <col min="9230" max="9230" width="17.7109375" style="197" customWidth="1"/>
    <col min="9231" max="9233" width="5" style="197" bestFit="1" customWidth="1"/>
    <col min="9234" max="9235" width="6" style="197" customWidth="1"/>
    <col min="9236" max="9236" width="5.42578125" style="197" customWidth="1"/>
    <col min="9237" max="9237" width="7.7109375" style="197" customWidth="1"/>
    <col min="9238" max="9238" width="7.28515625" style="197" customWidth="1"/>
    <col min="9239" max="9423" width="9" style="197"/>
    <col min="9424" max="9424" width="10.5703125" style="197" customWidth="1"/>
    <col min="9425" max="9472" width="9" style="197"/>
    <col min="9473" max="9473" width="4.42578125" style="197" customWidth="1"/>
    <col min="9474" max="9474" width="13.42578125" style="197" customWidth="1"/>
    <col min="9475" max="9475" width="16.5703125" style="197" customWidth="1"/>
    <col min="9476" max="9476" width="15.42578125" style="197" customWidth="1"/>
    <col min="9477" max="9477" width="16.28515625" style="197" customWidth="1"/>
    <col min="9478" max="9478" width="17.42578125" style="197" customWidth="1"/>
    <col min="9479" max="9479" width="15.42578125" style="197" customWidth="1"/>
    <col min="9480" max="9480" width="19.85546875" style="197" customWidth="1"/>
    <col min="9481" max="9481" width="14.85546875" style="197" customWidth="1"/>
    <col min="9482" max="9482" width="15.5703125" style="197" customWidth="1"/>
    <col min="9483" max="9483" width="15.42578125" style="197" bestFit="1" customWidth="1"/>
    <col min="9484" max="9484" width="14.42578125" style="197" customWidth="1"/>
    <col min="9485" max="9485" width="19.85546875" style="197" customWidth="1"/>
    <col min="9486" max="9486" width="17.7109375" style="197" customWidth="1"/>
    <col min="9487" max="9489" width="5" style="197" bestFit="1" customWidth="1"/>
    <col min="9490" max="9491" width="6" style="197" customWidth="1"/>
    <col min="9492" max="9492" width="5.42578125" style="197" customWidth="1"/>
    <col min="9493" max="9493" width="7.7109375" style="197" customWidth="1"/>
    <col min="9494" max="9494" width="7.28515625" style="197" customWidth="1"/>
    <col min="9495" max="9679" width="9" style="197"/>
    <col min="9680" max="9680" width="10.5703125" style="197" customWidth="1"/>
    <col min="9681" max="9728" width="9" style="197"/>
    <col min="9729" max="9729" width="4.42578125" style="197" customWidth="1"/>
    <col min="9730" max="9730" width="13.42578125" style="197" customWidth="1"/>
    <col min="9731" max="9731" width="16.5703125" style="197" customWidth="1"/>
    <col min="9732" max="9732" width="15.42578125" style="197" customWidth="1"/>
    <col min="9733" max="9733" width="16.28515625" style="197" customWidth="1"/>
    <col min="9734" max="9734" width="17.42578125" style="197" customWidth="1"/>
    <col min="9735" max="9735" width="15.42578125" style="197" customWidth="1"/>
    <col min="9736" max="9736" width="19.85546875" style="197" customWidth="1"/>
    <col min="9737" max="9737" width="14.85546875" style="197" customWidth="1"/>
    <col min="9738" max="9738" width="15.5703125" style="197" customWidth="1"/>
    <col min="9739" max="9739" width="15.42578125" style="197" bestFit="1" customWidth="1"/>
    <col min="9740" max="9740" width="14.42578125" style="197" customWidth="1"/>
    <col min="9741" max="9741" width="19.85546875" style="197" customWidth="1"/>
    <col min="9742" max="9742" width="17.7109375" style="197" customWidth="1"/>
    <col min="9743" max="9745" width="5" style="197" bestFit="1" customWidth="1"/>
    <col min="9746" max="9747" width="6" style="197" customWidth="1"/>
    <col min="9748" max="9748" width="5.42578125" style="197" customWidth="1"/>
    <col min="9749" max="9749" width="7.7109375" style="197" customWidth="1"/>
    <col min="9750" max="9750" width="7.28515625" style="197" customWidth="1"/>
    <col min="9751" max="9935" width="9" style="197"/>
    <col min="9936" max="9936" width="10.5703125" style="197" customWidth="1"/>
    <col min="9937" max="9984" width="9" style="197"/>
    <col min="9985" max="9985" width="4.42578125" style="197" customWidth="1"/>
    <col min="9986" max="9986" width="13.42578125" style="197" customWidth="1"/>
    <col min="9987" max="9987" width="16.5703125" style="197" customWidth="1"/>
    <col min="9988" max="9988" width="15.42578125" style="197" customWidth="1"/>
    <col min="9989" max="9989" width="16.28515625" style="197" customWidth="1"/>
    <col min="9990" max="9990" width="17.42578125" style="197" customWidth="1"/>
    <col min="9991" max="9991" width="15.42578125" style="197" customWidth="1"/>
    <col min="9992" max="9992" width="19.85546875" style="197" customWidth="1"/>
    <col min="9993" max="9993" width="14.85546875" style="197" customWidth="1"/>
    <col min="9994" max="9994" width="15.5703125" style="197" customWidth="1"/>
    <col min="9995" max="9995" width="15.42578125" style="197" bestFit="1" customWidth="1"/>
    <col min="9996" max="9996" width="14.42578125" style="197" customWidth="1"/>
    <col min="9997" max="9997" width="19.85546875" style="197" customWidth="1"/>
    <col min="9998" max="9998" width="17.7109375" style="197" customWidth="1"/>
    <col min="9999" max="10001" width="5" style="197" bestFit="1" customWidth="1"/>
    <col min="10002" max="10003" width="6" style="197" customWidth="1"/>
    <col min="10004" max="10004" width="5.42578125" style="197" customWidth="1"/>
    <col min="10005" max="10005" width="7.7109375" style="197" customWidth="1"/>
    <col min="10006" max="10006" width="7.28515625" style="197" customWidth="1"/>
    <col min="10007" max="10191" width="9" style="197"/>
    <col min="10192" max="10192" width="10.5703125" style="197" customWidth="1"/>
    <col min="10193" max="10240" width="9" style="197"/>
    <col min="10241" max="10241" width="4.42578125" style="197" customWidth="1"/>
    <col min="10242" max="10242" width="13.42578125" style="197" customWidth="1"/>
    <col min="10243" max="10243" width="16.5703125" style="197" customWidth="1"/>
    <col min="10244" max="10244" width="15.42578125" style="197" customWidth="1"/>
    <col min="10245" max="10245" width="16.28515625" style="197" customWidth="1"/>
    <col min="10246" max="10246" width="17.42578125" style="197" customWidth="1"/>
    <col min="10247" max="10247" width="15.42578125" style="197" customWidth="1"/>
    <col min="10248" max="10248" width="19.85546875" style="197" customWidth="1"/>
    <col min="10249" max="10249" width="14.85546875" style="197" customWidth="1"/>
    <col min="10250" max="10250" width="15.5703125" style="197" customWidth="1"/>
    <col min="10251" max="10251" width="15.42578125" style="197" bestFit="1" customWidth="1"/>
    <col min="10252" max="10252" width="14.42578125" style="197" customWidth="1"/>
    <col min="10253" max="10253" width="19.85546875" style="197" customWidth="1"/>
    <col min="10254" max="10254" width="17.7109375" style="197" customWidth="1"/>
    <col min="10255" max="10257" width="5" style="197" bestFit="1" customWidth="1"/>
    <col min="10258" max="10259" width="6" style="197" customWidth="1"/>
    <col min="10260" max="10260" width="5.42578125" style="197" customWidth="1"/>
    <col min="10261" max="10261" width="7.7109375" style="197" customWidth="1"/>
    <col min="10262" max="10262" width="7.28515625" style="197" customWidth="1"/>
    <col min="10263" max="10447" width="9" style="197"/>
    <col min="10448" max="10448" width="10.5703125" style="197" customWidth="1"/>
    <col min="10449" max="10496" width="9" style="197"/>
    <col min="10497" max="10497" width="4.42578125" style="197" customWidth="1"/>
    <col min="10498" max="10498" width="13.42578125" style="197" customWidth="1"/>
    <col min="10499" max="10499" width="16.5703125" style="197" customWidth="1"/>
    <col min="10500" max="10500" width="15.42578125" style="197" customWidth="1"/>
    <col min="10501" max="10501" width="16.28515625" style="197" customWidth="1"/>
    <col min="10502" max="10502" width="17.42578125" style="197" customWidth="1"/>
    <col min="10503" max="10503" width="15.42578125" style="197" customWidth="1"/>
    <col min="10504" max="10504" width="19.85546875" style="197" customWidth="1"/>
    <col min="10505" max="10505" width="14.85546875" style="197" customWidth="1"/>
    <col min="10506" max="10506" width="15.5703125" style="197" customWidth="1"/>
    <col min="10507" max="10507" width="15.42578125" style="197" bestFit="1" customWidth="1"/>
    <col min="10508" max="10508" width="14.42578125" style="197" customWidth="1"/>
    <col min="10509" max="10509" width="19.85546875" style="197" customWidth="1"/>
    <col min="10510" max="10510" width="17.7109375" style="197" customWidth="1"/>
    <col min="10511" max="10513" width="5" style="197" bestFit="1" customWidth="1"/>
    <col min="10514" max="10515" width="6" style="197" customWidth="1"/>
    <col min="10516" max="10516" width="5.42578125" style="197" customWidth="1"/>
    <col min="10517" max="10517" width="7.7109375" style="197" customWidth="1"/>
    <col min="10518" max="10518" width="7.28515625" style="197" customWidth="1"/>
    <col min="10519" max="10703" width="9" style="197"/>
    <col min="10704" max="10704" width="10.5703125" style="197" customWidth="1"/>
    <col min="10705" max="10752" width="9" style="197"/>
    <col min="10753" max="10753" width="4.42578125" style="197" customWidth="1"/>
    <col min="10754" max="10754" width="13.42578125" style="197" customWidth="1"/>
    <col min="10755" max="10755" width="16.5703125" style="197" customWidth="1"/>
    <col min="10756" max="10756" width="15.42578125" style="197" customWidth="1"/>
    <col min="10757" max="10757" width="16.28515625" style="197" customWidth="1"/>
    <col min="10758" max="10758" width="17.42578125" style="197" customWidth="1"/>
    <col min="10759" max="10759" width="15.42578125" style="197" customWidth="1"/>
    <col min="10760" max="10760" width="19.85546875" style="197" customWidth="1"/>
    <col min="10761" max="10761" width="14.85546875" style="197" customWidth="1"/>
    <col min="10762" max="10762" width="15.5703125" style="197" customWidth="1"/>
    <col min="10763" max="10763" width="15.42578125" style="197" bestFit="1" customWidth="1"/>
    <col min="10764" max="10764" width="14.42578125" style="197" customWidth="1"/>
    <col min="10765" max="10765" width="19.85546875" style="197" customWidth="1"/>
    <col min="10766" max="10766" width="17.7109375" style="197" customWidth="1"/>
    <col min="10767" max="10769" width="5" style="197" bestFit="1" customWidth="1"/>
    <col min="10770" max="10771" width="6" style="197" customWidth="1"/>
    <col min="10772" max="10772" width="5.42578125" style="197" customWidth="1"/>
    <col min="10773" max="10773" width="7.7109375" style="197" customWidth="1"/>
    <col min="10774" max="10774" width="7.28515625" style="197" customWidth="1"/>
    <col min="10775" max="10959" width="9" style="197"/>
    <col min="10960" max="10960" width="10.5703125" style="197" customWidth="1"/>
    <col min="10961" max="11008" width="9" style="197"/>
    <col min="11009" max="11009" width="4.42578125" style="197" customWidth="1"/>
    <col min="11010" max="11010" width="13.42578125" style="197" customWidth="1"/>
    <col min="11011" max="11011" width="16.5703125" style="197" customWidth="1"/>
    <col min="11012" max="11012" width="15.42578125" style="197" customWidth="1"/>
    <col min="11013" max="11013" width="16.28515625" style="197" customWidth="1"/>
    <col min="11014" max="11014" width="17.42578125" style="197" customWidth="1"/>
    <col min="11015" max="11015" width="15.42578125" style="197" customWidth="1"/>
    <col min="11016" max="11016" width="19.85546875" style="197" customWidth="1"/>
    <col min="11017" max="11017" width="14.85546875" style="197" customWidth="1"/>
    <col min="11018" max="11018" width="15.5703125" style="197" customWidth="1"/>
    <col min="11019" max="11019" width="15.42578125" style="197" bestFit="1" customWidth="1"/>
    <col min="11020" max="11020" width="14.42578125" style="197" customWidth="1"/>
    <col min="11021" max="11021" width="19.85546875" style="197" customWidth="1"/>
    <col min="11022" max="11022" width="17.7109375" style="197" customWidth="1"/>
    <col min="11023" max="11025" width="5" style="197" bestFit="1" customWidth="1"/>
    <col min="11026" max="11027" width="6" style="197" customWidth="1"/>
    <col min="11028" max="11028" width="5.42578125" style="197" customWidth="1"/>
    <col min="11029" max="11029" width="7.7109375" style="197" customWidth="1"/>
    <col min="11030" max="11030" width="7.28515625" style="197" customWidth="1"/>
    <col min="11031" max="11215" width="9" style="197"/>
    <col min="11216" max="11216" width="10.5703125" style="197" customWidth="1"/>
    <col min="11217" max="11264" width="9" style="197"/>
    <col min="11265" max="11265" width="4.42578125" style="197" customWidth="1"/>
    <col min="11266" max="11266" width="13.42578125" style="197" customWidth="1"/>
    <col min="11267" max="11267" width="16.5703125" style="197" customWidth="1"/>
    <col min="11268" max="11268" width="15.42578125" style="197" customWidth="1"/>
    <col min="11269" max="11269" width="16.28515625" style="197" customWidth="1"/>
    <col min="11270" max="11270" width="17.42578125" style="197" customWidth="1"/>
    <col min="11271" max="11271" width="15.42578125" style="197" customWidth="1"/>
    <col min="11272" max="11272" width="19.85546875" style="197" customWidth="1"/>
    <col min="11273" max="11273" width="14.85546875" style="197" customWidth="1"/>
    <col min="11274" max="11274" width="15.5703125" style="197" customWidth="1"/>
    <col min="11275" max="11275" width="15.42578125" style="197" bestFit="1" customWidth="1"/>
    <col min="11276" max="11276" width="14.42578125" style="197" customWidth="1"/>
    <col min="11277" max="11277" width="19.85546875" style="197" customWidth="1"/>
    <col min="11278" max="11278" width="17.7109375" style="197" customWidth="1"/>
    <col min="11279" max="11281" width="5" style="197" bestFit="1" customWidth="1"/>
    <col min="11282" max="11283" width="6" style="197" customWidth="1"/>
    <col min="11284" max="11284" width="5.42578125" style="197" customWidth="1"/>
    <col min="11285" max="11285" width="7.7109375" style="197" customWidth="1"/>
    <col min="11286" max="11286" width="7.28515625" style="197" customWidth="1"/>
    <col min="11287" max="11471" width="9" style="197"/>
    <col min="11472" max="11472" width="10.5703125" style="197" customWidth="1"/>
    <col min="11473" max="11520" width="9" style="197"/>
    <col min="11521" max="11521" width="4.42578125" style="197" customWidth="1"/>
    <col min="11522" max="11522" width="13.42578125" style="197" customWidth="1"/>
    <col min="11523" max="11523" width="16.5703125" style="197" customWidth="1"/>
    <col min="11524" max="11524" width="15.42578125" style="197" customWidth="1"/>
    <col min="11525" max="11525" width="16.28515625" style="197" customWidth="1"/>
    <col min="11526" max="11526" width="17.42578125" style="197" customWidth="1"/>
    <col min="11527" max="11527" width="15.42578125" style="197" customWidth="1"/>
    <col min="11528" max="11528" width="19.85546875" style="197" customWidth="1"/>
    <col min="11529" max="11529" width="14.85546875" style="197" customWidth="1"/>
    <col min="11530" max="11530" width="15.5703125" style="197" customWidth="1"/>
    <col min="11531" max="11531" width="15.42578125" style="197" bestFit="1" customWidth="1"/>
    <col min="11532" max="11532" width="14.42578125" style="197" customWidth="1"/>
    <col min="11533" max="11533" width="19.85546875" style="197" customWidth="1"/>
    <col min="11534" max="11534" width="17.7109375" style="197" customWidth="1"/>
    <col min="11535" max="11537" width="5" style="197" bestFit="1" customWidth="1"/>
    <col min="11538" max="11539" width="6" style="197" customWidth="1"/>
    <col min="11540" max="11540" width="5.42578125" style="197" customWidth="1"/>
    <col min="11541" max="11541" width="7.7109375" style="197" customWidth="1"/>
    <col min="11542" max="11542" width="7.28515625" style="197" customWidth="1"/>
    <col min="11543" max="11727" width="9" style="197"/>
    <col min="11728" max="11728" width="10.5703125" style="197" customWidth="1"/>
    <col min="11729" max="11776" width="9" style="197"/>
    <col min="11777" max="11777" width="4.42578125" style="197" customWidth="1"/>
    <col min="11778" max="11778" width="13.42578125" style="197" customWidth="1"/>
    <col min="11779" max="11779" width="16.5703125" style="197" customWidth="1"/>
    <col min="11780" max="11780" width="15.42578125" style="197" customWidth="1"/>
    <col min="11781" max="11781" width="16.28515625" style="197" customWidth="1"/>
    <col min="11782" max="11782" width="17.42578125" style="197" customWidth="1"/>
    <col min="11783" max="11783" width="15.42578125" style="197" customWidth="1"/>
    <col min="11784" max="11784" width="19.85546875" style="197" customWidth="1"/>
    <col min="11785" max="11785" width="14.85546875" style="197" customWidth="1"/>
    <col min="11786" max="11786" width="15.5703125" style="197" customWidth="1"/>
    <col min="11787" max="11787" width="15.42578125" style="197" bestFit="1" customWidth="1"/>
    <col min="11788" max="11788" width="14.42578125" style="197" customWidth="1"/>
    <col min="11789" max="11789" width="19.85546875" style="197" customWidth="1"/>
    <col min="11790" max="11790" width="17.7109375" style="197" customWidth="1"/>
    <col min="11791" max="11793" width="5" style="197" bestFit="1" customWidth="1"/>
    <col min="11794" max="11795" width="6" style="197" customWidth="1"/>
    <col min="11796" max="11796" width="5.42578125" style="197" customWidth="1"/>
    <col min="11797" max="11797" width="7.7109375" style="197" customWidth="1"/>
    <col min="11798" max="11798" width="7.28515625" style="197" customWidth="1"/>
    <col min="11799" max="11983" width="9" style="197"/>
    <col min="11984" max="11984" width="10.5703125" style="197" customWidth="1"/>
    <col min="11985" max="12032" width="9" style="197"/>
    <col min="12033" max="12033" width="4.42578125" style="197" customWidth="1"/>
    <col min="12034" max="12034" width="13.42578125" style="197" customWidth="1"/>
    <col min="12035" max="12035" width="16.5703125" style="197" customWidth="1"/>
    <col min="12036" max="12036" width="15.42578125" style="197" customWidth="1"/>
    <col min="12037" max="12037" width="16.28515625" style="197" customWidth="1"/>
    <col min="12038" max="12038" width="17.42578125" style="197" customWidth="1"/>
    <col min="12039" max="12039" width="15.42578125" style="197" customWidth="1"/>
    <col min="12040" max="12040" width="19.85546875" style="197" customWidth="1"/>
    <col min="12041" max="12041" width="14.85546875" style="197" customWidth="1"/>
    <col min="12042" max="12042" width="15.5703125" style="197" customWidth="1"/>
    <col min="12043" max="12043" width="15.42578125" style="197" bestFit="1" customWidth="1"/>
    <col min="12044" max="12044" width="14.42578125" style="197" customWidth="1"/>
    <col min="12045" max="12045" width="19.85546875" style="197" customWidth="1"/>
    <col min="12046" max="12046" width="17.7109375" style="197" customWidth="1"/>
    <col min="12047" max="12049" width="5" style="197" bestFit="1" customWidth="1"/>
    <col min="12050" max="12051" width="6" style="197" customWidth="1"/>
    <col min="12052" max="12052" width="5.42578125" style="197" customWidth="1"/>
    <col min="12053" max="12053" width="7.7109375" style="197" customWidth="1"/>
    <col min="12054" max="12054" width="7.28515625" style="197" customWidth="1"/>
    <col min="12055" max="12239" width="9" style="197"/>
    <col min="12240" max="12240" width="10.5703125" style="197" customWidth="1"/>
    <col min="12241" max="12288" width="9" style="197"/>
    <col min="12289" max="12289" width="4.42578125" style="197" customWidth="1"/>
    <col min="12290" max="12290" width="13.42578125" style="197" customWidth="1"/>
    <col min="12291" max="12291" width="16.5703125" style="197" customWidth="1"/>
    <col min="12292" max="12292" width="15.42578125" style="197" customWidth="1"/>
    <col min="12293" max="12293" width="16.28515625" style="197" customWidth="1"/>
    <col min="12294" max="12294" width="17.42578125" style="197" customWidth="1"/>
    <col min="12295" max="12295" width="15.42578125" style="197" customWidth="1"/>
    <col min="12296" max="12296" width="19.85546875" style="197" customWidth="1"/>
    <col min="12297" max="12297" width="14.85546875" style="197" customWidth="1"/>
    <col min="12298" max="12298" width="15.5703125" style="197" customWidth="1"/>
    <col min="12299" max="12299" width="15.42578125" style="197" bestFit="1" customWidth="1"/>
    <col min="12300" max="12300" width="14.42578125" style="197" customWidth="1"/>
    <col min="12301" max="12301" width="19.85546875" style="197" customWidth="1"/>
    <col min="12302" max="12302" width="17.7109375" style="197" customWidth="1"/>
    <col min="12303" max="12305" width="5" style="197" bestFit="1" customWidth="1"/>
    <col min="12306" max="12307" width="6" style="197" customWidth="1"/>
    <col min="12308" max="12308" width="5.42578125" style="197" customWidth="1"/>
    <col min="12309" max="12309" width="7.7109375" style="197" customWidth="1"/>
    <col min="12310" max="12310" width="7.28515625" style="197" customWidth="1"/>
    <col min="12311" max="12495" width="9" style="197"/>
    <col min="12496" max="12496" width="10.5703125" style="197" customWidth="1"/>
    <col min="12497" max="12544" width="9" style="197"/>
    <col min="12545" max="12545" width="4.42578125" style="197" customWidth="1"/>
    <col min="12546" max="12546" width="13.42578125" style="197" customWidth="1"/>
    <col min="12547" max="12547" width="16.5703125" style="197" customWidth="1"/>
    <col min="12548" max="12548" width="15.42578125" style="197" customWidth="1"/>
    <col min="12549" max="12549" width="16.28515625" style="197" customWidth="1"/>
    <col min="12550" max="12550" width="17.42578125" style="197" customWidth="1"/>
    <col min="12551" max="12551" width="15.42578125" style="197" customWidth="1"/>
    <col min="12552" max="12552" width="19.85546875" style="197" customWidth="1"/>
    <col min="12553" max="12553" width="14.85546875" style="197" customWidth="1"/>
    <col min="12554" max="12554" width="15.5703125" style="197" customWidth="1"/>
    <col min="12555" max="12555" width="15.42578125" style="197" bestFit="1" customWidth="1"/>
    <col min="12556" max="12556" width="14.42578125" style="197" customWidth="1"/>
    <col min="12557" max="12557" width="19.85546875" style="197" customWidth="1"/>
    <col min="12558" max="12558" width="17.7109375" style="197" customWidth="1"/>
    <col min="12559" max="12561" width="5" style="197" bestFit="1" customWidth="1"/>
    <col min="12562" max="12563" width="6" style="197" customWidth="1"/>
    <col min="12564" max="12564" width="5.42578125" style="197" customWidth="1"/>
    <col min="12565" max="12565" width="7.7109375" style="197" customWidth="1"/>
    <col min="12566" max="12566" width="7.28515625" style="197" customWidth="1"/>
    <col min="12567" max="12751" width="9" style="197"/>
    <col min="12752" max="12752" width="10.5703125" style="197" customWidth="1"/>
    <col min="12753" max="12800" width="9" style="197"/>
    <col min="12801" max="12801" width="4.42578125" style="197" customWidth="1"/>
    <col min="12802" max="12802" width="13.42578125" style="197" customWidth="1"/>
    <col min="12803" max="12803" width="16.5703125" style="197" customWidth="1"/>
    <col min="12804" max="12804" width="15.42578125" style="197" customWidth="1"/>
    <col min="12805" max="12805" width="16.28515625" style="197" customWidth="1"/>
    <col min="12806" max="12806" width="17.42578125" style="197" customWidth="1"/>
    <col min="12807" max="12807" width="15.42578125" style="197" customWidth="1"/>
    <col min="12808" max="12808" width="19.85546875" style="197" customWidth="1"/>
    <col min="12809" max="12809" width="14.85546875" style="197" customWidth="1"/>
    <col min="12810" max="12810" width="15.5703125" style="197" customWidth="1"/>
    <col min="12811" max="12811" width="15.42578125" style="197" bestFit="1" customWidth="1"/>
    <col min="12812" max="12812" width="14.42578125" style="197" customWidth="1"/>
    <col min="12813" max="12813" width="19.85546875" style="197" customWidth="1"/>
    <col min="12814" max="12814" width="17.7109375" style="197" customWidth="1"/>
    <col min="12815" max="12817" width="5" style="197" bestFit="1" customWidth="1"/>
    <col min="12818" max="12819" width="6" style="197" customWidth="1"/>
    <col min="12820" max="12820" width="5.42578125" style="197" customWidth="1"/>
    <col min="12821" max="12821" width="7.7109375" style="197" customWidth="1"/>
    <col min="12822" max="12822" width="7.28515625" style="197" customWidth="1"/>
    <col min="12823" max="13007" width="9" style="197"/>
    <col min="13008" max="13008" width="10.5703125" style="197" customWidth="1"/>
    <col min="13009" max="13056" width="9" style="197"/>
    <col min="13057" max="13057" width="4.42578125" style="197" customWidth="1"/>
    <col min="13058" max="13058" width="13.42578125" style="197" customWidth="1"/>
    <col min="13059" max="13059" width="16.5703125" style="197" customWidth="1"/>
    <col min="13060" max="13060" width="15.42578125" style="197" customWidth="1"/>
    <col min="13061" max="13061" width="16.28515625" style="197" customWidth="1"/>
    <col min="13062" max="13062" width="17.42578125" style="197" customWidth="1"/>
    <col min="13063" max="13063" width="15.42578125" style="197" customWidth="1"/>
    <col min="13064" max="13064" width="19.85546875" style="197" customWidth="1"/>
    <col min="13065" max="13065" width="14.85546875" style="197" customWidth="1"/>
    <col min="13066" max="13066" width="15.5703125" style="197" customWidth="1"/>
    <col min="13067" max="13067" width="15.42578125" style="197" bestFit="1" customWidth="1"/>
    <col min="13068" max="13068" width="14.42578125" style="197" customWidth="1"/>
    <col min="13069" max="13069" width="19.85546875" style="197" customWidth="1"/>
    <col min="13070" max="13070" width="17.7109375" style="197" customWidth="1"/>
    <col min="13071" max="13073" width="5" style="197" bestFit="1" customWidth="1"/>
    <col min="13074" max="13075" width="6" style="197" customWidth="1"/>
    <col min="13076" max="13076" width="5.42578125" style="197" customWidth="1"/>
    <col min="13077" max="13077" width="7.7109375" style="197" customWidth="1"/>
    <col min="13078" max="13078" width="7.28515625" style="197" customWidth="1"/>
    <col min="13079" max="13263" width="9" style="197"/>
    <col min="13264" max="13264" width="10.5703125" style="197" customWidth="1"/>
    <col min="13265" max="13312" width="9" style="197"/>
    <col min="13313" max="13313" width="4.42578125" style="197" customWidth="1"/>
    <col min="13314" max="13314" width="13.42578125" style="197" customWidth="1"/>
    <col min="13315" max="13315" width="16.5703125" style="197" customWidth="1"/>
    <col min="13316" max="13316" width="15.42578125" style="197" customWidth="1"/>
    <col min="13317" max="13317" width="16.28515625" style="197" customWidth="1"/>
    <col min="13318" max="13318" width="17.42578125" style="197" customWidth="1"/>
    <col min="13319" max="13319" width="15.42578125" style="197" customWidth="1"/>
    <col min="13320" max="13320" width="19.85546875" style="197" customWidth="1"/>
    <col min="13321" max="13321" width="14.85546875" style="197" customWidth="1"/>
    <col min="13322" max="13322" width="15.5703125" style="197" customWidth="1"/>
    <col min="13323" max="13323" width="15.42578125" style="197" bestFit="1" customWidth="1"/>
    <col min="13324" max="13324" width="14.42578125" style="197" customWidth="1"/>
    <col min="13325" max="13325" width="19.85546875" style="197" customWidth="1"/>
    <col min="13326" max="13326" width="17.7109375" style="197" customWidth="1"/>
    <col min="13327" max="13329" width="5" style="197" bestFit="1" customWidth="1"/>
    <col min="13330" max="13331" width="6" style="197" customWidth="1"/>
    <col min="13332" max="13332" width="5.42578125" style="197" customWidth="1"/>
    <col min="13333" max="13333" width="7.7109375" style="197" customWidth="1"/>
    <col min="13334" max="13334" width="7.28515625" style="197" customWidth="1"/>
    <col min="13335" max="13519" width="9" style="197"/>
    <col min="13520" max="13520" width="10.5703125" style="197" customWidth="1"/>
    <col min="13521" max="13568" width="9" style="197"/>
    <col min="13569" max="13569" width="4.42578125" style="197" customWidth="1"/>
    <col min="13570" max="13570" width="13.42578125" style="197" customWidth="1"/>
    <col min="13571" max="13571" width="16.5703125" style="197" customWidth="1"/>
    <col min="13572" max="13572" width="15.42578125" style="197" customWidth="1"/>
    <col min="13573" max="13573" width="16.28515625" style="197" customWidth="1"/>
    <col min="13574" max="13574" width="17.42578125" style="197" customWidth="1"/>
    <col min="13575" max="13575" width="15.42578125" style="197" customWidth="1"/>
    <col min="13576" max="13576" width="19.85546875" style="197" customWidth="1"/>
    <col min="13577" max="13577" width="14.85546875" style="197" customWidth="1"/>
    <col min="13578" max="13578" width="15.5703125" style="197" customWidth="1"/>
    <col min="13579" max="13579" width="15.42578125" style="197" bestFit="1" customWidth="1"/>
    <col min="13580" max="13580" width="14.42578125" style="197" customWidth="1"/>
    <col min="13581" max="13581" width="19.85546875" style="197" customWidth="1"/>
    <col min="13582" max="13582" width="17.7109375" style="197" customWidth="1"/>
    <col min="13583" max="13585" width="5" style="197" bestFit="1" customWidth="1"/>
    <col min="13586" max="13587" width="6" style="197" customWidth="1"/>
    <col min="13588" max="13588" width="5.42578125" style="197" customWidth="1"/>
    <col min="13589" max="13589" width="7.7109375" style="197" customWidth="1"/>
    <col min="13590" max="13590" width="7.28515625" style="197" customWidth="1"/>
    <col min="13591" max="13775" width="9" style="197"/>
    <col min="13776" max="13776" width="10.5703125" style="197" customWidth="1"/>
    <col min="13777" max="13824" width="9" style="197"/>
    <col min="13825" max="13825" width="4.42578125" style="197" customWidth="1"/>
    <col min="13826" max="13826" width="13.42578125" style="197" customWidth="1"/>
    <col min="13827" max="13827" width="16.5703125" style="197" customWidth="1"/>
    <col min="13828" max="13828" width="15.42578125" style="197" customWidth="1"/>
    <col min="13829" max="13829" width="16.28515625" style="197" customWidth="1"/>
    <col min="13830" max="13830" width="17.42578125" style="197" customWidth="1"/>
    <col min="13831" max="13831" width="15.42578125" style="197" customWidth="1"/>
    <col min="13832" max="13832" width="19.85546875" style="197" customWidth="1"/>
    <col min="13833" max="13833" width="14.85546875" style="197" customWidth="1"/>
    <col min="13834" max="13834" width="15.5703125" style="197" customWidth="1"/>
    <col min="13835" max="13835" width="15.42578125" style="197" bestFit="1" customWidth="1"/>
    <col min="13836" max="13836" width="14.42578125" style="197" customWidth="1"/>
    <col min="13837" max="13837" width="19.85546875" style="197" customWidth="1"/>
    <col min="13838" max="13838" width="17.7109375" style="197" customWidth="1"/>
    <col min="13839" max="13841" width="5" style="197" bestFit="1" customWidth="1"/>
    <col min="13842" max="13843" width="6" style="197" customWidth="1"/>
    <col min="13844" max="13844" width="5.42578125" style="197" customWidth="1"/>
    <col min="13845" max="13845" width="7.7109375" style="197" customWidth="1"/>
    <col min="13846" max="13846" width="7.28515625" style="197" customWidth="1"/>
    <col min="13847" max="14031" width="9" style="197"/>
    <col min="14032" max="14032" width="10.5703125" style="197" customWidth="1"/>
    <col min="14033" max="14080" width="9" style="197"/>
    <col min="14081" max="14081" width="4.42578125" style="197" customWidth="1"/>
    <col min="14082" max="14082" width="13.42578125" style="197" customWidth="1"/>
    <col min="14083" max="14083" width="16.5703125" style="197" customWidth="1"/>
    <col min="14084" max="14084" width="15.42578125" style="197" customWidth="1"/>
    <col min="14085" max="14085" width="16.28515625" style="197" customWidth="1"/>
    <col min="14086" max="14086" width="17.42578125" style="197" customWidth="1"/>
    <col min="14087" max="14087" width="15.42578125" style="197" customWidth="1"/>
    <col min="14088" max="14088" width="19.85546875" style="197" customWidth="1"/>
    <col min="14089" max="14089" width="14.85546875" style="197" customWidth="1"/>
    <col min="14090" max="14090" width="15.5703125" style="197" customWidth="1"/>
    <col min="14091" max="14091" width="15.42578125" style="197" bestFit="1" customWidth="1"/>
    <col min="14092" max="14092" width="14.42578125" style="197" customWidth="1"/>
    <col min="14093" max="14093" width="19.85546875" style="197" customWidth="1"/>
    <col min="14094" max="14094" width="17.7109375" style="197" customWidth="1"/>
    <col min="14095" max="14097" width="5" style="197" bestFit="1" customWidth="1"/>
    <col min="14098" max="14099" width="6" style="197" customWidth="1"/>
    <col min="14100" max="14100" width="5.42578125" style="197" customWidth="1"/>
    <col min="14101" max="14101" width="7.7109375" style="197" customWidth="1"/>
    <col min="14102" max="14102" width="7.28515625" style="197" customWidth="1"/>
    <col min="14103" max="14287" width="9" style="197"/>
    <col min="14288" max="14288" width="10.5703125" style="197" customWidth="1"/>
    <col min="14289" max="14336" width="9" style="197"/>
    <col min="14337" max="14337" width="4.42578125" style="197" customWidth="1"/>
    <col min="14338" max="14338" width="13.42578125" style="197" customWidth="1"/>
    <col min="14339" max="14339" width="16.5703125" style="197" customWidth="1"/>
    <col min="14340" max="14340" width="15.42578125" style="197" customWidth="1"/>
    <col min="14341" max="14341" width="16.28515625" style="197" customWidth="1"/>
    <col min="14342" max="14342" width="17.42578125" style="197" customWidth="1"/>
    <col min="14343" max="14343" width="15.42578125" style="197" customWidth="1"/>
    <col min="14344" max="14344" width="19.85546875" style="197" customWidth="1"/>
    <col min="14345" max="14345" width="14.85546875" style="197" customWidth="1"/>
    <col min="14346" max="14346" width="15.5703125" style="197" customWidth="1"/>
    <col min="14347" max="14347" width="15.42578125" style="197" bestFit="1" customWidth="1"/>
    <col min="14348" max="14348" width="14.42578125" style="197" customWidth="1"/>
    <col min="14349" max="14349" width="19.85546875" style="197" customWidth="1"/>
    <col min="14350" max="14350" width="17.7109375" style="197" customWidth="1"/>
    <col min="14351" max="14353" width="5" style="197" bestFit="1" customWidth="1"/>
    <col min="14354" max="14355" width="6" style="197" customWidth="1"/>
    <col min="14356" max="14356" width="5.42578125" style="197" customWidth="1"/>
    <col min="14357" max="14357" width="7.7109375" style="197" customWidth="1"/>
    <col min="14358" max="14358" width="7.28515625" style="197" customWidth="1"/>
    <col min="14359" max="14543" width="9" style="197"/>
    <col min="14544" max="14544" width="10.5703125" style="197" customWidth="1"/>
    <col min="14545" max="14592" width="9" style="197"/>
    <col min="14593" max="14593" width="4.42578125" style="197" customWidth="1"/>
    <col min="14594" max="14594" width="13.42578125" style="197" customWidth="1"/>
    <col min="14595" max="14595" width="16.5703125" style="197" customWidth="1"/>
    <col min="14596" max="14596" width="15.42578125" style="197" customWidth="1"/>
    <col min="14597" max="14597" width="16.28515625" style="197" customWidth="1"/>
    <col min="14598" max="14598" width="17.42578125" style="197" customWidth="1"/>
    <col min="14599" max="14599" width="15.42578125" style="197" customWidth="1"/>
    <col min="14600" max="14600" width="19.85546875" style="197" customWidth="1"/>
    <col min="14601" max="14601" width="14.85546875" style="197" customWidth="1"/>
    <col min="14602" max="14602" width="15.5703125" style="197" customWidth="1"/>
    <col min="14603" max="14603" width="15.42578125" style="197" bestFit="1" customWidth="1"/>
    <col min="14604" max="14604" width="14.42578125" style="197" customWidth="1"/>
    <col min="14605" max="14605" width="19.85546875" style="197" customWidth="1"/>
    <col min="14606" max="14606" width="17.7109375" style="197" customWidth="1"/>
    <col min="14607" max="14609" width="5" style="197" bestFit="1" customWidth="1"/>
    <col min="14610" max="14611" width="6" style="197" customWidth="1"/>
    <col min="14612" max="14612" width="5.42578125" style="197" customWidth="1"/>
    <col min="14613" max="14613" width="7.7109375" style="197" customWidth="1"/>
    <col min="14614" max="14614" width="7.28515625" style="197" customWidth="1"/>
    <col min="14615" max="14799" width="9" style="197"/>
    <col min="14800" max="14800" width="10.5703125" style="197" customWidth="1"/>
    <col min="14801" max="14848" width="9" style="197"/>
    <col min="14849" max="14849" width="4.42578125" style="197" customWidth="1"/>
    <col min="14850" max="14850" width="13.42578125" style="197" customWidth="1"/>
    <col min="14851" max="14851" width="16.5703125" style="197" customWidth="1"/>
    <col min="14852" max="14852" width="15.42578125" style="197" customWidth="1"/>
    <col min="14853" max="14853" width="16.28515625" style="197" customWidth="1"/>
    <col min="14854" max="14854" width="17.42578125" style="197" customWidth="1"/>
    <col min="14855" max="14855" width="15.42578125" style="197" customWidth="1"/>
    <col min="14856" max="14856" width="19.85546875" style="197" customWidth="1"/>
    <col min="14857" max="14857" width="14.85546875" style="197" customWidth="1"/>
    <col min="14858" max="14858" width="15.5703125" style="197" customWidth="1"/>
    <col min="14859" max="14859" width="15.42578125" style="197" bestFit="1" customWidth="1"/>
    <col min="14860" max="14860" width="14.42578125" style="197" customWidth="1"/>
    <col min="14861" max="14861" width="19.85546875" style="197" customWidth="1"/>
    <col min="14862" max="14862" width="17.7109375" style="197" customWidth="1"/>
    <col min="14863" max="14865" width="5" style="197" bestFit="1" customWidth="1"/>
    <col min="14866" max="14867" width="6" style="197" customWidth="1"/>
    <col min="14868" max="14868" width="5.42578125" style="197" customWidth="1"/>
    <col min="14869" max="14869" width="7.7109375" style="197" customWidth="1"/>
    <col min="14870" max="14870" width="7.28515625" style="197" customWidth="1"/>
    <col min="14871" max="15055" width="9" style="197"/>
    <col min="15056" max="15056" width="10.5703125" style="197" customWidth="1"/>
    <col min="15057" max="15104" width="9" style="197"/>
    <col min="15105" max="15105" width="4.42578125" style="197" customWidth="1"/>
    <col min="15106" max="15106" width="13.42578125" style="197" customWidth="1"/>
    <col min="15107" max="15107" width="16.5703125" style="197" customWidth="1"/>
    <col min="15108" max="15108" width="15.42578125" style="197" customWidth="1"/>
    <col min="15109" max="15109" width="16.28515625" style="197" customWidth="1"/>
    <col min="15110" max="15110" width="17.42578125" style="197" customWidth="1"/>
    <col min="15111" max="15111" width="15.42578125" style="197" customWidth="1"/>
    <col min="15112" max="15112" width="19.85546875" style="197" customWidth="1"/>
    <col min="15113" max="15113" width="14.85546875" style="197" customWidth="1"/>
    <col min="15114" max="15114" width="15.5703125" style="197" customWidth="1"/>
    <col min="15115" max="15115" width="15.42578125" style="197" bestFit="1" customWidth="1"/>
    <col min="15116" max="15116" width="14.42578125" style="197" customWidth="1"/>
    <col min="15117" max="15117" width="19.85546875" style="197" customWidth="1"/>
    <col min="15118" max="15118" width="17.7109375" style="197" customWidth="1"/>
    <col min="15119" max="15121" width="5" style="197" bestFit="1" customWidth="1"/>
    <col min="15122" max="15123" width="6" style="197" customWidth="1"/>
    <col min="15124" max="15124" width="5.42578125" style="197" customWidth="1"/>
    <col min="15125" max="15125" width="7.7109375" style="197" customWidth="1"/>
    <col min="15126" max="15126" width="7.28515625" style="197" customWidth="1"/>
    <col min="15127" max="15311" width="9" style="197"/>
    <col min="15312" max="15312" width="10.5703125" style="197" customWidth="1"/>
    <col min="15313" max="15360" width="9" style="197"/>
    <col min="15361" max="15361" width="4.42578125" style="197" customWidth="1"/>
    <col min="15362" max="15362" width="13.42578125" style="197" customWidth="1"/>
    <col min="15363" max="15363" width="16.5703125" style="197" customWidth="1"/>
    <col min="15364" max="15364" width="15.42578125" style="197" customWidth="1"/>
    <col min="15365" max="15365" width="16.28515625" style="197" customWidth="1"/>
    <col min="15366" max="15366" width="17.42578125" style="197" customWidth="1"/>
    <col min="15367" max="15367" width="15.42578125" style="197" customWidth="1"/>
    <col min="15368" max="15368" width="19.85546875" style="197" customWidth="1"/>
    <col min="15369" max="15369" width="14.85546875" style="197" customWidth="1"/>
    <col min="15370" max="15370" width="15.5703125" style="197" customWidth="1"/>
    <col min="15371" max="15371" width="15.42578125" style="197" bestFit="1" customWidth="1"/>
    <col min="15372" max="15372" width="14.42578125" style="197" customWidth="1"/>
    <col min="15373" max="15373" width="19.85546875" style="197" customWidth="1"/>
    <col min="15374" max="15374" width="17.7109375" style="197" customWidth="1"/>
    <col min="15375" max="15377" width="5" style="197" bestFit="1" customWidth="1"/>
    <col min="15378" max="15379" width="6" style="197" customWidth="1"/>
    <col min="15380" max="15380" width="5.42578125" style="197" customWidth="1"/>
    <col min="15381" max="15381" width="7.7109375" style="197" customWidth="1"/>
    <col min="15382" max="15382" width="7.28515625" style="197" customWidth="1"/>
    <col min="15383" max="15567" width="9" style="197"/>
    <col min="15568" max="15568" width="10.5703125" style="197" customWidth="1"/>
    <col min="15569" max="15616" width="9" style="197"/>
    <col min="15617" max="15617" width="4.42578125" style="197" customWidth="1"/>
    <col min="15618" max="15618" width="13.42578125" style="197" customWidth="1"/>
    <col min="15619" max="15619" width="16.5703125" style="197" customWidth="1"/>
    <col min="15620" max="15620" width="15.42578125" style="197" customWidth="1"/>
    <col min="15621" max="15621" width="16.28515625" style="197" customWidth="1"/>
    <col min="15622" max="15622" width="17.42578125" style="197" customWidth="1"/>
    <col min="15623" max="15623" width="15.42578125" style="197" customWidth="1"/>
    <col min="15624" max="15624" width="19.85546875" style="197" customWidth="1"/>
    <col min="15625" max="15625" width="14.85546875" style="197" customWidth="1"/>
    <col min="15626" max="15626" width="15.5703125" style="197" customWidth="1"/>
    <col min="15627" max="15627" width="15.42578125" style="197" bestFit="1" customWidth="1"/>
    <col min="15628" max="15628" width="14.42578125" style="197" customWidth="1"/>
    <col min="15629" max="15629" width="19.85546875" style="197" customWidth="1"/>
    <col min="15630" max="15630" width="17.7109375" style="197" customWidth="1"/>
    <col min="15631" max="15633" width="5" style="197" bestFit="1" customWidth="1"/>
    <col min="15634" max="15635" width="6" style="197" customWidth="1"/>
    <col min="15636" max="15636" width="5.42578125" style="197" customWidth="1"/>
    <col min="15637" max="15637" width="7.7109375" style="197" customWidth="1"/>
    <col min="15638" max="15638" width="7.28515625" style="197" customWidth="1"/>
    <col min="15639" max="15823" width="9" style="197"/>
    <col min="15824" max="15824" width="10.5703125" style="197" customWidth="1"/>
    <col min="15825" max="15872" width="9" style="197"/>
    <col min="15873" max="15873" width="4.42578125" style="197" customWidth="1"/>
    <col min="15874" max="15874" width="13.42578125" style="197" customWidth="1"/>
    <col min="15875" max="15875" width="16.5703125" style="197" customWidth="1"/>
    <col min="15876" max="15876" width="15.42578125" style="197" customWidth="1"/>
    <col min="15877" max="15877" width="16.28515625" style="197" customWidth="1"/>
    <col min="15878" max="15878" width="17.42578125" style="197" customWidth="1"/>
    <col min="15879" max="15879" width="15.42578125" style="197" customWidth="1"/>
    <col min="15880" max="15880" width="19.85546875" style="197" customWidth="1"/>
    <col min="15881" max="15881" width="14.85546875" style="197" customWidth="1"/>
    <col min="15882" max="15882" width="15.5703125" style="197" customWidth="1"/>
    <col min="15883" max="15883" width="15.42578125" style="197" bestFit="1" customWidth="1"/>
    <col min="15884" max="15884" width="14.42578125" style="197" customWidth="1"/>
    <col min="15885" max="15885" width="19.85546875" style="197" customWidth="1"/>
    <col min="15886" max="15886" width="17.7109375" style="197" customWidth="1"/>
    <col min="15887" max="15889" width="5" style="197" bestFit="1" customWidth="1"/>
    <col min="15890" max="15891" width="6" style="197" customWidth="1"/>
    <col min="15892" max="15892" width="5.42578125" style="197" customWidth="1"/>
    <col min="15893" max="15893" width="7.7109375" style="197" customWidth="1"/>
    <col min="15894" max="15894" width="7.28515625" style="197" customWidth="1"/>
    <col min="15895" max="16079" width="9" style="197"/>
    <col min="16080" max="16080" width="10.5703125" style="197" customWidth="1"/>
    <col min="16081" max="16128" width="9" style="197"/>
    <col min="16129" max="16129" width="4.42578125" style="197" customWidth="1"/>
    <col min="16130" max="16130" width="13.42578125" style="197" customWidth="1"/>
    <col min="16131" max="16131" width="16.5703125" style="197" customWidth="1"/>
    <col min="16132" max="16132" width="15.42578125" style="197" customWidth="1"/>
    <col min="16133" max="16133" width="16.28515625" style="197" customWidth="1"/>
    <col min="16134" max="16134" width="17.42578125" style="197" customWidth="1"/>
    <col min="16135" max="16135" width="15.42578125" style="197" customWidth="1"/>
    <col min="16136" max="16136" width="19.85546875" style="197" customWidth="1"/>
    <col min="16137" max="16137" width="14.85546875" style="197" customWidth="1"/>
    <col min="16138" max="16138" width="15.5703125" style="197" customWidth="1"/>
    <col min="16139" max="16139" width="15.42578125" style="197" bestFit="1" customWidth="1"/>
    <col min="16140" max="16140" width="14.42578125" style="197" customWidth="1"/>
    <col min="16141" max="16141" width="19.85546875" style="197" customWidth="1"/>
    <col min="16142" max="16142" width="17.7109375" style="197" customWidth="1"/>
    <col min="16143" max="16145" width="5" style="197" bestFit="1" customWidth="1"/>
    <col min="16146" max="16147" width="6" style="197" customWidth="1"/>
    <col min="16148" max="16148" width="5.42578125" style="197" customWidth="1"/>
    <col min="16149" max="16149" width="7.7109375" style="197" customWidth="1"/>
    <col min="16150" max="16150" width="7.28515625" style="197" customWidth="1"/>
    <col min="16151" max="16335" width="9" style="197"/>
    <col min="16336" max="16336" width="10.5703125" style="197" customWidth="1"/>
    <col min="16337" max="16384" width="9" style="197"/>
  </cols>
  <sheetData>
    <row r="1" spans="1:163" ht="27.75" thickTop="1" thickBot="1">
      <c r="A1" s="2458" t="s">
        <v>1</v>
      </c>
      <c r="B1" s="2459"/>
      <c r="C1" s="2368">
        <f>'بيانات عامة'!D5</f>
        <v>0</v>
      </c>
      <c r="D1" s="2369"/>
      <c r="E1" s="198"/>
      <c r="F1" s="198"/>
      <c r="G1" s="198"/>
      <c r="H1" s="198"/>
      <c r="I1" s="198"/>
      <c r="J1" s="198"/>
      <c r="K1" s="198"/>
      <c r="L1" s="198"/>
      <c r="M1" s="198"/>
      <c r="N1" s="198"/>
      <c r="O1" s="198"/>
      <c r="P1" s="198"/>
      <c r="Q1" s="198"/>
      <c r="R1" s="198"/>
      <c r="S1" s="198"/>
      <c r="T1" s="198"/>
      <c r="U1" s="198"/>
      <c r="V1" s="211"/>
      <c r="W1" s="211"/>
    </row>
    <row r="2" spans="1:163" ht="27.75" thickTop="1" thickBot="1">
      <c r="A2" s="2460" t="s">
        <v>529</v>
      </c>
      <c r="B2" s="2471"/>
      <c r="C2" s="2449">
        <f>'بيانات عامة'!D15</f>
        <v>0</v>
      </c>
      <c r="D2" s="2450"/>
      <c r="E2" s="198"/>
      <c r="F2" s="198"/>
      <c r="G2" s="198"/>
      <c r="H2" s="198"/>
      <c r="I2" s="198"/>
      <c r="J2" s="198"/>
      <c r="K2" s="198"/>
      <c r="L2" s="198"/>
      <c r="M2" s="198"/>
      <c r="N2" s="198"/>
      <c r="O2" s="198"/>
      <c r="P2" s="198"/>
      <c r="Q2" s="198"/>
      <c r="R2" s="198"/>
      <c r="S2" s="198"/>
      <c r="T2" s="198"/>
      <c r="U2" s="198"/>
      <c r="V2" s="211"/>
      <c r="W2" s="211"/>
    </row>
    <row r="3" spans="1:163" ht="24" thickTop="1">
      <c r="B3" s="2546" t="s">
        <v>378</v>
      </c>
      <c r="C3" s="2546"/>
      <c r="D3" s="2546"/>
      <c r="E3" s="2546"/>
      <c r="F3" s="2546"/>
      <c r="G3" s="2546"/>
      <c r="H3" s="2546"/>
      <c r="I3" s="2546"/>
      <c r="J3" s="2546"/>
      <c r="K3" s="2546"/>
      <c r="L3" s="2546"/>
      <c r="M3" s="2546"/>
      <c r="N3" s="1856"/>
      <c r="O3" s="198"/>
      <c r="P3" s="198"/>
      <c r="Q3" s="198"/>
      <c r="R3" s="198"/>
      <c r="S3" s="198"/>
      <c r="T3" s="198"/>
      <c r="U3" s="198"/>
      <c r="V3" s="211"/>
      <c r="W3" s="211"/>
    </row>
    <row r="4" spans="1:163" ht="13.5" thickBot="1">
      <c r="B4" s="199"/>
      <c r="C4" s="200"/>
      <c r="D4" s="200"/>
      <c r="E4" s="200"/>
      <c r="F4" s="200"/>
      <c r="G4" s="200"/>
      <c r="H4" s="200"/>
      <c r="I4" s="200"/>
      <c r="J4" s="200"/>
      <c r="K4" s="200"/>
      <c r="L4" s="200"/>
      <c r="M4" s="200"/>
      <c r="N4" s="200"/>
      <c r="O4" s="200"/>
      <c r="P4" s="200"/>
      <c r="Q4" s="1854"/>
      <c r="R4" s="1854"/>
      <c r="S4" s="1854"/>
      <c r="T4" s="1854"/>
      <c r="U4" s="1854"/>
      <c r="V4" s="201"/>
      <c r="W4" s="201"/>
      <c r="X4" s="202"/>
    </row>
    <row r="5" spans="1:163" s="203" customFormat="1" ht="24" thickTop="1">
      <c r="B5" s="2557"/>
      <c r="C5" s="2547" t="s">
        <v>306</v>
      </c>
      <c r="D5" s="2548"/>
      <c r="E5" s="2548"/>
      <c r="F5" s="2548"/>
      <c r="G5" s="2548"/>
      <c r="H5" s="2548"/>
      <c r="I5" s="2548"/>
      <c r="J5" s="2548"/>
      <c r="K5" s="2549" t="s">
        <v>379</v>
      </c>
      <c r="L5" s="2549" t="s">
        <v>380</v>
      </c>
      <c r="M5" s="1861" t="s">
        <v>285</v>
      </c>
      <c r="N5" s="1857"/>
      <c r="O5" s="1855"/>
      <c r="P5" s="1855"/>
      <c r="Q5" s="1855"/>
      <c r="R5" s="1855"/>
      <c r="S5" s="1855"/>
      <c r="T5" s="1855"/>
      <c r="U5" s="1855"/>
      <c r="V5" s="204"/>
      <c r="W5" s="204"/>
      <c r="X5" s="204"/>
    </row>
    <row r="6" spans="1:163" s="205" customFormat="1" ht="41.25" thickBot="1">
      <c r="B6" s="2558"/>
      <c r="C6" s="1862" t="s">
        <v>381</v>
      </c>
      <c r="D6" s="1863" t="s">
        <v>382</v>
      </c>
      <c r="E6" s="1863" t="s">
        <v>383</v>
      </c>
      <c r="F6" s="1863" t="s">
        <v>384</v>
      </c>
      <c r="G6" s="1863" t="s">
        <v>385</v>
      </c>
      <c r="H6" s="1863" t="s">
        <v>386</v>
      </c>
      <c r="I6" s="1863" t="s">
        <v>387</v>
      </c>
      <c r="J6" s="1863" t="s">
        <v>151</v>
      </c>
      <c r="K6" s="2550"/>
      <c r="L6" s="2550"/>
      <c r="M6" s="1864" t="s">
        <v>388</v>
      </c>
      <c r="N6" s="1857"/>
      <c r="O6" s="2544"/>
      <c r="P6" s="2544"/>
      <c r="Q6" s="2544"/>
      <c r="R6" s="2544"/>
      <c r="S6" s="2544"/>
      <c r="T6" s="2544"/>
      <c r="U6" s="2544"/>
      <c r="V6" s="206"/>
      <c r="W6" s="206"/>
      <c r="X6" s="206"/>
    </row>
    <row r="7" spans="1:163" s="207" customFormat="1" ht="40.5">
      <c r="B7" s="1865" t="s">
        <v>389</v>
      </c>
      <c r="C7" s="1866">
        <f>'MR مخاطر أسعار الصرف- ميزانية'!D47</f>
        <v>0</v>
      </c>
      <c r="D7" s="1866">
        <f>'MR مخاطر أسعار الصرف- ميزانية'!E47</f>
        <v>0</v>
      </c>
      <c r="E7" s="1866">
        <f>'MR مخاطر أسعار الصرف- ميزانية'!F47</f>
        <v>0</v>
      </c>
      <c r="F7" s="1866">
        <f>'MR مخاطر أسعار الصرف- ميزانية'!G47</f>
        <v>0</v>
      </c>
      <c r="G7" s="1866">
        <f>'MR مخاطر أسعار الصرف- ميزانية'!H47</f>
        <v>0</v>
      </c>
      <c r="H7" s="1866">
        <f>'MR مخاطر أسعار الصرف- ميزانية'!I47</f>
        <v>0</v>
      </c>
      <c r="I7" s="1866">
        <f>'MR مخاطر أسعار الصرف- ميزانية'!J47</f>
        <v>0</v>
      </c>
      <c r="J7" s="1866">
        <f>+'MR مخاطر أسعار الصرف- ميزانية'!K22</f>
        <v>0</v>
      </c>
      <c r="K7" s="1867">
        <f>IF((SUM(C8:I8))&gt;(SUM(C9:I9)),(SUM(C8:I8)+ABS(J7)),(SUM(C9:I9)+ABS(J7)))</f>
        <v>0</v>
      </c>
      <c r="L7" s="1866">
        <f>'معيار كفاية رأس المال'!D6</f>
        <v>0</v>
      </c>
      <c r="M7" s="1868">
        <f>IF((K7)-0.02*(L7)&gt;0,(K7*0.08),0)</f>
        <v>0</v>
      </c>
      <c r="N7" s="209"/>
      <c r="O7" s="209"/>
      <c r="P7" s="209"/>
      <c r="Q7" s="209"/>
      <c r="R7" s="209"/>
      <c r="S7" s="209"/>
      <c r="T7" s="209"/>
      <c r="U7" s="209"/>
      <c r="V7" s="208"/>
      <c r="W7" s="208"/>
      <c r="X7" s="208"/>
    </row>
    <row r="8" spans="1:163" s="209" customFormat="1" ht="20.25">
      <c r="B8" s="1865" t="s">
        <v>390</v>
      </c>
      <c r="C8" s="1869">
        <f t="shared" ref="C8:I8" si="0">IF(C7&gt;0,C7,0)</f>
        <v>0</v>
      </c>
      <c r="D8" s="1869">
        <f t="shared" si="0"/>
        <v>0</v>
      </c>
      <c r="E8" s="1869">
        <f t="shared" si="0"/>
        <v>0</v>
      </c>
      <c r="F8" s="1869">
        <f t="shared" si="0"/>
        <v>0</v>
      </c>
      <c r="G8" s="1869">
        <f t="shared" si="0"/>
        <v>0</v>
      </c>
      <c r="H8" s="1869">
        <f t="shared" si="0"/>
        <v>0</v>
      </c>
      <c r="I8" s="1869">
        <f t="shared" si="0"/>
        <v>0</v>
      </c>
      <c r="J8" s="2551"/>
      <c r="K8" s="2552"/>
      <c r="L8" s="2552"/>
      <c r="M8" s="2553"/>
      <c r="N8" s="1858"/>
      <c r="O8" s="210"/>
      <c r="P8" s="210"/>
      <c r="Q8" s="210"/>
      <c r="R8" s="210"/>
      <c r="S8" s="210"/>
      <c r="T8" s="210"/>
      <c r="U8" s="210"/>
      <c r="V8" s="210"/>
      <c r="W8" s="210"/>
      <c r="X8" s="210"/>
    </row>
    <row r="9" spans="1:163" s="209" customFormat="1" ht="21" thickBot="1">
      <c r="B9" s="1870" t="s">
        <v>391</v>
      </c>
      <c r="C9" s="1871">
        <f t="shared" ref="C9:I9" si="1">IF(C7&lt;0,ABS(C7),0)</f>
        <v>0</v>
      </c>
      <c r="D9" s="1871">
        <f t="shared" si="1"/>
        <v>0</v>
      </c>
      <c r="E9" s="1871">
        <f t="shared" si="1"/>
        <v>0</v>
      </c>
      <c r="F9" s="1871">
        <f t="shared" si="1"/>
        <v>0</v>
      </c>
      <c r="G9" s="1871">
        <f t="shared" si="1"/>
        <v>0</v>
      </c>
      <c r="H9" s="1871">
        <f t="shared" si="1"/>
        <v>0</v>
      </c>
      <c r="I9" s="1871">
        <f t="shared" si="1"/>
        <v>0</v>
      </c>
      <c r="J9" s="2554"/>
      <c r="K9" s="2555"/>
      <c r="L9" s="2555"/>
      <c r="M9" s="2556"/>
      <c r="N9" s="1858"/>
      <c r="O9" s="210"/>
      <c r="P9" s="210"/>
      <c r="Q9" s="210"/>
      <c r="R9" s="210"/>
      <c r="S9" s="210"/>
      <c r="T9" s="210"/>
      <c r="U9" s="210"/>
      <c r="V9" s="210"/>
      <c r="W9" s="210"/>
      <c r="X9" s="210"/>
    </row>
    <row r="10" spans="1:163" s="211" customFormat="1" ht="13.5" thickTop="1">
      <c r="C10" s="1859"/>
      <c r="D10" s="1859"/>
      <c r="E10" s="1859"/>
      <c r="F10" s="1859"/>
      <c r="G10" s="1859"/>
      <c r="H10" s="1859"/>
      <c r="I10" s="1859"/>
      <c r="J10" s="1859"/>
      <c r="K10" s="1860"/>
      <c r="L10" s="1859"/>
      <c r="M10" s="1860"/>
      <c r="N10" s="198"/>
      <c r="O10" s="198"/>
      <c r="P10" s="198"/>
      <c r="Q10" s="198"/>
      <c r="R10" s="198"/>
      <c r="S10" s="198"/>
      <c r="T10" s="198"/>
      <c r="U10" s="198"/>
      <c r="V10" s="212"/>
      <c r="W10" s="212"/>
      <c r="X10" s="212"/>
    </row>
    <row r="11" spans="1:163">
      <c r="B11" s="2545"/>
      <c r="C11" s="2545"/>
      <c r="D11" s="2545"/>
      <c r="E11" s="2545"/>
      <c r="F11" s="2545"/>
      <c r="G11" s="213"/>
      <c r="J11" s="211"/>
      <c r="L11" s="211"/>
      <c r="N11" s="198"/>
      <c r="O11" s="198"/>
      <c r="P11" s="198"/>
      <c r="Q11" s="198"/>
      <c r="R11" s="198"/>
      <c r="S11" s="198"/>
      <c r="T11" s="198"/>
      <c r="U11" s="198"/>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row>
    <row r="12" spans="1:163" s="211" customFormat="1"/>
    <row r="13" spans="1:163">
      <c r="E13" s="197"/>
      <c r="F13" s="197"/>
      <c r="G13" s="197"/>
      <c r="H13" s="197"/>
      <c r="I13" s="197"/>
      <c r="K13" s="197"/>
      <c r="Q13" s="211"/>
      <c r="R13" s="211"/>
      <c r="S13" s="211"/>
      <c r="T13" s="211"/>
      <c r="U13" s="211"/>
      <c r="V13" s="211"/>
      <c r="W13" s="211"/>
    </row>
    <row r="14" spans="1:163">
      <c r="E14" s="197"/>
      <c r="F14" s="197"/>
      <c r="G14" s="197"/>
      <c r="H14" s="197"/>
      <c r="I14" s="197"/>
      <c r="K14" s="197"/>
      <c r="Q14" s="211"/>
      <c r="R14" s="211"/>
      <c r="S14" s="211"/>
      <c r="T14" s="211"/>
      <c r="U14" s="211"/>
      <c r="V14" s="211"/>
      <c r="W14" s="211"/>
    </row>
    <row r="15" spans="1:163">
      <c r="B15" s="214"/>
      <c r="E15" s="197"/>
      <c r="F15" s="197"/>
      <c r="G15" s="197"/>
      <c r="H15" s="197"/>
      <c r="I15" s="197"/>
      <c r="K15" s="197"/>
      <c r="Q15" s="211"/>
      <c r="R15" s="211"/>
      <c r="S15" s="211"/>
      <c r="T15" s="211"/>
      <c r="U15" s="211"/>
      <c r="V15" s="211"/>
      <c r="W15" s="211"/>
    </row>
    <row r="16" spans="1:163">
      <c r="E16" s="197"/>
      <c r="F16" s="197"/>
      <c r="G16" s="197"/>
      <c r="H16" s="197"/>
      <c r="I16" s="197"/>
      <c r="K16" s="197"/>
      <c r="Q16" s="211"/>
      <c r="R16" s="211"/>
      <c r="S16" s="211"/>
      <c r="T16" s="211"/>
      <c r="U16" s="211"/>
      <c r="V16" s="211"/>
      <c r="W16" s="211"/>
    </row>
    <row r="17" spans="5:23">
      <c r="E17" s="197"/>
      <c r="F17" s="197"/>
      <c r="G17" s="197"/>
      <c r="H17" s="197"/>
      <c r="I17" s="197"/>
      <c r="K17" s="197"/>
      <c r="Q17" s="211"/>
      <c r="R17" s="211"/>
      <c r="S17" s="211"/>
      <c r="T17" s="211"/>
      <c r="U17" s="211"/>
      <c r="V17" s="211"/>
      <c r="W17" s="211"/>
    </row>
    <row r="18" spans="5:23">
      <c r="E18" s="197"/>
      <c r="F18" s="197"/>
      <c r="G18" s="197"/>
      <c r="H18" s="197"/>
      <c r="I18" s="197"/>
      <c r="K18" s="197"/>
      <c r="Q18" s="211"/>
      <c r="R18" s="211"/>
      <c r="S18" s="211"/>
      <c r="T18" s="211"/>
      <c r="U18" s="211"/>
      <c r="V18" s="211"/>
      <c r="W18" s="211"/>
    </row>
    <row r="19" spans="5:23">
      <c r="E19" s="197"/>
      <c r="F19" s="197"/>
      <c r="G19" s="197"/>
      <c r="H19" s="197"/>
      <c r="I19" s="197"/>
      <c r="K19" s="197"/>
      <c r="Q19" s="211"/>
      <c r="R19" s="211"/>
      <c r="S19" s="211"/>
      <c r="T19" s="211"/>
      <c r="U19" s="211"/>
      <c r="V19" s="211"/>
      <c r="W19" s="211"/>
    </row>
    <row r="20" spans="5:23">
      <c r="E20" s="197"/>
      <c r="F20" s="197"/>
      <c r="G20" s="197"/>
      <c r="H20" s="197"/>
      <c r="I20" s="197"/>
      <c r="K20" s="197"/>
      <c r="L20" s="215"/>
    </row>
    <row r="21" spans="5:23">
      <c r="E21" s="197"/>
      <c r="F21" s="197"/>
      <c r="G21" s="197"/>
      <c r="H21" s="197"/>
      <c r="I21" s="197"/>
      <c r="K21" s="197"/>
    </row>
    <row r="22" spans="5:23">
      <c r="E22" s="197"/>
      <c r="F22" s="197"/>
      <c r="G22" s="197"/>
      <c r="H22" s="197"/>
      <c r="I22" s="197"/>
      <c r="K22" s="197"/>
    </row>
    <row r="23" spans="5:23">
      <c r="E23" s="197"/>
      <c r="F23" s="197"/>
      <c r="G23" s="197"/>
      <c r="H23" s="197"/>
      <c r="I23" s="197"/>
      <c r="K23" s="197"/>
    </row>
    <row r="24" spans="5:23">
      <c r="E24" s="197"/>
      <c r="F24" s="197"/>
      <c r="G24" s="197"/>
      <c r="H24" s="197"/>
      <c r="I24" s="197"/>
      <c r="K24" s="197"/>
    </row>
    <row r="25" spans="5:23">
      <c r="E25" s="197"/>
      <c r="F25" s="197"/>
      <c r="G25" s="197"/>
      <c r="H25" s="197"/>
      <c r="I25" s="197"/>
      <c r="K25" s="197"/>
    </row>
    <row r="26" spans="5:23">
      <c r="E26" s="197"/>
      <c r="F26" s="197"/>
      <c r="G26" s="197"/>
      <c r="H26" s="197"/>
      <c r="I26" s="197"/>
      <c r="K26" s="197"/>
      <c r="M26" s="197"/>
      <c r="N26" s="197"/>
      <c r="O26" s="197"/>
      <c r="P26" s="197"/>
    </row>
    <row r="27" spans="5:23">
      <c r="E27" s="197"/>
      <c r="F27" s="197"/>
      <c r="G27" s="197"/>
      <c r="H27" s="197"/>
      <c r="I27" s="197"/>
      <c r="K27" s="197"/>
      <c r="M27" s="197"/>
      <c r="N27" s="197"/>
      <c r="O27" s="197"/>
      <c r="P27" s="197"/>
    </row>
    <row r="28" spans="5:23">
      <c r="E28" s="197"/>
      <c r="F28" s="197"/>
      <c r="G28" s="197"/>
      <c r="H28" s="197"/>
      <c r="I28" s="197"/>
      <c r="K28" s="197"/>
      <c r="M28" s="197"/>
      <c r="N28" s="197"/>
      <c r="O28" s="197"/>
      <c r="P28" s="197"/>
    </row>
    <row r="29" spans="5:23">
      <c r="E29" s="197"/>
      <c r="F29" s="197"/>
      <c r="G29" s="197"/>
      <c r="H29" s="197"/>
      <c r="I29" s="197"/>
      <c r="K29" s="197"/>
      <c r="M29" s="197"/>
      <c r="N29" s="197"/>
      <c r="O29" s="197"/>
      <c r="P29" s="197"/>
    </row>
    <row r="30" spans="5:23">
      <c r="E30" s="197"/>
      <c r="F30" s="197"/>
      <c r="G30" s="197"/>
      <c r="H30" s="197"/>
      <c r="I30" s="197"/>
      <c r="K30" s="197"/>
      <c r="M30" s="197"/>
      <c r="N30" s="197"/>
      <c r="O30" s="197"/>
      <c r="P30" s="197"/>
    </row>
    <row r="31" spans="5:23">
      <c r="E31" s="197"/>
      <c r="F31" s="197"/>
      <c r="G31" s="197"/>
      <c r="H31" s="197"/>
      <c r="I31" s="197"/>
      <c r="K31" s="197"/>
      <c r="M31" s="197"/>
      <c r="N31" s="197"/>
      <c r="O31" s="197"/>
      <c r="P31" s="197"/>
    </row>
    <row r="32" spans="5:23">
      <c r="E32" s="197"/>
      <c r="F32" s="197"/>
      <c r="G32" s="197"/>
      <c r="H32" s="197"/>
      <c r="I32" s="197"/>
      <c r="K32" s="197"/>
      <c r="M32" s="197"/>
      <c r="N32" s="197"/>
      <c r="O32" s="197"/>
      <c r="P32" s="197"/>
    </row>
    <row r="33" spans="5:16">
      <c r="E33" s="197"/>
      <c r="F33" s="197"/>
      <c r="G33" s="197"/>
      <c r="H33" s="197"/>
      <c r="I33" s="197"/>
      <c r="K33" s="197"/>
      <c r="M33" s="197"/>
      <c r="N33" s="197"/>
      <c r="O33" s="197"/>
      <c r="P33" s="197"/>
    </row>
    <row r="34" spans="5:16">
      <c r="E34" s="197"/>
      <c r="F34" s="197"/>
      <c r="G34" s="197"/>
      <c r="H34" s="197"/>
      <c r="I34" s="197"/>
      <c r="K34" s="197"/>
      <c r="M34" s="197"/>
      <c r="N34" s="197"/>
      <c r="O34" s="197"/>
      <c r="P34" s="197"/>
    </row>
    <row r="35" spans="5:16">
      <c r="E35" s="197"/>
      <c r="F35" s="197"/>
      <c r="G35" s="197"/>
      <c r="H35" s="197"/>
      <c r="I35" s="197"/>
      <c r="K35" s="197"/>
      <c r="M35" s="197"/>
      <c r="N35" s="197"/>
      <c r="O35" s="197"/>
      <c r="P35" s="197"/>
    </row>
    <row r="36" spans="5:16">
      <c r="E36" s="197"/>
      <c r="F36" s="197"/>
      <c r="G36" s="197"/>
      <c r="H36" s="197"/>
      <c r="I36" s="197"/>
      <c r="K36" s="197"/>
      <c r="M36" s="197"/>
      <c r="N36" s="197"/>
      <c r="O36" s="197"/>
      <c r="P36" s="197"/>
    </row>
  </sheetData>
  <sheetProtection algorithmName="SHA-512" hashValue="NSLb6L10NWHKJUNrudvFeZ0COOv+znN2Oc/yMp0YVYvwMiDlolJ0sZ5nVaLXmLttWXuUI1EunU7uhI2tMwehvw==" saltValue="mMs8BMmFWQZVt7Kvsn9LjA==" spinCount="100000" sheet="1" objects="1" scenarios="1"/>
  <mergeCells count="12">
    <mergeCell ref="A1:B1"/>
    <mergeCell ref="A2:B2"/>
    <mergeCell ref="B5:B6"/>
    <mergeCell ref="C2:D2"/>
    <mergeCell ref="C1:D1"/>
    <mergeCell ref="O6:U6"/>
    <mergeCell ref="B11:F11"/>
    <mergeCell ref="B3:M3"/>
    <mergeCell ref="C5:J5"/>
    <mergeCell ref="K5:K6"/>
    <mergeCell ref="L5:L6"/>
    <mergeCell ref="J8:M9"/>
  </mergeCells>
  <pageMargins left="0.7" right="0.7" top="0.75" bottom="0.75" header="0.3" footer="0.3"/>
  <pageSetup scale="3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Y36"/>
  <sheetViews>
    <sheetView showGridLines="0" rightToLeft="1" tabSelected="1" view="pageBreakPreview" zoomScale="90" zoomScaleSheetLayoutView="90" workbookViewId="0">
      <selection activeCell="D9" sqref="D9"/>
    </sheetView>
  </sheetViews>
  <sheetFormatPr defaultRowHeight="18"/>
  <cols>
    <col min="1" max="1" width="16" style="1" customWidth="1"/>
    <col min="2" max="2" width="34.28515625" style="1" customWidth="1"/>
    <col min="3" max="3" width="18.7109375" style="1" customWidth="1"/>
    <col min="4" max="4" width="39.5703125" style="1" customWidth="1"/>
    <col min="5" max="5" width="62.42578125" style="1" customWidth="1"/>
    <col min="6" max="6" width="3.140625" style="1" customWidth="1"/>
    <col min="7" max="23" width="9" style="1"/>
    <col min="24" max="24" width="12.85546875" style="1" customWidth="1"/>
    <col min="25" max="25" width="16.42578125" style="1" hidden="1" customWidth="1"/>
    <col min="26" max="258" width="9" style="1"/>
    <col min="259" max="259" width="47.140625" style="1" customWidth="1"/>
    <col min="260" max="260" width="46.42578125" style="1" customWidth="1"/>
    <col min="261" max="261" width="65.42578125" style="1" bestFit="1" customWidth="1"/>
    <col min="262" max="280" width="9" style="1"/>
    <col min="281" max="281" width="0" style="1" hidden="1" customWidth="1"/>
    <col min="282" max="514" width="9" style="1"/>
    <col min="515" max="515" width="47.140625" style="1" customWidth="1"/>
    <col min="516" max="516" width="46.42578125" style="1" customWidth="1"/>
    <col min="517" max="517" width="65.42578125" style="1" bestFit="1" customWidth="1"/>
    <col min="518" max="536" width="9" style="1"/>
    <col min="537" max="537" width="0" style="1" hidden="1" customWidth="1"/>
    <col min="538" max="770" width="9" style="1"/>
    <col min="771" max="771" width="47.140625" style="1" customWidth="1"/>
    <col min="772" max="772" width="46.42578125" style="1" customWidth="1"/>
    <col min="773" max="773" width="65.42578125" style="1" bestFit="1" customWidth="1"/>
    <col min="774" max="792" width="9" style="1"/>
    <col min="793" max="793" width="0" style="1" hidden="1" customWidth="1"/>
    <col min="794" max="1026" width="9" style="1"/>
    <col min="1027" max="1027" width="47.140625" style="1" customWidth="1"/>
    <col min="1028" max="1028" width="46.42578125" style="1" customWidth="1"/>
    <col min="1029" max="1029" width="65.42578125" style="1" bestFit="1" customWidth="1"/>
    <col min="1030" max="1048" width="9" style="1"/>
    <col min="1049" max="1049" width="0" style="1" hidden="1" customWidth="1"/>
    <col min="1050" max="1282" width="9" style="1"/>
    <col min="1283" max="1283" width="47.140625" style="1" customWidth="1"/>
    <col min="1284" max="1284" width="46.42578125" style="1" customWidth="1"/>
    <col min="1285" max="1285" width="65.42578125" style="1" bestFit="1" customWidth="1"/>
    <col min="1286" max="1304" width="9" style="1"/>
    <col min="1305" max="1305" width="0" style="1" hidden="1" customWidth="1"/>
    <col min="1306" max="1538" width="9" style="1"/>
    <col min="1539" max="1539" width="47.140625" style="1" customWidth="1"/>
    <col min="1540" max="1540" width="46.42578125" style="1" customWidth="1"/>
    <col min="1541" max="1541" width="65.42578125" style="1" bestFit="1" customWidth="1"/>
    <col min="1542" max="1560" width="9" style="1"/>
    <col min="1561" max="1561" width="0" style="1" hidden="1" customWidth="1"/>
    <col min="1562" max="1794" width="9" style="1"/>
    <col min="1795" max="1795" width="47.140625" style="1" customWidth="1"/>
    <col min="1796" max="1796" width="46.42578125" style="1" customWidth="1"/>
    <col min="1797" max="1797" width="65.42578125" style="1" bestFit="1" customWidth="1"/>
    <col min="1798" max="1816" width="9" style="1"/>
    <col min="1817" max="1817" width="0" style="1" hidden="1" customWidth="1"/>
    <col min="1818" max="2050" width="9" style="1"/>
    <col min="2051" max="2051" width="47.140625" style="1" customWidth="1"/>
    <col min="2052" max="2052" width="46.42578125" style="1" customWidth="1"/>
    <col min="2053" max="2053" width="65.42578125" style="1" bestFit="1" customWidth="1"/>
    <col min="2054" max="2072" width="9" style="1"/>
    <col min="2073" max="2073" width="0" style="1" hidden="1" customWidth="1"/>
    <col min="2074" max="2306" width="9" style="1"/>
    <col min="2307" max="2307" width="47.140625" style="1" customWidth="1"/>
    <col min="2308" max="2308" width="46.42578125" style="1" customWidth="1"/>
    <col min="2309" max="2309" width="65.42578125" style="1" bestFit="1" customWidth="1"/>
    <col min="2310" max="2328" width="9" style="1"/>
    <col min="2329" max="2329" width="0" style="1" hidden="1" customWidth="1"/>
    <col min="2330" max="2562" width="9" style="1"/>
    <col min="2563" max="2563" width="47.140625" style="1" customWidth="1"/>
    <col min="2564" max="2564" width="46.42578125" style="1" customWidth="1"/>
    <col min="2565" max="2565" width="65.42578125" style="1" bestFit="1" customWidth="1"/>
    <col min="2566" max="2584" width="9" style="1"/>
    <col min="2585" max="2585" width="0" style="1" hidden="1" customWidth="1"/>
    <col min="2586" max="2818" width="9" style="1"/>
    <col min="2819" max="2819" width="47.140625" style="1" customWidth="1"/>
    <col min="2820" max="2820" width="46.42578125" style="1" customWidth="1"/>
    <col min="2821" max="2821" width="65.42578125" style="1" bestFit="1" customWidth="1"/>
    <col min="2822" max="2840" width="9" style="1"/>
    <col min="2841" max="2841" width="0" style="1" hidden="1" customWidth="1"/>
    <col min="2842" max="3074" width="9" style="1"/>
    <col min="3075" max="3075" width="47.140625" style="1" customWidth="1"/>
    <col min="3076" max="3076" width="46.42578125" style="1" customWidth="1"/>
    <col min="3077" max="3077" width="65.42578125" style="1" bestFit="1" customWidth="1"/>
    <col min="3078" max="3096" width="9" style="1"/>
    <col min="3097" max="3097" width="0" style="1" hidden="1" customWidth="1"/>
    <col min="3098" max="3330" width="9" style="1"/>
    <col min="3331" max="3331" width="47.140625" style="1" customWidth="1"/>
    <col min="3332" max="3332" width="46.42578125" style="1" customWidth="1"/>
    <col min="3333" max="3333" width="65.42578125" style="1" bestFit="1" customWidth="1"/>
    <col min="3334" max="3352" width="9" style="1"/>
    <col min="3353" max="3353" width="0" style="1" hidden="1" customWidth="1"/>
    <col min="3354" max="3586" width="9" style="1"/>
    <col min="3587" max="3587" width="47.140625" style="1" customWidth="1"/>
    <col min="3588" max="3588" width="46.42578125" style="1" customWidth="1"/>
    <col min="3589" max="3589" width="65.42578125" style="1" bestFit="1" customWidth="1"/>
    <col min="3590" max="3608" width="9" style="1"/>
    <col min="3609" max="3609" width="0" style="1" hidden="1" customWidth="1"/>
    <col min="3610" max="3842" width="9" style="1"/>
    <col min="3843" max="3843" width="47.140625" style="1" customWidth="1"/>
    <col min="3844" max="3844" width="46.42578125" style="1" customWidth="1"/>
    <col min="3845" max="3845" width="65.42578125" style="1" bestFit="1" customWidth="1"/>
    <col min="3846" max="3864" width="9" style="1"/>
    <col min="3865" max="3865" width="0" style="1" hidden="1" customWidth="1"/>
    <col min="3866" max="4098" width="9" style="1"/>
    <col min="4099" max="4099" width="47.140625" style="1" customWidth="1"/>
    <col min="4100" max="4100" width="46.42578125" style="1" customWidth="1"/>
    <col min="4101" max="4101" width="65.42578125" style="1" bestFit="1" customWidth="1"/>
    <col min="4102" max="4120" width="9" style="1"/>
    <col min="4121" max="4121" width="0" style="1" hidden="1" customWidth="1"/>
    <col min="4122" max="4354" width="9" style="1"/>
    <col min="4355" max="4355" width="47.140625" style="1" customWidth="1"/>
    <col min="4356" max="4356" width="46.42578125" style="1" customWidth="1"/>
    <col min="4357" max="4357" width="65.42578125" style="1" bestFit="1" customWidth="1"/>
    <col min="4358" max="4376" width="9" style="1"/>
    <col min="4377" max="4377" width="0" style="1" hidden="1" customWidth="1"/>
    <col min="4378" max="4610" width="9" style="1"/>
    <col min="4611" max="4611" width="47.140625" style="1" customWidth="1"/>
    <col min="4612" max="4612" width="46.42578125" style="1" customWidth="1"/>
    <col min="4613" max="4613" width="65.42578125" style="1" bestFit="1" customWidth="1"/>
    <col min="4614" max="4632" width="9" style="1"/>
    <col min="4633" max="4633" width="0" style="1" hidden="1" customWidth="1"/>
    <col min="4634" max="4866" width="9" style="1"/>
    <col min="4867" max="4867" width="47.140625" style="1" customWidth="1"/>
    <col min="4868" max="4868" width="46.42578125" style="1" customWidth="1"/>
    <col min="4869" max="4869" width="65.42578125" style="1" bestFit="1" customWidth="1"/>
    <col min="4870" max="4888" width="9" style="1"/>
    <col min="4889" max="4889" width="0" style="1" hidden="1" customWidth="1"/>
    <col min="4890" max="5122" width="9" style="1"/>
    <col min="5123" max="5123" width="47.140625" style="1" customWidth="1"/>
    <col min="5124" max="5124" width="46.42578125" style="1" customWidth="1"/>
    <col min="5125" max="5125" width="65.42578125" style="1" bestFit="1" customWidth="1"/>
    <col min="5126" max="5144" width="9" style="1"/>
    <col min="5145" max="5145" width="0" style="1" hidden="1" customWidth="1"/>
    <col min="5146" max="5378" width="9" style="1"/>
    <col min="5379" max="5379" width="47.140625" style="1" customWidth="1"/>
    <col min="5380" max="5380" width="46.42578125" style="1" customWidth="1"/>
    <col min="5381" max="5381" width="65.42578125" style="1" bestFit="1" customWidth="1"/>
    <col min="5382" max="5400" width="9" style="1"/>
    <col min="5401" max="5401" width="0" style="1" hidden="1" customWidth="1"/>
    <col min="5402" max="5634" width="9" style="1"/>
    <col min="5635" max="5635" width="47.140625" style="1" customWidth="1"/>
    <col min="5636" max="5636" width="46.42578125" style="1" customWidth="1"/>
    <col min="5637" max="5637" width="65.42578125" style="1" bestFit="1" customWidth="1"/>
    <col min="5638" max="5656" width="9" style="1"/>
    <col min="5657" max="5657" width="0" style="1" hidden="1" customWidth="1"/>
    <col min="5658" max="5890" width="9" style="1"/>
    <col min="5891" max="5891" width="47.140625" style="1" customWidth="1"/>
    <col min="5892" max="5892" width="46.42578125" style="1" customWidth="1"/>
    <col min="5893" max="5893" width="65.42578125" style="1" bestFit="1" customWidth="1"/>
    <col min="5894" max="5912" width="9" style="1"/>
    <col min="5913" max="5913" width="0" style="1" hidden="1" customWidth="1"/>
    <col min="5914" max="6146" width="9" style="1"/>
    <col min="6147" max="6147" width="47.140625" style="1" customWidth="1"/>
    <col min="6148" max="6148" width="46.42578125" style="1" customWidth="1"/>
    <col min="6149" max="6149" width="65.42578125" style="1" bestFit="1" customWidth="1"/>
    <col min="6150" max="6168" width="9" style="1"/>
    <col min="6169" max="6169" width="0" style="1" hidden="1" customWidth="1"/>
    <col min="6170" max="6402" width="9" style="1"/>
    <col min="6403" max="6403" width="47.140625" style="1" customWidth="1"/>
    <col min="6404" max="6404" width="46.42578125" style="1" customWidth="1"/>
    <col min="6405" max="6405" width="65.42578125" style="1" bestFit="1" customWidth="1"/>
    <col min="6406" max="6424" width="9" style="1"/>
    <col min="6425" max="6425" width="0" style="1" hidden="1" customWidth="1"/>
    <col min="6426" max="6658" width="9" style="1"/>
    <col min="6659" max="6659" width="47.140625" style="1" customWidth="1"/>
    <col min="6660" max="6660" width="46.42578125" style="1" customWidth="1"/>
    <col min="6661" max="6661" width="65.42578125" style="1" bestFit="1" customWidth="1"/>
    <col min="6662" max="6680" width="9" style="1"/>
    <col min="6681" max="6681" width="0" style="1" hidden="1" customWidth="1"/>
    <col min="6682" max="6914" width="9" style="1"/>
    <col min="6915" max="6915" width="47.140625" style="1" customWidth="1"/>
    <col min="6916" max="6916" width="46.42578125" style="1" customWidth="1"/>
    <col min="6917" max="6917" width="65.42578125" style="1" bestFit="1" customWidth="1"/>
    <col min="6918" max="6936" width="9" style="1"/>
    <col min="6937" max="6937" width="0" style="1" hidden="1" customWidth="1"/>
    <col min="6938" max="7170" width="9" style="1"/>
    <col min="7171" max="7171" width="47.140625" style="1" customWidth="1"/>
    <col min="7172" max="7172" width="46.42578125" style="1" customWidth="1"/>
    <col min="7173" max="7173" width="65.42578125" style="1" bestFit="1" customWidth="1"/>
    <col min="7174" max="7192" width="9" style="1"/>
    <col min="7193" max="7193" width="0" style="1" hidden="1" customWidth="1"/>
    <col min="7194" max="7426" width="9" style="1"/>
    <col min="7427" max="7427" width="47.140625" style="1" customWidth="1"/>
    <col min="7428" max="7428" width="46.42578125" style="1" customWidth="1"/>
    <col min="7429" max="7429" width="65.42578125" style="1" bestFit="1" customWidth="1"/>
    <col min="7430" max="7448" width="9" style="1"/>
    <col min="7449" max="7449" width="0" style="1" hidden="1" customWidth="1"/>
    <col min="7450" max="7682" width="9" style="1"/>
    <col min="7683" max="7683" width="47.140625" style="1" customWidth="1"/>
    <col min="7684" max="7684" width="46.42578125" style="1" customWidth="1"/>
    <col min="7685" max="7685" width="65.42578125" style="1" bestFit="1" customWidth="1"/>
    <col min="7686" max="7704" width="9" style="1"/>
    <col min="7705" max="7705" width="0" style="1" hidden="1" customWidth="1"/>
    <col min="7706" max="7938" width="9" style="1"/>
    <col min="7939" max="7939" width="47.140625" style="1" customWidth="1"/>
    <col min="7940" max="7940" width="46.42578125" style="1" customWidth="1"/>
    <col min="7941" max="7941" width="65.42578125" style="1" bestFit="1" customWidth="1"/>
    <col min="7942" max="7960" width="9" style="1"/>
    <col min="7961" max="7961" width="0" style="1" hidden="1" customWidth="1"/>
    <col min="7962" max="8194" width="9" style="1"/>
    <col min="8195" max="8195" width="47.140625" style="1" customWidth="1"/>
    <col min="8196" max="8196" width="46.42578125" style="1" customWidth="1"/>
    <col min="8197" max="8197" width="65.42578125" style="1" bestFit="1" customWidth="1"/>
    <col min="8198" max="8216" width="9" style="1"/>
    <col min="8217" max="8217" width="0" style="1" hidden="1" customWidth="1"/>
    <col min="8218" max="8450" width="9" style="1"/>
    <col min="8451" max="8451" width="47.140625" style="1" customWidth="1"/>
    <col min="8452" max="8452" width="46.42578125" style="1" customWidth="1"/>
    <col min="8453" max="8453" width="65.42578125" style="1" bestFit="1" customWidth="1"/>
    <col min="8454" max="8472" width="9" style="1"/>
    <col min="8473" max="8473" width="0" style="1" hidden="1" customWidth="1"/>
    <col min="8474" max="8706" width="9" style="1"/>
    <col min="8707" max="8707" width="47.140625" style="1" customWidth="1"/>
    <col min="8708" max="8708" width="46.42578125" style="1" customWidth="1"/>
    <col min="8709" max="8709" width="65.42578125" style="1" bestFit="1" customWidth="1"/>
    <col min="8710" max="8728" width="9" style="1"/>
    <col min="8729" max="8729" width="0" style="1" hidden="1" customWidth="1"/>
    <col min="8730" max="8962" width="9" style="1"/>
    <col min="8963" max="8963" width="47.140625" style="1" customWidth="1"/>
    <col min="8964" max="8964" width="46.42578125" style="1" customWidth="1"/>
    <col min="8965" max="8965" width="65.42578125" style="1" bestFit="1" customWidth="1"/>
    <col min="8966" max="8984" width="9" style="1"/>
    <col min="8985" max="8985" width="0" style="1" hidden="1" customWidth="1"/>
    <col min="8986" max="9218" width="9" style="1"/>
    <col min="9219" max="9219" width="47.140625" style="1" customWidth="1"/>
    <col min="9220" max="9220" width="46.42578125" style="1" customWidth="1"/>
    <col min="9221" max="9221" width="65.42578125" style="1" bestFit="1" customWidth="1"/>
    <col min="9222" max="9240" width="9" style="1"/>
    <col min="9241" max="9241" width="0" style="1" hidden="1" customWidth="1"/>
    <col min="9242" max="9474" width="9" style="1"/>
    <col min="9475" max="9475" width="47.140625" style="1" customWidth="1"/>
    <col min="9476" max="9476" width="46.42578125" style="1" customWidth="1"/>
    <col min="9477" max="9477" width="65.42578125" style="1" bestFit="1" customWidth="1"/>
    <col min="9478" max="9496" width="9" style="1"/>
    <col min="9497" max="9497" width="0" style="1" hidden="1" customWidth="1"/>
    <col min="9498" max="9730" width="9" style="1"/>
    <col min="9731" max="9731" width="47.140625" style="1" customWidth="1"/>
    <col min="9732" max="9732" width="46.42578125" style="1" customWidth="1"/>
    <col min="9733" max="9733" width="65.42578125" style="1" bestFit="1" customWidth="1"/>
    <col min="9734" max="9752" width="9" style="1"/>
    <col min="9753" max="9753" width="0" style="1" hidden="1" customWidth="1"/>
    <col min="9754" max="9986" width="9" style="1"/>
    <col min="9987" max="9987" width="47.140625" style="1" customWidth="1"/>
    <col min="9988" max="9988" width="46.42578125" style="1" customWidth="1"/>
    <col min="9989" max="9989" width="65.42578125" style="1" bestFit="1" customWidth="1"/>
    <col min="9990" max="10008" width="9" style="1"/>
    <col min="10009" max="10009" width="0" style="1" hidden="1" customWidth="1"/>
    <col min="10010" max="10242" width="9" style="1"/>
    <col min="10243" max="10243" width="47.140625" style="1" customWidth="1"/>
    <col min="10244" max="10244" width="46.42578125" style="1" customWidth="1"/>
    <col min="10245" max="10245" width="65.42578125" style="1" bestFit="1" customWidth="1"/>
    <col min="10246" max="10264" width="9" style="1"/>
    <col min="10265" max="10265" width="0" style="1" hidden="1" customWidth="1"/>
    <col min="10266" max="10498" width="9" style="1"/>
    <col min="10499" max="10499" width="47.140625" style="1" customWidth="1"/>
    <col min="10500" max="10500" width="46.42578125" style="1" customWidth="1"/>
    <col min="10501" max="10501" width="65.42578125" style="1" bestFit="1" customWidth="1"/>
    <col min="10502" max="10520" width="9" style="1"/>
    <col min="10521" max="10521" width="0" style="1" hidden="1" customWidth="1"/>
    <col min="10522" max="10754" width="9" style="1"/>
    <col min="10755" max="10755" width="47.140625" style="1" customWidth="1"/>
    <col min="10756" max="10756" width="46.42578125" style="1" customWidth="1"/>
    <col min="10757" max="10757" width="65.42578125" style="1" bestFit="1" customWidth="1"/>
    <col min="10758" max="10776" width="9" style="1"/>
    <col min="10777" max="10777" width="0" style="1" hidden="1" customWidth="1"/>
    <col min="10778" max="11010" width="9" style="1"/>
    <col min="11011" max="11011" width="47.140625" style="1" customWidth="1"/>
    <col min="11012" max="11012" width="46.42578125" style="1" customWidth="1"/>
    <col min="11013" max="11013" width="65.42578125" style="1" bestFit="1" customWidth="1"/>
    <col min="11014" max="11032" width="9" style="1"/>
    <col min="11033" max="11033" width="0" style="1" hidden="1" customWidth="1"/>
    <col min="11034" max="11266" width="9" style="1"/>
    <col min="11267" max="11267" width="47.140625" style="1" customWidth="1"/>
    <col min="11268" max="11268" width="46.42578125" style="1" customWidth="1"/>
    <col min="11269" max="11269" width="65.42578125" style="1" bestFit="1" customWidth="1"/>
    <col min="11270" max="11288" width="9" style="1"/>
    <col min="11289" max="11289" width="0" style="1" hidden="1" customWidth="1"/>
    <col min="11290" max="11522" width="9" style="1"/>
    <col min="11523" max="11523" width="47.140625" style="1" customWidth="1"/>
    <col min="11524" max="11524" width="46.42578125" style="1" customWidth="1"/>
    <col min="11525" max="11525" width="65.42578125" style="1" bestFit="1" customWidth="1"/>
    <col min="11526" max="11544" width="9" style="1"/>
    <col min="11545" max="11545" width="0" style="1" hidden="1" customWidth="1"/>
    <col min="11546" max="11778" width="9" style="1"/>
    <col min="11779" max="11779" width="47.140625" style="1" customWidth="1"/>
    <col min="11780" max="11780" width="46.42578125" style="1" customWidth="1"/>
    <col min="11781" max="11781" width="65.42578125" style="1" bestFit="1" customWidth="1"/>
    <col min="11782" max="11800" width="9" style="1"/>
    <col min="11801" max="11801" width="0" style="1" hidden="1" customWidth="1"/>
    <col min="11802" max="12034" width="9" style="1"/>
    <col min="12035" max="12035" width="47.140625" style="1" customWidth="1"/>
    <col min="12036" max="12036" width="46.42578125" style="1" customWidth="1"/>
    <col min="12037" max="12037" width="65.42578125" style="1" bestFit="1" customWidth="1"/>
    <col min="12038" max="12056" width="9" style="1"/>
    <col min="12057" max="12057" width="0" style="1" hidden="1" customWidth="1"/>
    <col min="12058" max="12290" width="9" style="1"/>
    <col min="12291" max="12291" width="47.140625" style="1" customWidth="1"/>
    <col min="12292" max="12292" width="46.42578125" style="1" customWidth="1"/>
    <col min="12293" max="12293" width="65.42578125" style="1" bestFit="1" customWidth="1"/>
    <col min="12294" max="12312" width="9" style="1"/>
    <col min="12313" max="12313" width="0" style="1" hidden="1" customWidth="1"/>
    <col min="12314" max="12546" width="9" style="1"/>
    <col min="12547" max="12547" width="47.140625" style="1" customWidth="1"/>
    <col min="12548" max="12548" width="46.42578125" style="1" customWidth="1"/>
    <col min="12549" max="12549" width="65.42578125" style="1" bestFit="1" customWidth="1"/>
    <col min="12550" max="12568" width="9" style="1"/>
    <col min="12569" max="12569" width="0" style="1" hidden="1" customWidth="1"/>
    <col min="12570" max="12802" width="9" style="1"/>
    <col min="12803" max="12803" width="47.140625" style="1" customWidth="1"/>
    <col min="12804" max="12804" width="46.42578125" style="1" customWidth="1"/>
    <col min="12805" max="12805" width="65.42578125" style="1" bestFit="1" customWidth="1"/>
    <col min="12806" max="12824" width="9" style="1"/>
    <col min="12825" max="12825" width="0" style="1" hidden="1" customWidth="1"/>
    <col min="12826" max="13058" width="9" style="1"/>
    <col min="13059" max="13059" width="47.140625" style="1" customWidth="1"/>
    <col min="13060" max="13060" width="46.42578125" style="1" customWidth="1"/>
    <col min="13061" max="13061" width="65.42578125" style="1" bestFit="1" customWidth="1"/>
    <col min="13062" max="13080" width="9" style="1"/>
    <col min="13081" max="13081" width="0" style="1" hidden="1" customWidth="1"/>
    <col min="13082" max="13314" width="9" style="1"/>
    <col min="13315" max="13315" width="47.140625" style="1" customWidth="1"/>
    <col min="13316" max="13316" width="46.42578125" style="1" customWidth="1"/>
    <col min="13317" max="13317" width="65.42578125" style="1" bestFit="1" customWidth="1"/>
    <col min="13318" max="13336" width="9" style="1"/>
    <col min="13337" max="13337" width="0" style="1" hidden="1" customWidth="1"/>
    <col min="13338" max="13570" width="9" style="1"/>
    <col min="13571" max="13571" width="47.140625" style="1" customWidth="1"/>
    <col min="13572" max="13572" width="46.42578125" style="1" customWidth="1"/>
    <col min="13573" max="13573" width="65.42578125" style="1" bestFit="1" customWidth="1"/>
    <col min="13574" max="13592" width="9" style="1"/>
    <col min="13593" max="13593" width="0" style="1" hidden="1" customWidth="1"/>
    <col min="13594" max="13826" width="9" style="1"/>
    <col min="13827" max="13827" width="47.140625" style="1" customWidth="1"/>
    <col min="13828" max="13828" width="46.42578125" style="1" customWidth="1"/>
    <col min="13829" max="13829" width="65.42578125" style="1" bestFit="1" customWidth="1"/>
    <col min="13830" max="13848" width="9" style="1"/>
    <col min="13849" max="13849" width="0" style="1" hidden="1" customWidth="1"/>
    <col min="13850" max="14082" width="9" style="1"/>
    <col min="14083" max="14083" width="47.140625" style="1" customWidth="1"/>
    <col min="14084" max="14084" width="46.42578125" style="1" customWidth="1"/>
    <col min="14085" max="14085" width="65.42578125" style="1" bestFit="1" customWidth="1"/>
    <col min="14086" max="14104" width="9" style="1"/>
    <col min="14105" max="14105" width="0" style="1" hidden="1" customWidth="1"/>
    <col min="14106" max="14338" width="9" style="1"/>
    <col min="14339" max="14339" width="47.140625" style="1" customWidth="1"/>
    <col min="14340" max="14340" width="46.42578125" style="1" customWidth="1"/>
    <col min="14341" max="14341" width="65.42578125" style="1" bestFit="1" customWidth="1"/>
    <col min="14342" max="14360" width="9" style="1"/>
    <col min="14361" max="14361" width="0" style="1" hidden="1" customWidth="1"/>
    <col min="14362" max="14594" width="9" style="1"/>
    <col min="14595" max="14595" width="47.140625" style="1" customWidth="1"/>
    <col min="14596" max="14596" width="46.42578125" style="1" customWidth="1"/>
    <col min="14597" max="14597" width="65.42578125" style="1" bestFit="1" customWidth="1"/>
    <col min="14598" max="14616" width="9" style="1"/>
    <col min="14617" max="14617" width="0" style="1" hidden="1" customWidth="1"/>
    <col min="14618" max="14850" width="9" style="1"/>
    <col min="14851" max="14851" width="47.140625" style="1" customWidth="1"/>
    <col min="14852" max="14852" width="46.42578125" style="1" customWidth="1"/>
    <col min="14853" max="14853" width="65.42578125" style="1" bestFit="1" customWidth="1"/>
    <col min="14854" max="14872" width="9" style="1"/>
    <col min="14873" max="14873" width="0" style="1" hidden="1" customWidth="1"/>
    <col min="14874" max="15106" width="9" style="1"/>
    <col min="15107" max="15107" width="47.140625" style="1" customWidth="1"/>
    <col min="15108" max="15108" width="46.42578125" style="1" customWidth="1"/>
    <col min="15109" max="15109" width="65.42578125" style="1" bestFit="1" customWidth="1"/>
    <col min="15110" max="15128" width="9" style="1"/>
    <col min="15129" max="15129" width="0" style="1" hidden="1" customWidth="1"/>
    <col min="15130" max="15362" width="9" style="1"/>
    <col min="15363" max="15363" width="47.140625" style="1" customWidth="1"/>
    <col min="15364" max="15364" width="46.42578125" style="1" customWidth="1"/>
    <col min="15365" max="15365" width="65.42578125" style="1" bestFit="1" customWidth="1"/>
    <col min="15366" max="15384" width="9" style="1"/>
    <col min="15385" max="15385" width="0" style="1" hidden="1" customWidth="1"/>
    <col min="15386" max="15618" width="9" style="1"/>
    <col min="15619" max="15619" width="47.140625" style="1" customWidth="1"/>
    <col min="15620" max="15620" width="46.42578125" style="1" customWidth="1"/>
    <col min="15621" max="15621" width="65.42578125" style="1" bestFit="1" customWidth="1"/>
    <col min="15622" max="15640" width="9" style="1"/>
    <col min="15641" max="15641" width="0" style="1" hidden="1" customWidth="1"/>
    <col min="15642" max="15874" width="9" style="1"/>
    <col min="15875" max="15875" width="47.140625" style="1" customWidth="1"/>
    <col min="15876" max="15876" width="46.42578125" style="1" customWidth="1"/>
    <col min="15877" max="15877" width="65.42578125" style="1" bestFit="1" customWidth="1"/>
    <col min="15878" max="15896" width="9" style="1"/>
    <col min="15897" max="15897" width="0" style="1" hidden="1" customWidth="1"/>
    <col min="15898" max="16130" width="9" style="1"/>
    <col min="16131" max="16131" width="47.140625" style="1" customWidth="1"/>
    <col min="16132" max="16132" width="46.42578125" style="1" customWidth="1"/>
    <col min="16133" max="16133" width="65.42578125" style="1" bestFit="1" customWidth="1"/>
    <col min="16134" max="16152" width="9" style="1"/>
    <col min="16153" max="16153" width="0" style="1" hidden="1" customWidth="1"/>
    <col min="16154" max="16384" width="9" style="1"/>
  </cols>
  <sheetData>
    <row r="2" spans="1:25" ht="20.25">
      <c r="A2" s="2009" t="s">
        <v>803</v>
      </c>
      <c r="B2" s="2009"/>
      <c r="C2" s="2009"/>
      <c r="D2" s="2009"/>
      <c r="E2" s="2009"/>
      <c r="F2" s="2009"/>
    </row>
    <row r="3" spans="1:25" ht="18.75" thickBot="1"/>
    <row r="4" spans="1:25" ht="19.5" thickTop="1" thickBot="1">
      <c r="A4" s="2011" t="s">
        <v>0</v>
      </c>
      <c r="B4" s="2015"/>
      <c r="C4" s="2015"/>
      <c r="D4" s="2015"/>
      <c r="E4" s="2015"/>
      <c r="F4" s="1152"/>
    </row>
    <row r="5" spans="1:25" ht="18.75" thickTop="1">
      <c r="A5" s="2012"/>
      <c r="B5" s="2020" t="s">
        <v>1</v>
      </c>
      <c r="C5" s="2021"/>
      <c r="D5" s="1069"/>
      <c r="E5" s="1073"/>
      <c r="F5" s="1153"/>
    </row>
    <row r="6" spans="1:25">
      <c r="A6" s="2012"/>
      <c r="B6" s="2018" t="s">
        <v>2</v>
      </c>
      <c r="C6" s="2019"/>
      <c r="D6" s="1066"/>
      <c r="E6" s="1074" t="s">
        <v>3</v>
      </c>
      <c r="F6" s="1153"/>
      <c r="Y6" s="1" t="s">
        <v>628</v>
      </c>
    </row>
    <row r="7" spans="1:25">
      <c r="A7" s="2012"/>
      <c r="B7" s="2018" t="s">
        <v>4</v>
      </c>
      <c r="C7" s="2019"/>
      <c r="D7" s="1066"/>
      <c r="E7" s="1074" t="s">
        <v>3</v>
      </c>
      <c r="F7" s="1153"/>
      <c r="Y7" s="1" t="s">
        <v>629</v>
      </c>
    </row>
    <row r="8" spans="1:25" ht="18" customHeight="1">
      <c r="A8" s="2012"/>
      <c r="B8" s="1149" t="s">
        <v>5</v>
      </c>
      <c r="C8" s="2016" t="str">
        <f>IF(D6=Y8,"يتطلب الادخال في هاتين الفقرتين",IF(OR(Y6=D6,Y7=D6),"لا يتطلب الادخال في هاتين الفقرتين"," "))</f>
        <v xml:space="preserve"> </v>
      </c>
      <c r="D8" s="1066"/>
      <c r="E8" s="1070" t="s">
        <v>666</v>
      </c>
      <c r="F8" s="1153"/>
      <c r="Y8" s="1" t="s">
        <v>630</v>
      </c>
    </row>
    <row r="9" spans="1:25" ht="36.75" customHeight="1" thickBot="1">
      <c r="A9" s="2012"/>
      <c r="B9" s="1076" t="s">
        <v>6</v>
      </c>
      <c r="C9" s="2017"/>
      <c r="D9" s="1071"/>
      <c r="E9" s="1072" t="s">
        <v>667</v>
      </c>
      <c r="F9" s="1153"/>
    </row>
    <row r="10" spans="1:25" ht="19.5" thickTop="1" thickBot="1">
      <c r="A10" s="2013"/>
      <c r="B10" s="2014"/>
      <c r="C10" s="2014"/>
      <c r="D10" s="2014"/>
      <c r="E10" s="2014"/>
      <c r="F10" s="1154"/>
    </row>
    <row r="11" spans="1:25" ht="19.5" thickTop="1" thickBot="1">
      <c r="B11" s="1067"/>
      <c r="C11" s="1067"/>
      <c r="D11" s="1068"/>
      <c r="E11" s="1067"/>
    </row>
    <row r="12" spans="1:25" ht="19.5" thickTop="1" thickBot="1">
      <c r="A12" s="2011" t="s">
        <v>545</v>
      </c>
      <c r="B12" s="2015"/>
      <c r="C12" s="2015"/>
      <c r="D12" s="2015"/>
      <c r="E12" s="2015"/>
      <c r="F12" s="1743"/>
    </row>
    <row r="13" spans="1:25" ht="36.75" thickTop="1">
      <c r="A13" s="2012"/>
      <c r="B13" s="2022" t="s">
        <v>572</v>
      </c>
      <c r="C13" s="2023"/>
      <c r="D13" s="1069"/>
      <c r="E13" s="1739" t="s">
        <v>679</v>
      </c>
      <c r="F13" s="1742"/>
    </row>
    <row r="14" spans="1:25" ht="36">
      <c r="A14" s="2012"/>
      <c r="B14" s="2024" t="s">
        <v>542</v>
      </c>
      <c r="C14" s="2025"/>
      <c r="D14" s="1066"/>
      <c r="E14" s="1740" t="s">
        <v>683</v>
      </c>
      <c r="F14" s="1742"/>
    </row>
    <row r="15" spans="1:25">
      <c r="A15" s="2012"/>
      <c r="B15" s="2024" t="s">
        <v>529</v>
      </c>
      <c r="C15" s="2025"/>
      <c r="D15" s="1130"/>
      <c r="E15" s="1740" t="s">
        <v>680</v>
      </c>
      <c r="F15" s="1742"/>
    </row>
    <row r="16" spans="1:25">
      <c r="A16" s="2012"/>
      <c r="B16" s="2024" t="s">
        <v>543</v>
      </c>
      <c r="C16" s="2025"/>
      <c r="D16" s="1890"/>
      <c r="E16" s="1740" t="s">
        <v>681</v>
      </c>
      <c r="F16" s="1742"/>
    </row>
    <row r="17" spans="1:25" ht="36.75" thickBot="1">
      <c r="A17" s="2012"/>
      <c r="B17" s="2032" t="s">
        <v>544</v>
      </c>
      <c r="C17" s="2033"/>
      <c r="D17" s="1071"/>
      <c r="E17" s="1741" t="s">
        <v>682</v>
      </c>
      <c r="F17" s="1742"/>
    </row>
    <row r="18" spans="1:25" ht="19.5" thickTop="1" thickBot="1">
      <c r="A18" s="2013"/>
      <c r="B18" s="2014"/>
      <c r="C18" s="2014"/>
      <c r="D18" s="2014"/>
      <c r="E18" s="2014"/>
      <c r="F18" s="1744"/>
    </row>
    <row r="19" spans="1:25" s="1068" customFormat="1" ht="19.5" thickTop="1" thickBot="1">
      <c r="B19" s="1067"/>
      <c r="C19" s="1067"/>
      <c r="E19" s="1067"/>
    </row>
    <row r="20" spans="1:25" ht="18" customHeight="1" thickTop="1" thickBot="1">
      <c r="A20" s="2011" t="s">
        <v>573</v>
      </c>
      <c r="B20" s="2015"/>
      <c r="C20" s="2015"/>
      <c r="D20" s="2015"/>
      <c r="E20" s="2015"/>
      <c r="F20" s="1743"/>
    </row>
    <row r="21" spans="1:25" ht="24.75" customHeight="1" thickTop="1">
      <c r="A21" s="2012"/>
      <c r="B21" s="2022" t="s">
        <v>7</v>
      </c>
      <c r="C21" s="2023"/>
      <c r="D21" s="1853" t="s">
        <v>8</v>
      </c>
      <c r="E21" s="1745"/>
      <c r="F21" s="1742"/>
    </row>
    <row r="22" spans="1:25" ht="24.75" customHeight="1">
      <c r="A22" s="2012"/>
      <c r="B22" s="2018" t="s">
        <v>9</v>
      </c>
      <c r="C22" s="2019"/>
      <c r="D22" s="1075" t="s">
        <v>793</v>
      </c>
      <c r="E22" s="1746"/>
      <c r="F22" s="1742"/>
      <c r="Y22" s="1" t="s">
        <v>10</v>
      </c>
    </row>
    <row r="23" spans="1:25" ht="24.75" customHeight="1" thickBot="1">
      <c r="A23" s="2012"/>
      <c r="B23" s="2032" t="s">
        <v>11</v>
      </c>
      <c r="C23" s="2033"/>
      <c r="D23" s="1077" t="s">
        <v>560</v>
      </c>
      <c r="E23" s="1747"/>
      <c r="F23" s="1742"/>
      <c r="Y23" s="1" t="s">
        <v>12</v>
      </c>
    </row>
    <row r="24" spans="1:25" ht="19.5" thickTop="1" thickBot="1">
      <c r="A24" s="2013"/>
      <c r="B24" s="2014"/>
      <c r="C24" s="2014"/>
      <c r="D24" s="2014"/>
      <c r="E24" s="2014"/>
      <c r="F24" s="1744"/>
      <c r="Y24" s="1" t="s">
        <v>13</v>
      </c>
    </row>
    <row r="25" spans="1:25" ht="19.5" thickTop="1" thickBot="1">
      <c r="B25" s="2010"/>
      <c r="C25" s="2010"/>
      <c r="D25" s="2010"/>
      <c r="Y25" s="1" t="s">
        <v>631</v>
      </c>
    </row>
    <row r="26" spans="1:25" ht="19.5" thickTop="1" thickBot="1">
      <c r="A26" s="2006" t="s">
        <v>14</v>
      </c>
      <c r="B26" s="2007"/>
      <c r="C26" s="2007"/>
      <c r="D26" s="2008"/>
    </row>
    <row r="27" spans="1:25">
      <c r="A27" s="1748">
        <v>1</v>
      </c>
      <c r="B27" s="2034"/>
      <c r="C27" s="2035"/>
      <c r="D27" s="1150" t="s">
        <v>574</v>
      </c>
    </row>
    <row r="28" spans="1:25">
      <c r="A28" s="1748">
        <v>2</v>
      </c>
      <c r="B28" s="2028"/>
      <c r="C28" s="2029"/>
      <c r="D28" s="1151" t="s">
        <v>15</v>
      </c>
      <c r="F28" s="4"/>
      <c r="G28" s="2"/>
      <c r="H28" s="4"/>
      <c r="I28" s="4"/>
    </row>
    <row r="29" spans="1:25">
      <c r="A29" s="1748">
        <v>3</v>
      </c>
      <c r="B29" s="2030"/>
      <c r="C29" s="2031"/>
      <c r="D29" s="1151" t="s">
        <v>546</v>
      </c>
      <c r="F29" s="4"/>
      <c r="G29" s="2"/>
      <c r="H29" s="4"/>
      <c r="I29" s="4"/>
      <c r="Y29" s="1" t="s">
        <v>759</v>
      </c>
    </row>
    <row r="30" spans="1:25">
      <c r="A30" s="1748">
        <v>4</v>
      </c>
      <c r="B30" s="2026"/>
      <c r="C30" s="2027"/>
      <c r="D30" s="1151" t="s">
        <v>622</v>
      </c>
      <c r="F30" s="4"/>
      <c r="G30" s="2"/>
      <c r="H30" s="4"/>
      <c r="I30" s="4"/>
      <c r="Y30" s="1" t="s">
        <v>760</v>
      </c>
    </row>
    <row r="31" spans="1:25" ht="18.75" thickBot="1">
      <c r="A31" s="1749">
        <v>5</v>
      </c>
      <c r="B31" s="2003" t="s">
        <v>575</v>
      </c>
      <c r="C31" s="2004"/>
      <c r="D31" s="2005"/>
      <c r="F31" s="4"/>
      <c r="G31" s="2"/>
      <c r="H31" s="4"/>
      <c r="I31" s="4"/>
    </row>
    <row r="32" spans="1:25" ht="18.75" thickTop="1">
      <c r="A32" s="4"/>
      <c r="B32" s="2"/>
      <c r="C32" s="2"/>
      <c r="D32" s="3"/>
      <c r="F32" s="4"/>
      <c r="G32" s="2"/>
      <c r="H32" s="4"/>
      <c r="I32" s="4"/>
    </row>
    <row r="33" spans="1:9">
      <c r="A33" s="4"/>
      <c r="B33" s="2"/>
      <c r="C33" s="2"/>
      <c r="D33" s="3"/>
      <c r="F33" s="4"/>
      <c r="G33" s="2"/>
      <c r="H33" s="4"/>
      <c r="I33" s="4"/>
    </row>
    <row r="34" spans="1:9">
      <c r="B34" s="4"/>
      <c r="C34" s="4"/>
      <c r="D34" s="4"/>
      <c r="E34" s="4"/>
      <c r="F34" s="4"/>
      <c r="G34" s="2"/>
      <c r="H34" s="4"/>
      <c r="I34" s="4"/>
    </row>
    <row r="35" spans="1:9">
      <c r="F35" s="4"/>
      <c r="G35" s="2"/>
      <c r="H35" s="4"/>
      <c r="I35" s="4"/>
    </row>
    <row r="36" spans="1:9">
      <c r="G36" s="4"/>
      <c r="H36" s="4"/>
      <c r="I36" s="4"/>
    </row>
  </sheetData>
  <sheetProtection algorithmName="SHA-512" hashValue="PVPXH/mS1g42YpcAVDpmR4HPGABeGuT/0uHBILCMS0UyxT0rUN6EuBnbMmQ06BeMST9Zti/iaFjH3KuM2lCU9g==" saltValue="C2i9USGGA9qlDtK9F9E8nw==" spinCount="100000" sheet="1" objects="1" scenarios="1"/>
  <mergeCells count="29">
    <mergeCell ref="B30:C30"/>
    <mergeCell ref="B28:C28"/>
    <mergeCell ref="B29:C29"/>
    <mergeCell ref="B17:C17"/>
    <mergeCell ref="B21:C21"/>
    <mergeCell ref="B22:C22"/>
    <mergeCell ref="B23:C23"/>
    <mergeCell ref="B27:C27"/>
    <mergeCell ref="B5:C5"/>
    <mergeCell ref="B13:C13"/>
    <mergeCell ref="B14:C14"/>
    <mergeCell ref="B15:C15"/>
    <mergeCell ref="B16:C16"/>
    <mergeCell ref="B31:D31"/>
    <mergeCell ref="A26:D26"/>
    <mergeCell ref="A2:F2"/>
    <mergeCell ref="B25:D25"/>
    <mergeCell ref="A4:A10"/>
    <mergeCell ref="B10:E10"/>
    <mergeCell ref="B4:E4"/>
    <mergeCell ref="A12:A18"/>
    <mergeCell ref="B12:E12"/>
    <mergeCell ref="B18:E18"/>
    <mergeCell ref="B20:E20"/>
    <mergeCell ref="A20:A24"/>
    <mergeCell ref="B24:E24"/>
    <mergeCell ref="C8:C9"/>
    <mergeCell ref="B7:C7"/>
    <mergeCell ref="B6:C6"/>
  </mergeCells>
  <dataValidations count="4">
    <dataValidation type="list" allowBlank="1" showInputMessage="1" showErrorMessage="1" sqref="D7 WVL983053 WLP983053 WBT983053 VRX983053 VIB983053 UYF983053 UOJ983053 UEN983053 TUR983053 TKV983053 TAZ983053 SRD983053 SHH983053 RXL983053 RNP983053 RDT983053 QTX983053 QKB983053 QAF983053 PQJ983053 PGN983053 OWR983053 OMV983053 OCZ983053 NTD983053 NJH983053 MZL983053 MPP983053 MFT983053 LVX983053 LMB983053 LCF983053 KSJ983053 KIN983053 JYR983053 JOV983053 JEZ983053 IVD983053 ILH983053 IBL983053 HRP983053 HHT983053 GXX983053 GOB983053 GEF983053 FUJ983053 FKN983053 FAR983053 EQV983053 EGZ983053 DXD983053 DNH983053 DDL983053 CTP983053 CJT983053 BZX983053 BQB983053 BGF983053 AWJ983053 AMN983053 ACR983053 SV983053 IZ983053 D983053 WVL917517 WLP917517 WBT917517 VRX917517 VIB917517 UYF917517 UOJ917517 UEN917517 TUR917517 TKV917517 TAZ917517 SRD917517 SHH917517 RXL917517 RNP917517 RDT917517 QTX917517 QKB917517 QAF917517 PQJ917517 PGN917517 OWR917517 OMV917517 OCZ917517 NTD917517 NJH917517 MZL917517 MPP917517 MFT917517 LVX917517 LMB917517 LCF917517 KSJ917517 KIN917517 JYR917517 JOV917517 JEZ917517 IVD917517 ILH917517 IBL917517 HRP917517 HHT917517 GXX917517 GOB917517 GEF917517 FUJ917517 FKN917517 FAR917517 EQV917517 EGZ917517 DXD917517 DNH917517 DDL917517 CTP917517 CJT917517 BZX917517 BQB917517 BGF917517 AWJ917517 AMN917517 ACR917517 SV917517 IZ917517 D917517 WVL851981 WLP851981 WBT851981 VRX851981 VIB851981 UYF851981 UOJ851981 UEN851981 TUR851981 TKV851981 TAZ851981 SRD851981 SHH851981 RXL851981 RNP851981 RDT851981 QTX851981 QKB851981 QAF851981 PQJ851981 PGN851981 OWR851981 OMV851981 OCZ851981 NTD851981 NJH851981 MZL851981 MPP851981 MFT851981 LVX851981 LMB851981 LCF851981 KSJ851981 KIN851981 JYR851981 JOV851981 JEZ851981 IVD851981 ILH851981 IBL851981 HRP851981 HHT851981 GXX851981 GOB851981 GEF851981 FUJ851981 FKN851981 FAR851981 EQV851981 EGZ851981 DXD851981 DNH851981 DDL851981 CTP851981 CJT851981 BZX851981 BQB851981 BGF851981 AWJ851981 AMN851981 ACR851981 SV851981 IZ851981 D851981 WVL786445 WLP786445 WBT786445 VRX786445 VIB786445 UYF786445 UOJ786445 UEN786445 TUR786445 TKV786445 TAZ786445 SRD786445 SHH786445 RXL786445 RNP786445 RDT786445 QTX786445 QKB786445 QAF786445 PQJ786445 PGN786445 OWR786445 OMV786445 OCZ786445 NTD786445 NJH786445 MZL786445 MPP786445 MFT786445 LVX786445 LMB786445 LCF786445 KSJ786445 KIN786445 JYR786445 JOV786445 JEZ786445 IVD786445 ILH786445 IBL786445 HRP786445 HHT786445 GXX786445 GOB786445 GEF786445 FUJ786445 FKN786445 FAR786445 EQV786445 EGZ786445 DXD786445 DNH786445 DDL786445 CTP786445 CJT786445 BZX786445 BQB786445 BGF786445 AWJ786445 AMN786445 ACR786445 SV786445 IZ786445 D786445 WVL720909 WLP720909 WBT720909 VRX720909 VIB720909 UYF720909 UOJ720909 UEN720909 TUR720909 TKV720909 TAZ720909 SRD720909 SHH720909 RXL720909 RNP720909 RDT720909 QTX720909 QKB720909 QAF720909 PQJ720909 PGN720909 OWR720909 OMV720909 OCZ720909 NTD720909 NJH720909 MZL720909 MPP720909 MFT720909 LVX720909 LMB720909 LCF720909 KSJ720909 KIN720909 JYR720909 JOV720909 JEZ720909 IVD720909 ILH720909 IBL720909 HRP720909 HHT720909 GXX720909 GOB720909 GEF720909 FUJ720909 FKN720909 FAR720909 EQV720909 EGZ720909 DXD720909 DNH720909 DDL720909 CTP720909 CJT720909 BZX720909 BQB720909 BGF720909 AWJ720909 AMN720909 ACR720909 SV720909 IZ720909 D720909 WVL655373 WLP655373 WBT655373 VRX655373 VIB655373 UYF655373 UOJ655373 UEN655373 TUR655373 TKV655373 TAZ655373 SRD655373 SHH655373 RXL655373 RNP655373 RDT655373 QTX655373 QKB655373 QAF655373 PQJ655373 PGN655373 OWR655373 OMV655373 OCZ655373 NTD655373 NJH655373 MZL655373 MPP655373 MFT655373 LVX655373 LMB655373 LCF655373 KSJ655373 KIN655373 JYR655373 JOV655373 JEZ655373 IVD655373 ILH655373 IBL655373 HRP655373 HHT655373 GXX655373 GOB655373 GEF655373 FUJ655373 FKN655373 FAR655373 EQV655373 EGZ655373 DXD655373 DNH655373 DDL655373 CTP655373 CJT655373 BZX655373 BQB655373 BGF655373 AWJ655373 AMN655373 ACR655373 SV655373 IZ655373 D655373 WVL589837 WLP589837 WBT589837 VRX589837 VIB589837 UYF589837 UOJ589837 UEN589837 TUR589837 TKV589837 TAZ589837 SRD589837 SHH589837 RXL589837 RNP589837 RDT589837 QTX589837 QKB589837 QAF589837 PQJ589837 PGN589837 OWR589837 OMV589837 OCZ589837 NTD589837 NJH589837 MZL589837 MPP589837 MFT589837 LVX589837 LMB589837 LCF589837 KSJ589837 KIN589837 JYR589837 JOV589837 JEZ589837 IVD589837 ILH589837 IBL589837 HRP589837 HHT589837 GXX589837 GOB589837 GEF589837 FUJ589837 FKN589837 FAR589837 EQV589837 EGZ589837 DXD589837 DNH589837 DDL589837 CTP589837 CJT589837 BZX589837 BQB589837 BGF589837 AWJ589837 AMN589837 ACR589837 SV589837 IZ589837 D589837 WVL524301 WLP524301 WBT524301 VRX524301 VIB524301 UYF524301 UOJ524301 UEN524301 TUR524301 TKV524301 TAZ524301 SRD524301 SHH524301 RXL524301 RNP524301 RDT524301 QTX524301 QKB524301 QAF524301 PQJ524301 PGN524301 OWR524301 OMV524301 OCZ524301 NTD524301 NJH524301 MZL524301 MPP524301 MFT524301 LVX524301 LMB524301 LCF524301 KSJ524301 KIN524301 JYR524301 JOV524301 JEZ524301 IVD524301 ILH524301 IBL524301 HRP524301 HHT524301 GXX524301 GOB524301 GEF524301 FUJ524301 FKN524301 FAR524301 EQV524301 EGZ524301 DXD524301 DNH524301 DDL524301 CTP524301 CJT524301 BZX524301 BQB524301 BGF524301 AWJ524301 AMN524301 ACR524301 SV524301 IZ524301 D524301 WVL458765 WLP458765 WBT458765 VRX458765 VIB458765 UYF458765 UOJ458765 UEN458765 TUR458765 TKV458765 TAZ458765 SRD458765 SHH458765 RXL458765 RNP458765 RDT458765 QTX458765 QKB458765 QAF458765 PQJ458765 PGN458765 OWR458765 OMV458765 OCZ458765 NTD458765 NJH458765 MZL458765 MPP458765 MFT458765 LVX458765 LMB458765 LCF458765 KSJ458765 KIN458765 JYR458765 JOV458765 JEZ458765 IVD458765 ILH458765 IBL458765 HRP458765 HHT458765 GXX458765 GOB458765 GEF458765 FUJ458765 FKN458765 FAR458765 EQV458765 EGZ458765 DXD458765 DNH458765 DDL458765 CTP458765 CJT458765 BZX458765 BQB458765 BGF458765 AWJ458765 AMN458765 ACR458765 SV458765 IZ458765 D458765 WVL393229 WLP393229 WBT393229 VRX393229 VIB393229 UYF393229 UOJ393229 UEN393229 TUR393229 TKV393229 TAZ393229 SRD393229 SHH393229 RXL393229 RNP393229 RDT393229 QTX393229 QKB393229 QAF393229 PQJ393229 PGN393229 OWR393229 OMV393229 OCZ393229 NTD393229 NJH393229 MZL393229 MPP393229 MFT393229 LVX393229 LMB393229 LCF393229 KSJ393229 KIN393229 JYR393229 JOV393229 JEZ393229 IVD393229 ILH393229 IBL393229 HRP393229 HHT393229 GXX393229 GOB393229 GEF393229 FUJ393229 FKN393229 FAR393229 EQV393229 EGZ393229 DXD393229 DNH393229 DDL393229 CTP393229 CJT393229 BZX393229 BQB393229 BGF393229 AWJ393229 AMN393229 ACR393229 SV393229 IZ393229 D393229 WVL327693 WLP327693 WBT327693 VRX327693 VIB327693 UYF327693 UOJ327693 UEN327693 TUR327693 TKV327693 TAZ327693 SRD327693 SHH327693 RXL327693 RNP327693 RDT327693 QTX327693 QKB327693 QAF327693 PQJ327693 PGN327693 OWR327693 OMV327693 OCZ327693 NTD327693 NJH327693 MZL327693 MPP327693 MFT327693 LVX327693 LMB327693 LCF327693 KSJ327693 KIN327693 JYR327693 JOV327693 JEZ327693 IVD327693 ILH327693 IBL327693 HRP327693 HHT327693 GXX327693 GOB327693 GEF327693 FUJ327693 FKN327693 FAR327693 EQV327693 EGZ327693 DXD327693 DNH327693 DDL327693 CTP327693 CJT327693 BZX327693 BQB327693 BGF327693 AWJ327693 AMN327693 ACR327693 SV327693 IZ327693 D327693 WVL262157 WLP262157 WBT262157 VRX262157 VIB262157 UYF262157 UOJ262157 UEN262157 TUR262157 TKV262157 TAZ262157 SRD262157 SHH262157 RXL262157 RNP262157 RDT262157 QTX262157 QKB262157 QAF262157 PQJ262157 PGN262157 OWR262157 OMV262157 OCZ262157 NTD262157 NJH262157 MZL262157 MPP262157 MFT262157 LVX262157 LMB262157 LCF262157 KSJ262157 KIN262157 JYR262157 JOV262157 JEZ262157 IVD262157 ILH262157 IBL262157 HRP262157 HHT262157 GXX262157 GOB262157 GEF262157 FUJ262157 FKN262157 FAR262157 EQV262157 EGZ262157 DXD262157 DNH262157 DDL262157 CTP262157 CJT262157 BZX262157 BQB262157 BGF262157 AWJ262157 AMN262157 ACR262157 SV262157 IZ262157 D262157 WVL196621 WLP196621 WBT196621 VRX196621 VIB196621 UYF196621 UOJ196621 UEN196621 TUR196621 TKV196621 TAZ196621 SRD196621 SHH196621 RXL196621 RNP196621 RDT196621 QTX196621 QKB196621 QAF196621 PQJ196621 PGN196621 OWR196621 OMV196621 OCZ196621 NTD196621 NJH196621 MZL196621 MPP196621 MFT196621 LVX196621 LMB196621 LCF196621 KSJ196621 KIN196621 JYR196621 JOV196621 JEZ196621 IVD196621 ILH196621 IBL196621 HRP196621 HHT196621 GXX196621 GOB196621 GEF196621 FUJ196621 FKN196621 FAR196621 EQV196621 EGZ196621 DXD196621 DNH196621 DDL196621 CTP196621 CJT196621 BZX196621 BQB196621 BGF196621 AWJ196621 AMN196621 ACR196621 SV196621 IZ196621 D196621 WVL131085 WLP131085 WBT131085 VRX131085 VIB131085 UYF131085 UOJ131085 UEN131085 TUR131085 TKV131085 TAZ131085 SRD131085 SHH131085 RXL131085 RNP131085 RDT131085 QTX131085 QKB131085 QAF131085 PQJ131085 PGN131085 OWR131085 OMV131085 OCZ131085 NTD131085 NJH131085 MZL131085 MPP131085 MFT131085 LVX131085 LMB131085 LCF131085 KSJ131085 KIN131085 JYR131085 JOV131085 JEZ131085 IVD131085 ILH131085 IBL131085 HRP131085 HHT131085 GXX131085 GOB131085 GEF131085 FUJ131085 FKN131085 FAR131085 EQV131085 EGZ131085 DXD131085 DNH131085 DDL131085 CTP131085 CJT131085 BZX131085 BQB131085 BGF131085 AWJ131085 AMN131085 ACR131085 SV131085 IZ131085 D131085 WVL65549 WLP65549 WBT65549 VRX65549 VIB65549 UYF65549 UOJ65549 UEN65549 TUR65549 TKV65549 TAZ65549 SRD65549 SHH65549 RXL65549 RNP65549 RDT65549 QTX65549 QKB65549 QAF65549 PQJ65549 PGN65549 OWR65549 OMV65549 OCZ65549 NTD65549 NJH65549 MZL65549 MPP65549 MFT65549 LVX65549 LMB65549 LCF65549 KSJ65549 KIN65549 JYR65549 JOV65549 JEZ65549 IVD65549 ILH65549 IBL65549 HRP65549 HHT65549 GXX65549 GOB65549 GEF65549 FUJ65549 FKN65549 FAR65549 EQV65549 EGZ65549 DXD65549 DNH65549 DDL65549 CTP65549 CJT65549 BZX65549 BQB65549 BGF65549 AWJ65549 AMN65549 ACR65549 SV65549 IZ65549 D65549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formula1>$Y$22:$Y$25</formula1>
    </dataValidation>
    <dataValidation type="list" allowBlank="1" showInputMessage="1" showErrorMessage="1" sqref="D65551:D65552 WVL983055:WVL983056 WLP983055:WLP983056 WBT983055:WBT983056 VRX983055:VRX983056 VIB983055:VIB983056 UYF983055:UYF983056 UOJ983055:UOJ983056 UEN983055:UEN983056 TUR983055:TUR983056 TKV983055:TKV983056 TAZ983055:TAZ983056 SRD983055:SRD983056 SHH983055:SHH983056 RXL983055:RXL983056 RNP983055:RNP983056 RDT983055:RDT983056 QTX983055:QTX983056 QKB983055:QKB983056 QAF983055:QAF983056 PQJ983055:PQJ983056 PGN983055:PGN983056 OWR983055:OWR983056 OMV983055:OMV983056 OCZ983055:OCZ983056 NTD983055:NTD983056 NJH983055:NJH983056 MZL983055:MZL983056 MPP983055:MPP983056 MFT983055:MFT983056 LVX983055:LVX983056 LMB983055:LMB983056 LCF983055:LCF983056 KSJ983055:KSJ983056 KIN983055:KIN983056 JYR983055:JYR983056 JOV983055:JOV983056 JEZ983055:JEZ983056 IVD983055:IVD983056 ILH983055:ILH983056 IBL983055:IBL983056 HRP983055:HRP983056 HHT983055:HHT983056 GXX983055:GXX983056 GOB983055:GOB983056 GEF983055:GEF983056 FUJ983055:FUJ983056 FKN983055:FKN983056 FAR983055:FAR983056 EQV983055:EQV983056 EGZ983055:EGZ983056 DXD983055:DXD983056 DNH983055:DNH983056 DDL983055:DDL983056 CTP983055:CTP983056 CJT983055:CJT983056 BZX983055:BZX983056 BQB983055:BQB983056 BGF983055:BGF983056 AWJ983055:AWJ983056 AMN983055:AMN983056 ACR983055:ACR983056 SV983055:SV983056 IZ983055:IZ983056 D983055:D983056 WVL917519:WVL917520 WLP917519:WLP917520 WBT917519:WBT917520 VRX917519:VRX917520 VIB917519:VIB917520 UYF917519:UYF917520 UOJ917519:UOJ917520 UEN917519:UEN917520 TUR917519:TUR917520 TKV917519:TKV917520 TAZ917519:TAZ917520 SRD917519:SRD917520 SHH917519:SHH917520 RXL917519:RXL917520 RNP917519:RNP917520 RDT917519:RDT917520 QTX917519:QTX917520 QKB917519:QKB917520 QAF917519:QAF917520 PQJ917519:PQJ917520 PGN917519:PGN917520 OWR917519:OWR917520 OMV917519:OMV917520 OCZ917519:OCZ917520 NTD917519:NTD917520 NJH917519:NJH917520 MZL917519:MZL917520 MPP917519:MPP917520 MFT917519:MFT917520 LVX917519:LVX917520 LMB917519:LMB917520 LCF917519:LCF917520 KSJ917519:KSJ917520 KIN917519:KIN917520 JYR917519:JYR917520 JOV917519:JOV917520 JEZ917519:JEZ917520 IVD917519:IVD917520 ILH917519:ILH917520 IBL917519:IBL917520 HRP917519:HRP917520 HHT917519:HHT917520 GXX917519:GXX917520 GOB917519:GOB917520 GEF917519:GEF917520 FUJ917519:FUJ917520 FKN917519:FKN917520 FAR917519:FAR917520 EQV917519:EQV917520 EGZ917519:EGZ917520 DXD917519:DXD917520 DNH917519:DNH917520 DDL917519:DDL917520 CTP917519:CTP917520 CJT917519:CJT917520 BZX917519:BZX917520 BQB917519:BQB917520 BGF917519:BGF917520 AWJ917519:AWJ917520 AMN917519:AMN917520 ACR917519:ACR917520 SV917519:SV917520 IZ917519:IZ917520 D917519:D917520 WVL851983:WVL851984 WLP851983:WLP851984 WBT851983:WBT851984 VRX851983:VRX851984 VIB851983:VIB851984 UYF851983:UYF851984 UOJ851983:UOJ851984 UEN851983:UEN851984 TUR851983:TUR851984 TKV851983:TKV851984 TAZ851983:TAZ851984 SRD851983:SRD851984 SHH851983:SHH851984 RXL851983:RXL851984 RNP851983:RNP851984 RDT851983:RDT851984 QTX851983:QTX851984 QKB851983:QKB851984 QAF851983:QAF851984 PQJ851983:PQJ851984 PGN851983:PGN851984 OWR851983:OWR851984 OMV851983:OMV851984 OCZ851983:OCZ851984 NTD851983:NTD851984 NJH851983:NJH851984 MZL851983:MZL851984 MPP851983:MPP851984 MFT851983:MFT851984 LVX851983:LVX851984 LMB851983:LMB851984 LCF851983:LCF851984 KSJ851983:KSJ851984 KIN851983:KIN851984 JYR851983:JYR851984 JOV851983:JOV851984 JEZ851983:JEZ851984 IVD851983:IVD851984 ILH851983:ILH851984 IBL851983:IBL851984 HRP851983:HRP851984 HHT851983:HHT851984 GXX851983:GXX851984 GOB851983:GOB851984 GEF851983:GEF851984 FUJ851983:FUJ851984 FKN851983:FKN851984 FAR851983:FAR851984 EQV851983:EQV851984 EGZ851983:EGZ851984 DXD851983:DXD851984 DNH851983:DNH851984 DDL851983:DDL851984 CTP851983:CTP851984 CJT851983:CJT851984 BZX851983:BZX851984 BQB851983:BQB851984 BGF851983:BGF851984 AWJ851983:AWJ851984 AMN851983:AMN851984 ACR851983:ACR851984 SV851983:SV851984 IZ851983:IZ851984 D851983:D851984 WVL786447:WVL786448 WLP786447:WLP786448 WBT786447:WBT786448 VRX786447:VRX786448 VIB786447:VIB786448 UYF786447:UYF786448 UOJ786447:UOJ786448 UEN786447:UEN786448 TUR786447:TUR786448 TKV786447:TKV786448 TAZ786447:TAZ786448 SRD786447:SRD786448 SHH786447:SHH786448 RXL786447:RXL786448 RNP786447:RNP786448 RDT786447:RDT786448 QTX786447:QTX786448 QKB786447:QKB786448 QAF786447:QAF786448 PQJ786447:PQJ786448 PGN786447:PGN786448 OWR786447:OWR786448 OMV786447:OMV786448 OCZ786447:OCZ786448 NTD786447:NTD786448 NJH786447:NJH786448 MZL786447:MZL786448 MPP786447:MPP786448 MFT786447:MFT786448 LVX786447:LVX786448 LMB786447:LMB786448 LCF786447:LCF786448 KSJ786447:KSJ786448 KIN786447:KIN786448 JYR786447:JYR786448 JOV786447:JOV786448 JEZ786447:JEZ786448 IVD786447:IVD786448 ILH786447:ILH786448 IBL786447:IBL786448 HRP786447:HRP786448 HHT786447:HHT786448 GXX786447:GXX786448 GOB786447:GOB786448 GEF786447:GEF786448 FUJ786447:FUJ786448 FKN786447:FKN786448 FAR786447:FAR786448 EQV786447:EQV786448 EGZ786447:EGZ786448 DXD786447:DXD786448 DNH786447:DNH786448 DDL786447:DDL786448 CTP786447:CTP786448 CJT786447:CJT786448 BZX786447:BZX786448 BQB786447:BQB786448 BGF786447:BGF786448 AWJ786447:AWJ786448 AMN786447:AMN786448 ACR786447:ACR786448 SV786447:SV786448 IZ786447:IZ786448 D786447:D786448 WVL720911:WVL720912 WLP720911:WLP720912 WBT720911:WBT720912 VRX720911:VRX720912 VIB720911:VIB720912 UYF720911:UYF720912 UOJ720911:UOJ720912 UEN720911:UEN720912 TUR720911:TUR720912 TKV720911:TKV720912 TAZ720911:TAZ720912 SRD720911:SRD720912 SHH720911:SHH720912 RXL720911:RXL720912 RNP720911:RNP720912 RDT720911:RDT720912 QTX720911:QTX720912 QKB720911:QKB720912 QAF720911:QAF720912 PQJ720911:PQJ720912 PGN720911:PGN720912 OWR720911:OWR720912 OMV720911:OMV720912 OCZ720911:OCZ720912 NTD720911:NTD720912 NJH720911:NJH720912 MZL720911:MZL720912 MPP720911:MPP720912 MFT720911:MFT720912 LVX720911:LVX720912 LMB720911:LMB720912 LCF720911:LCF720912 KSJ720911:KSJ720912 KIN720911:KIN720912 JYR720911:JYR720912 JOV720911:JOV720912 JEZ720911:JEZ720912 IVD720911:IVD720912 ILH720911:ILH720912 IBL720911:IBL720912 HRP720911:HRP720912 HHT720911:HHT720912 GXX720911:GXX720912 GOB720911:GOB720912 GEF720911:GEF720912 FUJ720911:FUJ720912 FKN720911:FKN720912 FAR720911:FAR720912 EQV720911:EQV720912 EGZ720911:EGZ720912 DXD720911:DXD720912 DNH720911:DNH720912 DDL720911:DDL720912 CTP720911:CTP720912 CJT720911:CJT720912 BZX720911:BZX720912 BQB720911:BQB720912 BGF720911:BGF720912 AWJ720911:AWJ720912 AMN720911:AMN720912 ACR720911:ACR720912 SV720911:SV720912 IZ720911:IZ720912 D720911:D720912 WVL655375:WVL655376 WLP655375:WLP655376 WBT655375:WBT655376 VRX655375:VRX655376 VIB655375:VIB655376 UYF655375:UYF655376 UOJ655375:UOJ655376 UEN655375:UEN655376 TUR655375:TUR655376 TKV655375:TKV655376 TAZ655375:TAZ655376 SRD655375:SRD655376 SHH655375:SHH655376 RXL655375:RXL655376 RNP655375:RNP655376 RDT655375:RDT655376 QTX655375:QTX655376 QKB655375:QKB655376 QAF655375:QAF655376 PQJ655375:PQJ655376 PGN655375:PGN655376 OWR655375:OWR655376 OMV655375:OMV655376 OCZ655375:OCZ655376 NTD655375:NTD655376 NJH655375:NJH655376 MZL655375:MZL655376 MPP655375:MPP655376 MFT655375:MFT655376 LVX655375:LVX655376 LMB655375:LMB655376 LCF655375:LCF655376 KSJ655375:KSJ655376 KIN655375:KIN655376 JYR655375:JYR655376 JOV655375:JOV655376 JEZ655375:JEZ655376 IVD655375:IVD655376 ILH655375:ILH655376 IBL655375:IBL655376 HRP655375:HRP655376 HHT655375:HHT655376 GXX655375:GXX655376 GOB655375:GOB655376 GEF655375:GEF655376 FUJ655375:FUJ655376 FKN655375:FKN655376 FAR655375:FAR655376 EQV655375:EQV655376 EGZ655375:EGZ655376 DXD655375:DXD655376 DNH655375:DNH655376 DDL655375:DDL655376 CTP655375:CTP655376 CJT655375:CJT655376 BZX655375:BZX655376 BQB655375:BQB655376 BGF655375:BGF655376 AWJ655375:AWJ655376 AMN655375:AMN655376 ACR655375:ACR655376 SV655375:SV655376 IZ655375:IZ655376 D655375:D655376 WVL589839:WVL589840 WLP589839:WLP589840 WBT589839:WBT589840 VRX589839:VRX589840 VIB589839:VIB589840 UYF589839:UYF589840 UOJ589839:UOJ589840 UEN589839:UEN589840 TUR589839:TUR589840 TKV589839:TKV589840 TAZ589839:TAZ589840 SRD589839:SRD589840 SHH589839:SHH589840 RXL589839:RXL589840 RNP589839:RNP589840 RDT589839:RDT589840 QTX589839:QTX589840 QKB589839:QKB589840 QAF589839:QAF589840 PQJ589839:PQJ589840 PGN589839:PGN589840 OWR589839:OWR589840 OMV589839:OMV589840 OCZ589839:OCZ589840 NTD589839:NTD589840 NJH589839:NJH589840 MZL589839:MZL589840 MPP589839:MPP589840 MFT589839:MFT589840 LVX589839:LVX589840 LMB589839:LMB589840 LCF589839:LCF589840 KSJ589839:KSJ589840 KIN589839:KIN589840 JYR589839:JYR589840 JOV589839:JOV589840 JEZ589839:JEZ589840 IVD589839:IVD589840 ILH589839:ILH589840 IBL589839:IBL589840 HRP589839:HRP589840 HHT589839:HHT589840 GXX589839:GXX589840 GOB589839:GOB589840 GEF589839:GEF589840 FUJ589839:FUJ589840 FKN589839:FKN589840 FAR589839:FAR589840 EQV589839:EQV589840 EGZ589839:EGZ589840 DXD589839:DXD589840 DNH589839:DNH589840 DDL589839:DDL589840 CTP589839:CTP589840 CJT589839:CJT589840 BZX589839:BZX589840 BQB589839:BQB589840 BGF589839:BGF589840 AWJ589839:AWJ589840 AMN589839:AMN589840 ACR589839:ACR589840 SV589839:SV589840 IZ589839:IZ589840 D589839:D589840 WVL524303:WVL524304 WLP524303:WLP524304 WBT524303:WBT524304 VRX524303:VRX524304 VIB524303:VIB524304 UYF524303:UYF524304 UOJ524303:UOJ524304 UEN524303:UEN524304 TUR524303:TUR524304 TKV524303:TKV524304 TAZ524303:TAZ524304 SRD524303:SRD524304 SHH524303:SHH524304 RXL524303:RXL524304 RNP524303:RNP524304 RDT524303:RDT524304 QTX524303:QTX524304 QKB524303:QKB524304 QAF524303:QAF524304 PQJ524303:PQJ524304 PGN524303:PGN524304 OWR524303:OWR524304 OMV524303:OMV524304 OCZ524303:OCZ524304 NTD524303:NTD524304 NJH524303:NJH524304 MZL524303:MZL524304 MPP524303:MPP524304 MFT524303:MFT524304 LVX524303:LVX524304 LMB524303:LMB524304 LCF524303:LCF524304 KSJ524303:KSJ524304 KIN524303:KIN524304 JYR524303:JYR524304 JOV524303:JOV524304 JEZ524303:JEZ524304 IVD524303:IVD524304 ILH524303:ILH524304 IBL524303:IBL524304 HRP524303:HRP524304 HHT524303:HHT524304 GXX524303:GXX524304 GOB524303:GOB524304 GEF524303:GEF524304 FUJ524303:FUJ524304 FKN524303:FKN524304 FAR524303:FAR524304 EQV524303:EQV524304 EGZ524303:EGZ524304 DXD524303:DXD524304 DNH524303:DNH524304 DDL524303:DDL524304 CTP524303:CTP524304 CJT524303:CJT524304 BZX524303:BZX524304 BQB524303:BQB524304 BGF524303:BGF524304 AWJ524303:AWJ524304 AMN524303:AMN524304 ACR524303:ACR524304 SV524303:SV524304 IZ524303:IZ524304 D524303:D524304 WVL458767:WVL458768 WLP458767:WLP458768 WBT458767:WBT458768 VRX458767:VRX458768 VIB458767:VIB458768 UYF458767:UYF458768 UOJ458767:UOJ458768 UEN458767:UEN458768 TUR458767:TUR458768 TKV458767:TKV458768 TAZ458767:TAZ458768 SRD458767:SRD458768 SHH458767:SHH458768 RXL458767:RXL458768 RNP458767:RNP458768 RDT458767:RDT458768 QTX458767:QTX458768 QKB458767:QKB458768 QAF458767:QAF458768 PQJ458767:PQJ458768 PGN458767:PGN458768 OWR458767:OWR458768 OMV458767:OMV458768 OCZ458767:OCZ458768 NTD458767:NTD458768 NJH458767:NJH458768 MZL458767:MZL458768 MPP458767:MPP458768 MFT458767:MFT458768 LVX458767:LVX458768 LMB458767:LMB458768 LCF458767:LCF458768 KSJ458767:KSJ458768 KIN458767:KIN458768 JYR458767:JYR458768 JOV458767:JOV458768 JEZ458767:JEZ458768 IVD458767:IVD458768 ILH458767:ILH458768 IBL458767:IBL458768 HRP458767:HRP458768 HHT458767:HHT458768 GXX458767:GXX458768 GOB458767:GOB458768 GEF458767:GEF458768 FUJ458767:FUJ458768 FKN458767:FKN458768 FAR458767:FAR458768 EQV458767:EQV458768 EGZ458767:EGZ458768 DXD458767:DXD458768 DNH458767:DNH458768 DDL458767:DDL458768 CTP458767:CTP458768 CJT458767:CJT458768 BZX458767:BZX458768 BQB458767:BQB458768 BGF458767:BGF458768 AWJ458767:AWJ458768 AMN458767:AMN458768 ACR458767:ACR458768 SV458767:SV458768 IZ458767:IZ458768 D458767:D458768 WVL393231:WVL393232 WLP393231:WLP393232 WBT393231:WBT393232 VRX393231:VRX393232 VIB393231:VIB393232 UYF393231:UYF393232 UOJ393231:UOJ393232 UEN393231:UEN393232 TUR393231:TUR393232 TKV393231:TKV393232 TAZ393231:TAZ393232 SRD393231:SRD393232 SHH393231:SHH393232 RXL393231:RXL393232 RNP393231:RNP393232 RDT393231:RDT393232 QTX393231:QTX393232 QKB393231:QKB393232 QAF393231:QAF393232 PQJ393231:PQJ393232 PGN393231:PGN393232 OWR393231:OWR393232 OMV393231:OMV393232 OCZ393231:OCZ393232 NTD393231:NTD393232 NJH393231:NJH393232 MZL393231:MZL393232 MPP393231:MPP393232 MFT393231:MFT393232 LVX393231:LVX393232 LMB393231:LMB393232 LCF393231:LCF393232 KSJ393231:KSJ393232 KIN393231:KIN393232 JYR393231:JYR393232 JOV393231:JOV393232 JEZ393231:JEZ393232 IVD393231:IVD393232 ILH393231:ILH393232 IBL393231:IBL393232 HRP393231:HRP393232 HHT393231:HHT393232 GXX393231:GXX393232 GOB393231:GOB393232 GEF393231:GEF393232 FUJ393231:FUJ393232 FKN393231:FKN393232 FAR393231:FAR393232 EQV393231:EQV393232 EGZ393231:EGZ393232 DXD393231:DXD393232 DNH393231:DNH393232 DDL393231:DDL393232 CTP393231:CTP393232 CJT393231:CJT393232 BZX393231:BZX393232 BQB393231:BQB393232 BGF393231:BGF393232 AWJ393231:AWJ393232 AMN393231:AMN393232 ACR393231:ACR393232 SV393231:SV393232 IZ393231:IZ393232 D393231:D393232 WVL327695:WVL327696 WLP327695:WLP327696 WBT327695:WBT327696 VRX327695:VRX327696 VIB327695:VIB327696 UYF327695:UYF327696 UOJ327695:UOJ327696 UEN327695:UEN327696 TUR327695:TUR327696 TKV327695:TKV327696 TAZ327695:TAZ327696 SRD327695:SRD327696 SHH327695:SHH327696 RXL327695:RXL327696 RNP327695:RNP327696 RDT327695:RDT327696 QTX327695:QTX327696 QKB327695:QKB327696 QAF327695:QAF327696 PQJ327695:PQJ327696 PGN327695:PGN327696 OWR327695:OWR327696 OMV327695:OMV327696 OCZ327695:OCZ327696 NTD327695:NTD327696 NJH327695:NJH327696 MZL327695:MZL327696 MPP327695:MPP327696 MFT327695:MFT327696 LVX327695:LVX327696 LMB327695:LMB327696 LCF327695:LCF327696 KSJ327695:KSJ327696 KIN327695:KIN327696 JYR327695:JYR327696 JOV327695:JOV327696 JEZ327695:JEZ327696 IVD327695:IVD327696 ILH327695:ILH327696 IBL327695:IBL327696 HRP327695:HRP327696 HHT327695:HHT327696 GXX327695:GXX327696 GOB327695:GOB327696 GEF327695:GEF327696 FUJ327695:FUJ327696 FKN327695:FKN327696 FAR327695:FAR327696 EQV327695:EQV327696 EGZ327695:EGZ327696 DXD327695:DXD327696 DNH327695:DNH327696 DDL327695:DDL327696 CTP327695:CTP327696 CJT327695:CJT327696 BZX327695:BZX327696 BQB327695:BQB327696 BGF327695:BGF327696 AWJ327695:AWJ327696 AMN327695:AMN327696 ACR327695:ACR327696 SV327695:SV327696 IZ327695:IZ327696 D327695:D327696 WVL262159:WVL262160 WLP262159:WLP262160 WBT262159:WBT262160 VRX262159:VRX262160 VIB262159:VIB262160 UYF262159:UYF262160 UOJ262159:UOJ262160 UEN262159:UEN262160 TUR262159:TUR262160 TKV262159:TKV262160 TAZ262159:TAZ262160 SRD262159:SRD262160 SHH262159:SHH262160 RXL262159:RXL262160 RNP262159:RNP262160 RDT262159:RDT262160 QTX262159:QTX262160 QKB262159:QKB262160 QAF262159:QAF262160 PQJ262159:PQJ262160 PGN262159:PGN262160 OWR262159:OWR262160 OMV262159:OMV262160 OCZ262159:OCZ262160 NTD262159:NTD262160 NJH262159:NJH262160 MZL262159:MZL262160 MPP262159:MPP262160 MFT262159:MFT262160 LVX262159:LVX262160 LMB262159:LMB262160 LCF262159:LCF262160 KSJ262159:KSJ262160 KIN262159:KIN262160 JYR262159:JYR262160 JOV262159:JOV262160 JEZ262159:JEZ262160 IVD262159:IVD262160 ILH262159:ILH262160 IBL262159:IBL262160 HRP262159:HRP262160 HHT262159:HHT262160 GXX262159:GXX262160 GOB262159:GOB262160 GEF262159:GEF262160 FUJ262159:FUJ262160 FKN262159:FKN262160 FAR262159:FAR262160 EQV262159:EQV262160 EGZ262159:EGZ262160 DXD262159:DXD262160 DNH262159:DNH262160 DDL262159:DDL262160 CTP262159:CTP262160 CJT262159:CJT262160 BZX262159:BZX262160 BQB262159:BQB262160 BGF262159:BGF262160 AWJ262159:AWJ262160 AMN262159:AMN262160 ACR262159:ACR262160 SV262159:SV262160 IZ262159:IZ262160 D262159:D262160 WVL196623:WVL196624 WLP196623:WLP196624 WBT196623:WBT196624 VRX196623:VRX196624 VIB196623:VIB196624 UYF196623:UYF196624 UOJ196623:UOJ196624 UEN196623:UEN196624 TUR196623:TUR196624 TKV196623:TKV196624 TAZ196623:TAZ196624 SRD196623:SRD196624 SHH196623:SHH196624 RXL196623:RXL196624 RNP196623:RNP196624 RDT196623:RDT196624 QTX196623:QTX196624 QKB196623:QKB196624 QAF196623:QAF196624 PQJ196623:PQJ196624 PGN196623:PGN196624 OWR196623:OWR196624 OMV196623:OMV196624 OCZ196623:OCZ196624 NTD196623:NTD196624 NJH196623:NJH196624 MZL196623:MZL196624 MPP196623:MPP196624 MFT196623:MFT196624 LVX196623:LVX196624 LMB196623:LMB196624 LCF196623:LCF196624 KSJ196623:KSJ196624 KIN196623:KIN196624 JYR196623:JYR196624 JOV196623:JOV196624 JEZ196623:JEZ196624 IVD196623:IVD196624 ILH196623:ILH196624 IBL196623:IBL196624 HRP196623:HRP196624 HHT196623:HHT196624 GXX196623:GXX196624 GOB196623:GOB196624 GEF196623:GEF196624 FUJ196623:FUJ196624 FKN196623:FKN196624 FAR196623:FAR196624 EQV196623:EQV196624 EGZ196623:EGZ196624 DXD196623:DXD196624 DNH196623:DNH196624 DDL196623:DDL196624 CTP196623:CTP196624 CJT196623:CJT196624 BZX196623:BZX196624 BQB196623:BQB196624 BGF196623:BGF196624 AWJ196623:AWJ196624 AMN196623:AMN196624 ACR196623:ACR196624 SV196623:SV196624 IZ196623:IZ196624 D196623:D196624 WVL131087:WVL131088 WLP131087:WLP131088 WBT131087:WBT131088 VRX131087:VRX131088 VIB131087:VIB131088 UYF131087:UYF131088 UOJ131087:UOJ131088 UEN131087:UEN131088 TUR131087:TUR131088 TKV131087:TKV131088 TAZ131087:TAZ131088 SRD131087:SRD131088 SHH131087:SHH131088 RXL131087:RXL131088 RNP131087:RNP131088 RDT131087:RDT131088 QTX131087:QTX131088 QKB131087:QKB131088 QAF131087:QAF131088 PQJ131087:PQJ131088 PGN131087:PGN131088 OWR131087:OWR131088 OMV131087:OMV131088 OCZ131087:OCZ131088 NTD131087:NTD131088 NJH131087:NJH131088 MZL131087:MZL131088 MPP131087:MPP131088 MFT131087:MFT131088 LVX131087:LVX131088 LMB131087:LMB131088 LCF131087:LCF131088 KSJ131087:KSJ131088 KIN131087:KIN131088 JYR131087:JYR131088 JOV131087:JOV131088 JEZ131087:JEZ131088 IVD131087:IVD131088 ILH131087:ILH131088 IBL131087:IBL131088 HRP131087:HRP131088 HHT131087:HHT131088 GXX131087:GXX131088 GOB131087:GOB131088 GEF131087:GEF131088 FUJ131087:FUJ131088 FKN131087:FKN131088 FAR131087:FAR131088 EQV131087:EQV131088 EGZ131087:EGZ131088 DXD131087:DXD131088 DNH131087:DNH131088 DDL131087:DDL131088 CTP131087:CTP131088 CJT131087:CJT131088 BZX131087:BZX131088 BQB131087:BQB131088 BGF131087:BGF131088 AWJ131087:AWJ131088 AMN131087:AMN131088 ACR131087:ACR131088 SV131087:SV131088 IZ131087:IZ131088 D131087:D131088 WVL65551:WVL65552 WLP65551:WLP65552 WBT65551:WBT65552 VRX65551:VRX65552 VIB65551:VIB65552 UYF65551:UYF65552 UOJ65551:UOJ65552 UEN65551:UEN65552 TUR65551:TUR65552 TKV65551:TKV65552 TAZ65551:TAZ65552 SRD65551:SRD65552 SHH65551:SHH65552 RXL65551:RXL65552 RNP65551:RNP65552 RDT65551:RDT65552 QTX65551:QTX65552 QKB65551:QKB65552 QAF65551:QAF65552 PQJ65551:PQJ65552 PGN65551:PGN65552 OWR65551:OWR65552 OMV65551:OMV65552 OCZ65551:OCZ65552 NTD65551:NTD65552 NJH65551:NJH65552 MZL65551:MZL65552 MPP65551:MPP65552 MFT65551:MFT65552 LVX65551:LVX65552 LMB65551:LMB65552 LCF65551:LCF65552 KSJ65551:KSJ65552 KIN65551:KIN65552 JYR65551:JYR65552 JOV65551:JOV65552 JEZ65551:JEZ65552 IVD65551:IVD65552 ILH65551:ILH65552 IBL65551:IBL65552 HRP65551:HRP65552 HHT65551:HHT65552 GXX65551:GXX65552 GOB65551:GOB65552 GEF65551:GEF65552 FUJ65551:FUJ65552 FKN65551:FKN65552 FAR65551:FAR65552 EQV65551:EQV65552 EGZ65551:EGZ65552 DXD65551:DXD65552 DNH65551:DNH65552 DDL65551:DDL65552 CTP65551:CTP65552 CJT65551:CJT65552 BZX65551:BZX65552 BQB65551:BQB65552 BGF65551:BGF65552 AWJ65551:AWJ65552 AMN65551:AMN65552 ACR65551:ACR65552 SV65551:SV65552 IZ65551:IZ65552 WVL9:WVL20 WLP9:WLP20 WBT9:WBT20 VRX9:VRX20 VIB9:VIB20 UYF9:UYF20 UOJ9:UOJ20 UEN9:UEN20 TUR9:TUR20 TKV9:TKV20 TAZ9:TAZ20 SRD9:SRD20 SHH9:SHH20 RXL9:RXL20 RNP9:RNP20 RDT9:RDT20 QTX9:QTX20 QKB9:QKB20 QAF9:QAF20 PQJ9:PQJ20 PGN9:PGN20 OWR9:OWR20 OMV9:OMV20 OCZ9:OCZ20 NTD9:NTD20 NJH9:NJH20 MZL9:MZL20 MPP9:MPP20 MFT9:MFT20 LVX9:LVX20 LMB9:LMB20 LCF9:LCF20 KSJ9:KSJ20 KIN9:KIN20 JYR9:JYR20 JOV9:JOV20 JEZ9:JEZ20 IVD9:IVD20 ILH9:ILH20 IBL9:IBL20 HRP9:HRP20 HHT9:HHT20 GXX9:GXX20 GOB9:GOB20 GEF9:GEF20 FUJ9:FUJ20 FKN9:FKN20 FAR9:FAR20 EQV9:EQV20 EGZ9:EGZ20 DXD9:DXD20 DNH9:DNH20 DDL9:DDL20 CTP9:CTP20 CJT9:CJT20 BZX9:BZX20 BQB9:BQB20 BGF9:BGF20 AWJ9:AWJ20 AMN9:AMN20 ACR9:ACR20 SV9:SV20 IZ9:IZ20">
      <formula1>#REF!</formula1>
    </dataValidation>
    <dataValidation type="list" allowBlank="1" showInputMessage="1" showErrorMessage="1" sqref="D6 WVL983052 WLP983052 WBT983052 VRX983052 VIB983052 UYF983052 UOJ983052 UEN983052 TUR983052 TKV983052 TAZ983052 SRD983052 SHH983052 RXL983052 RNP983052 RDT983052 QTX983052 QKB983052 QAF983052 PQJ983052 PGN983052 OWR983052 OMV983052 OCZ983052 NTD983052 NJH983052 MZL983052 MPP983052 MFT983052 LVX983052 LMB983052 LCF983052 KSJ983052 KIN983052 JYR983052 JOV983052 JEZ983052 IVD983052 ILH983052 IBL983052 HRP983052 HHT983052 GXX983052 GOB983052 GEF983052 FUJ983052 FKN983052 FAR983052 EQV983052 EGZ983052 DXD983052 DNH983052 DDL983052 CTP983052 CJT983052 BZX983052 BQB983052 BGF983052 AWJ983052 AMN983052 ACR983052 SV983052 IZ983052 D983052 WVL917516 WLP917516 WBT917516 VRX917516 VIB917516 UYF917516 UOJ917516 UEN917516 TUR917516 TKV917516 TAZ917516 SRD917516 SHH917516 RXL917516 RNP917516 RDT917516 QTX917516 QKB917516 QAF917516 PQJ917516 PGN917516 OWR917516 OMV917516 OCZ917516 NTD917516 NJH917516 MZL917516 MPP917516 MFT917516 LVX917516 LMB917516 LCF917516 KSJ917516 KIN917516 JYR917516 JOV917516 JEZ917516 IVD917516 ILH917516 IBL917516 HRP917516 HHT917516 GXX917516 GOB917516 GEF917516 FUJ917516 FKN917516 FAR917516 EQV917516 EGZ917516 DXD917516 DNH917516 DDL917516 CTP917516 CJT917516 BZX917516 BQB917516 BGF917516 AWJ917516 AMN917516 ACR917516 SV917516 IZ917516 D917516 WVL851980 WLP851980 WBT851980 VRX851980 VIB851980 UYF851980 UOJ851980 UEN851980 TUR851980 TKV851980 TAZ851980 SRD851980 SHH851980 RXL851980 RNP851980 RDT851980 QTX851980 QKB851980 QAF851980 PQJ851980 PGN851980 OWR851980 OMV851980 OCZ851980 NTD851980 NJH851980 MZL851980 MPP851980 MFT851980 LVX851980 LMB851980 LCF851980 KSJ851980 KIN851980 JYR851980 JOV851980 JEZ851980 IVD851980 ILH851980 IBL851980 HRP851980 HHT851980 GXX851980 GOB851980 GEF851980 FUJ851980 FKN851980 FAR851980 EQV851980 EGZ851980 DXD851980 DNH851980 DDL851980 CTP851980 CJT851980 BZX851980 BQB851980 BGF851980 AWJ851980 AMN851980 ACR851980 SV851980 IZ851980 D851980 WVL786444 WLP786444 WBT786444 VRX786444 VIB786444 UYF786444 UOJ786444 UEN786444 TUR786444 TKV786444 TAZ786444 SRD786444 SHH786444 RXL786444 RNP786444 RDT786444 QTX786444 QKB786444 QAF786444 PQJ786444 PGN786444 OWR786444 OMV786444 OCZ786444 NTD786444 NJH786444 MZL786444 MPP786444 MFT786444 LVX786444 LMB786444 LCF786444 KSJ786444 KIN786444 JYR786444 JOV786444 JEZ786444 IVD786444 ILH786444 IBL786444 HRP786444 HHT786444 GXX786444 GOB786444 GEF786444 FUJ786444 FKN786444 FAR786444 EQV786444 EGZ786444 DXD786444 DNH786444 DDL786444 CTP786444 CJT786444 BZX786444 BQB786444 BGF786444 AWJ786444 AMN786444 ACR786444 SV786444 IZ786444 D786444 WVL720908 WLP720908 WBT720908 VRX720908 VIB720908 UYF720908 UOJ720908 UEN720908 TUR720908 TKV720908 TAZ720908 SRD720908 SHH720908 RXL720908 RNP720908 RDT720908 QTX720908 QKB720908 QAF720908 PQJ720908 PGN720908 OWR720908 OMV720908 OCZ720908 NTD720908 NJH720908 MZL720908 MPP720908 MFT720908 LVX720908 LMB720908 LCF720908 KSJ720908 KIN720908 JYR720908 JOV720908 JEZ720908 IVD720908 ILH720908 IBL720908 HRP720908 HHT720908 GXX720908 GOB720908 GEF720908 FUJ720908 FKN720908 FAR720908 EQV720908 EGZ720908 DXD720908 DNH720908 DDL720908 CTP720908 CJT720908 BZX720908 BQB720908 BGF720908 AWJ720908 AMN720908 ACR720908 SV720908 IZ720908 D720908 WVL655372 WLP655372 WBT655372 VRX655372 VIB655372 UYF655372 UOJ655372 UEN655372 TUR655372 TKV655372 TAZ655372 SRD655372 SHH655372 RXL655372 RNP655372 RDT655372 QTX655372 QKB655372 QAF655372 PQJ655372 PGN655372 OWR655372 OMV655372 OCZ655372 NTD655372 NJH655372 MZL655372 MPP655372 MFT655372 LVX655372 LMB655372 LCF655372 KSJ655372 KIN655372 JYR655372 JOV655372 JEZ655372 IVD655372 ILH655372 IBL655372 HRP655372 HHT655372 GXX655372 GOB655372 GEF655372 FUJ655372 FKN655372 FAR655372 EQV655372 EGZ655372 DXD655372 DNH655372 DDL655372 CTP655372 CJT655372 BZX655372 BQB655372 BGF655372 AWJ655372 AMN655372 ACR655372 SV655372 IZ655372 D655372 WVL589836 WLP589836 WBT589836 VRX589836 VIB589836 UYF589836 UOJ589836 UEN589836 TUR589836 TKV589836 TAZ589836 SRD589836 SHH589836 RXL589836 RNP589836 RDT589836 QTX589836 QKB589836 QAF589836 PQJ589836 PGN589836 OWR589836 OMV589836 OCZ589836 NTD589836 NJH589836 MZL589836 MPP589836 MFT589836 LVX589836 LMB589836 LCF589836 KSJ589836 KIN589836 JYR589836 JOV589836 JEZ589836 IVD589836 ILH589836 IBL589836 HRP589836 HHT589836 GXX589836 GOB589836 GEF589836 FUJ589836 FKN589836 FAR589836 EQV589836 EGZ589836 DXD589836 DNH589836 DDL589836 CTP589836 CJT589836 BZX589836 BQB589836 BGF589836 AWJ589836 AMN589836 ACR589836 SV589836 IZ589836 D589836 WVL524300 WLP524300 WBT524300 VRX524300 VIB524300 UYF524300 UOJ524300 UEN524300 TUR524300 TKV524300 TAZ524300 SRD524300 SHH524300 RXL524300 RNP524300 RDT524300 QTX524300 QKB524300 QAF524300 PQJ524300 PGN524300 OWR524300 OMV524300 OCZ524300 NTD524300 NJH524300 MZL524300 MPP524300 MFT524300 LVX524300 LMB524300 LCF524300 KSJ524300 KIN524300 JYR524300 JOV524300 JEZ524300 IVD524300 ILH524300 IBL524300 HRP524300 HHT524300 GXX524300 GOB524300 GEF524300 FUJ524300 FKN524300 FAR524300 EQV524300 EGZ524300 DXD524300 DNH524300 DDL524300 CTP524300 CJT524300 BZX524300 BQB524300 BGF524300 AWJ524300 AMN524300 ACR524300 SV524300 IZ524300 D524300 WVL458764 WLP458764 WBT458764 VRX458764 VIB458764 UYF458764 UOJ458764 UEN458764 TUR458764 TKV458764 TAZ458764 SRD458764 SHH458764 RXL458764 RNP458764 RDT458764 QTX458764 QKB458764 QAF458764 PQJ458764 PGN458764 OWR458764 OMV458764 OCZ458764 NTD458764 NJH458764 MZL458764 MPP458764 MFT458764 LVX458764 LMB458764 LCF458764 KSJ458764 KIN458764 JYR458764 JOV458764 JEZ458764 IVD458764 ILH458764 IBL458764 HRP458764 HHT458764 GXX458764 GOB458764 GEF458764 FUJ458764 FKN458764 FAR458764 EQV458764 EGZ458764 DXD458764 DNH458764 DDL458764 CTP458764 CJT458764 BZX458764 BQB458764 BGF458764 AWJ458764 AMN458764 ACR458764 SV458764 IZ458764 D458764 WVL393228 WLP393228 WBT393228 VRX393228 VIB393228 UYF393228 UOJ393228 UEN393228 TUR393228 TKV393228 TAZ393228 SRD393228 SHH393228 RXL393228 RNP393228 RDT393228 QTX393228 QKB393228 QAF393228 PQJ393228 PGN393228 OWR393228 OMV393228 OCZ393228 NTD393228 NJH393228 MZL393228 MPP393228 MFT393228 LVX393228 LMB393228 LCF393228 KSJ393228 KIN393228 JYR393228 JOV393228 JEZ393228 IVD393228 ILH393228 IBL393228 HRP393228 HHT393228 GXX393228 GOB393228 GEF393228 FUJ393228 FKN393228 FAR393228 EQV393228 EGZ393228 DXD393228 DNH393228 DDL393228 CTP393228 CJT393228 BZX393228 BQB393228 BGF393228 AWJ393228 AMN393228 ACR393228 SV393228 IZ393228 D393228 WVL327692 WLP327692 WBT327692 VRX327692 VIB327692 UYF327692 UOJ327692 UEN327692 TUR327692 TKV327692 TAZ327692 SRD327692 SHH327692 RXL327692 RNP327692 RDT327692 QTX327692 QKB327692 QAF327692 PQJ327692 PGN327692 OWR327692 OMV327692 OCZ327692 NTD327692 NJH327692 MZL327692 MPP327692 MFT327692 LVX327692 LMB327692 LCF327692 KSJ327692 KIN327692 JYR327692 JOV327692 JEZ327692 IVD327692 ILH327692 IBL327692 HRP327692 HHT327692 GXX327692 GOB327692 GEF327692 FUJ327692 FKN327692 FAR327692 EQV327692 EGZ327692 DXD327692 DNH327692 DDL327692 CTP327692 CJT327692 BZX327692 BQB327692 BGF327692 AWJ327692 AMN327692 ACR327692 SV327692 IZ327692 D327692 WVL262156 WLP262156 WBT262156 VRX262156 VIB262156 UYF262156 UOJ262156 UEN262156 TUR262156 TKV262156 TAZ262156 SRD262156 SHH262156 RXL262156 RNP262156 RDT262156 QTX262156 QKB262156 QAF262156 PQJ262156 PGN262156 OWR262156 OMV262156 OCZ262156 NTD262156 NJH262156 MZL262156 MPP262156 MFT262156 LVX262156 LMB262156 LCF262156 KSJ262156 KIN262156 JYR262156 JOV262156 JEZ262156 IVD262156 ILH262156 IBL262156 HRP262156 HHT262156 GXX262156 GOB262156 GEF262156 FUJ262156 FKN262156 FAR262156 EQV262156 EGZ262156 DXD262156 DNH262156 DDL262156 CTP262156 CJT262156 BZX262156 BQB262156 BGF262156 AWJ262156 AMN262156 ACR262156 SV262156 IZ262156 D262156 WVL196620 WLP196620 WBT196620 VRX196620 VIB196620 UYF196620 UOJ196620 UEN196620 TUR196620 TKV196620 TAZ196620 SRD196620 SHH196620 RXL196620 RNP196620 RDT196620 QTX196620 QKB196620 QAF196620 PQJ196620 PGN196620 OWR196620 OMV196620 OCZ196620 NTD196620 NJH196620 MZL196620 MPP196620 MFT196620 LVX196620 LMB196620 LCF196620 KSJ196620 KIN196620 JYR196620 JOV196620 JEZ196620 IVD196620 ILH196620 IBL196620 HRP196620 HHT196620 GXX196620 GOB196620 GEF196620 FUJ196620 FKN196620 FAR196620 EQV196620 EGZ196620 DXD196620 DNH196620 DDL196620 CTP196620 CJT196620 BZX196620 BQB196620 BGF196620 AWJ196620 AMN196620 ACR196620 SV196620 IZ196620 D196620 WVL131084 WLP131084 WBT131084 VRX131084 VIB131084 UYF131084 UOJ131084 UEN131084 TUR131084 TKV131084 TAZ131084 SRD131084 SHH131084 RXL131084 RNP131084 RDT131084 QTX131084 QKB131084 QAF131084 PQJ131084 PGN131084 OWR131084 OMV131084 OCZ131084 NTD131084 NJH131084 MZL131084 MPP131084 MFT131084 LVX131084 LMB131084 LCF131084 KSJ131084 KIN131084 JYR131084 JOV131084 JEZ131084 IVD131084 ILH131084 IBL131084 HRP131084 HHT131084 GXX131084 GOB131084 GEF131084 FUJ131084 FKN131084 FAR131084 EQV131084 EGZ131084 DXD131084 DNH131084 DDL131084 CTP131084 CJT131084 BZX131084 BQB131084 BGF131084 AWJ131084 AMN131084 ACR131084 SV131084 IZ131084 D131084 WVL65548 WLP65548 WBT65548 VRX65548 VIB65548 UYF65548 UOJ65548 UEN65548 TUR65548 TKV65548 TAZ65548 SRD65548 SHH65548 RXL65548 RNP65548 RDT65548 QTX65548 QKB65548 QAF65548 PQJ65548 PGN65548 OWR65548 OMV65548 OCZ65548 NTD65548 NJH65548 MZL65548 MPP65548 MFT65548 LVX65548 LMB65548 LCF65548 KSJ65548 KIN65548 JYR65548 JOV65548 JEZ65548 IVD65548 ILH65548 IBL65548 HRP65548 HHT65548 GXX65548 GOB65548 GEF65548 FUJ65548 FKN65548 FAR65548 EQV65548 EGZ65548 DXD65548 DNH65548 DDL65548 CTP65548 CJT65548 BZX65548 BQB65548 BGF65548 AWJ65548 AMN65548 ACR65548 SV65548 IZ65548 D65548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formula1>$Y$6:$Y$8</formula1>
    </dataValidation>
    <dataValidation type="list" allowBlank="1" showInputMessage="1" showErrorMessage="1" sqref="D9">
      <formula1>$Y$29:$Y$30</formula1>
    </dataValidation>
  </dataValidations>
  <pageMargins left="0.7" right="0.7" top="0.75" bottom="0.75" header="0.3" footer="0.3"/>
  <pageSetup paperSize="9" scale="69" orientation="landscape" horizontalDpi="90" verticalDpi="90" r:id="rId1"/>
  <colBreaks count="1" manualBreakCount="1">
    <brk id="6"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S167"/>
  <sheetViews>
    <sheetView rightToLeft="1" zoomScale="70" zoomScaleNormal="70" workbookViewId="0">
      <pane xSplit="3" ySplit="6" topLeftCell="D7" activePane="bottomRight" state="frozen"/>
      <selection pane="topRight" activeCell="D1" sqref="D1"/>
      <selection pane="bottomLeft" activeCell="A7" sqref="A7"/>
      <selection pane="bottomRight" activeCell="D7" sqref="D7"/>
    </sheetView>
  </sheetViews>
  <sheetFormatPr defaultRowHeight="12.75"/>
  <cols>
    <col min="1" max="1" width="12.7109375" style="907" customWidth="1"/>
    <col min="2" max="2" width="15.42578125" style="224" customWidth="1"/>
    <col min="3" max="3" width="77.28515625" style="223" customWidth="1"/>
    <col min="4" max="4" width="17.42578125" style="913" customWidth="1"/>
    <col min="5" max="5" width="17.42578125" style="225" customWidth="1"/>
    <col min="6" max="6" width="17.42578125" style="226" customWidth="1"/>
    <col min="7" max="7" width="17.42578125" style="227" customWidth="1"/>
    <col min="8" max="10" width="17.42578125" style="913" customWidth="1"/>
    <col min="11" max="11" width="30.28515625" style="913" customWidth="1"/>
    <col min="12" max="12" width="24" style="907" customWidth="1"/>
    <col min="13" max="256" width="9" style="907"/>
    <col min="257" max="257" width="3.42578125" style="907" customWidth="1"/>
    <col min="258" max="258" width="9.42578125" style="907" customWidth="1"/>
    <col min="259" max="259" width="77.28515625" style="907" customWidth="1"/>
    <col min="260" max="261" width="15.42578125" style="907" customWidth="1"/>
    <col min="262" max="265" width="13.7109375" style="907" customWidth="1"/>
    <col min="266" max="266" width="12.42578125" style="907" customWidth="1"/>
    <col min="267" max="267" width="20.28515625" style="907" customWidth="1"/>
    <col min="268" max="268" width="24" style="907" customWidth="1"/>
    <col min="269" max="512" width="9" style="907"/>
    <col min="513" max="513" width="3.42578125" style="907" customWidth="1"/>
    <col min="514" max="514" width="9.42578125" style="907" customWidth="1"/>
    <col min="515" max="515" width="77.28515625" style="907" customWidth="1"/>
    <col min="516" max="517" width="15.42578125" style="907" customWidth="1"/>
    <col min="518" max="521" width="13.7109375" style="907" customWidth="1"/>
    <col min="522" max="522" width="12.42578125" style="907" customWidth="1"/>
    <col min="523" max="523" width="20.28515625" style="907" customWidth="1"/>
    <col min="524" max="524" width="24" style="907" customWidth="1"/>
    <col min="525" max="768" width="9" style="907"/>
    <col min="769" max="769" width="3.42578125" style="907" customWidth="1"/>
    <col min="770" max="770" width="9.42578125" style="907" customWidth="1"/>
    <col min="771" max="771" width="77.28515625" style="907" customWidth="1"/>
    <col min="772" max="773" width="15.42578125" style="907" customWidth="1"/>
    <col min="774" max="777" width="13.7109375" style="907" customWidth="1"/>
    <col min="778" max="778" width="12.42578125" style="907" customWidth="1"/>
    <col min="779" max="779" width="20.28515625" style="907" customWidth="1"/>
    <col min="780" max="780" width="24" style="907" customWidth="1"/>
    <col min="781" max="1024" width="9" style="907"/>
    <col min="1025" max="1025" width="3.42578125" style="907" customWidth="1"/>
    <col min="1026" max="1026" width="9.42578125" style="907" customWidth="1"/>
    <col min="1027" max="1027" width="77.28515625" style="907" customWidth="1"/>
    <col min="1028" max="1029" width="15.42578125" style="907" customWidth="1"/>
    <col min="1030" max="1033" width="13.7109375" style="907" customWidth="1"/>
    <col min="1034" max="1034" width="12.42578125" style="907" customWidth="1"/>
    <col min="1035" max="1035" width="20.28515625" style="907" customWidth="1"/>
    <col min="1036" max="1036" width="24" style="907" customWidth="1"/>
    <col min="1037" max="1280" width="9" style="907"/>
    <col min="1281" max="1281" width="3.42578125" style="907" customWidth="1"/>
    <col min="1282" max="1282" width="9.42578125" style="907" customWidth="1"/>
    <col min="1283" max="1283" width="77.28515625" style="907" customWidth="1"/>
    <col min="1284" max="1285" width="15.42578125" style="907" customWidth="1"/>
    <col min="1286" max="1289" width="13.7109375" style="907" customWidth="1"/>
    <col min="1290" max="1290" width="12.42578125" style="907" customWidth="1"/>
    <col min="1291" max="1291" width="20.28515625" style="907" customWidth="1"/>
    <col min="1292" max="1292" width="24" style="907" customWidth="1"/>
    <col min="1293" max="1536" width="9" style="907"/>
    <col min="1537" max="1537" width="3.42578125" style="907" customWidth="1"/>
    <col min="1538" max="1538" width="9.42578125" style="907" customWidth="1"/>
    <col min="1539" max="1539" width="77.28515625" style="907" customWidth="1"/>
    <col min="1540" max="1541" width="15.42578125" style="907" customWidth="1"/>
    <col min="1542" max="1545" width="13.7109375" style="907" customWidth="1"/>
    <col min="1546" max="1546" width="12.42578125" style="907" customWidth="1"/>
    <col min="1547" max="1547" width="20.28515625" style="907" customWidth="1"/>
    <col min="1548" max="1548" width="24" style="907" customWidth="1"/>
    <col min="1549" max="1792" width="9" style="907"/>
    <col min="1793" max="1793" width="3.42578125" style="907" customWidth="1"/>
    <col min="1794" max="1794" width="9.42578125" style="907" customWidth="1"/>
    <col min="1795" max="1795" width="77.28515625" style="907" customWidth="1"/>
    <col min="1796" max="1797" width="15.42578125" style="907" customWidth="1"/>
    <col min="1798" max="1801" width="13.7109375" style="907" customWidth="1"/>
    <col min="1802" max="1802" width="12.42578125" style="907" customWidth="1"/>
    <col min="1803" max="1803" width="20.28515625" style="907" customWidth="1"/>
    <col min="1804" max="1804" width="24" style="907" customWidth="1"/>
    <col min="1805" max="2048" width="9" style="907"/>
    <col min="2049" max="2049" width="3.42578125" style="907" customWidth="1"/>
    <col min="2050" max="2050" width="9.42578125" style="907" customWidth="1"/>
    <col min="2051" max="2051" width="77.28515625" style="907" customWidth="1"/>
    <col min="2052" max="2053" width="15.42578125" style="907" customWidth="1"/>
    <col min="2054" max="2057" width="13.7109375" style="907" customWidth="1"/>
    <col min="2058" max="2058" width="12.42578125" style="907" customWidth="1"/>
    <col min="2059" max="2059" width="20.28515625" style="907" customWidth="1"/>
    <col min="2060" max="2060" width="24" style="907" customWidth="1"/>
    <col min="2061" max="2304" width="9" style="907"/>
    <col min="2305" max="2305" width="3.42578125" style="907" customWidth="1"/>
    <col min="2306" max="2306" width="9.42578125" style="907" customWidth="1"/>
    <col min="2307" max="2307" width="77.28515625" style="907" customWidth="1"/>
    <col min="2308" max="2309" width="15.42578125" style="907" customWidth="1"/>
    <col min="2310" max="2313" width="13.7109375" style="907" customWidth="1"/>
    <col min="2314" max="2314" width="12.42578125" style="907" customWidth="1"/>
    <col min="2315" max="2315" width="20.28515625" style="907" customWidth="1"/>
    <col min="2316" max="2316" width="24" style="907" customWidth="1"/>
    <col min="2317" max="2560" width="9" style="907"/>
    <col min="2561" max="2561" width="3.42578125" style="907" customWidth="1"/>
    <col min="2562" max="2562" width="9.42578125" style="907" customWidth="1"/>
    <col min="2563" max="2563" width="77.28515625" style="907" customWidth="1"/>
    <col min="2564" max="2565" width="15.42578125" style="907" customWidth="1"/>
    <col min="2566" max="2569" width="13.7109375" style="907" customWidth="1"/>
    <col min="2570" max="2570" width="12.42578125" style="907" customWidth="1"/>
    <col min="2571" max="2571" width="20.28515625" style="907" customWidth="1"/>
    <col min="2572" max="2572" width="24" style="907" customWidth="1"/>
    <col min="2573" max="2816" width="9" style="907"/>
    <col min="2817" max="2817" width="3.42578125" style="907" customWidth="1"/>
    <col min="2818" max="2818" width="9.42578125" style="907" customWidth="1"/>
    <col min="2819" max="2819" width="77.28515625" style="907" customWidth="1"/>
    <col min="2820" max="2821" width="15.42578125" style="907" customWidth="1"/>
    <col min="2822" max="2825" width="13.7109375" style="907" customWidth="1"/>
    <col min="2826" max="2826" width="12.42578125" style="907" customWidth="1"/>
    <col min="2827" max="2827" width="20.28515625" style="907" customWidth="1"/>
    <col min="2828" max="2828" width="24" style="907" customWidth="1"/>
    <col min="2829" max="3072" width="9" style="907"/>
    <col min="3073" max="3073" width="3.42578125" style="907" customWidth="1"/>
    <col min="3074" max="3074" width="9.42578125" style="907" customWidth="1"/>
    <col min="3075" max="3075" width="77.28515625" style="907" customWidth="1"/>
    <col min="3076" max="3077" width="15.42578125" style="907" customWidth="1"/>
    <col min="3078" max="3081" width="13.7109375" style="907" customWidth="1"/>
    <col min="3082" max="3082" width="12.42578125" style="907" customWidth="1"/>
    <col min="3083" max="3083" width="20.28515625" style="907" customWidth="1"/>
    <col min="3084" max="3084" width="24" style="907" customWidth="1"/>
    <col min="3085" max="3328" width="9" style="907"/>
    <col min="3329" max="3329" width="3.42578125" style="907" customWidth="1"/>
    <col min="3330" max="3330" width="9.42578125" style="907" customWidth="1"/>
    <col min="3331" max="3331" width="77.28515625" style="907" customWidth="1"/>
    <col min="3332" max="3333" width="15.42578125" style="907" customWidth="1"/>
    <col min="3334" max="3337" width="13.7109375" style="907" customWidth="1"/>
    <col min="3338" max="3338" width="12.42578125" style="907" customWidth="1"/>
    <col min="3339" max="3339" width="20.28515625" style="907" customWidth="1"/>
    <col min="3340" max="3340" width="24" style="907" customWidth="1"/>
    <col min="3341" max="3584" width="9" style="907"/>
    <col min="3585" max="3585" width="3.42578125" style="907" customWidth="1"/>
    <col min="3586" max="3586" width="9.42578125" style="907" customWidth="1"/>
    <col min="3587" max="3587" width="77.28515625" style="907" customWidth="1"/>
    <col min="3588" max="3589" width="15.42578125" style="907" customWidth="1"/>
    <col min="3590" max="3593" width="13.7109375" style="907" customWidth="1"/>
    <col min="3594" max="3594" width="12.42578125" style="907" customWidth="1"/>
    <col min="3595" max="3595" width="20.28515625" style="907" customWidth="1"/>
    <col min="3596" max="3596" width="24" style="907" customWidth="1"/>
    <col min="3597" max="3840" width="9" style="907"/>
    <col min="3841" max="3841" width="3.42578125" style="907" customWidth="1"/>
    <col min="3842" max="3842" width="9.42578125" style="907" customWidth="1"/>
    <col min="3843" max="3843" width="77.28515625" style="907" customWidth="1"/>
    <col min="3844" max="3845" width="15.42578125" style="907" customWidth="1"/>
    <col min="3846" max="3849" width="13.7109375" style="907" customWidth="1"/>
    <col min="3850" max="3850" width="12.42578125" style="907" customWidth="1"/>
    <col min="3851" max="3851" width="20.28515625" style="907" customWidth="1"/>
    <col min="3852" max="3852" width="24" style="907" customWidth="1"/>
    <col min="3853" max="4096" width="9" style="907"/>
    <col min="4097" max="4097" width="3.42578125" style="907" customWidth="1"/>
    <col min="4098" max="4098" width="9.42578125" style="907" customWidth="1"/>
    <col min="4099" max="4099" width="77.28515625" style="907" customWidth="1"/>
    <col min="4100" max="4101" width="15.42578125" style="907" customWidth="1"/>
    <col min="4102" max="4105" width="13.7109375" style="907" customWidth="1"/>
    <col min="4106" max="4106" width="12.42578125" style="907" customWidth="1"/>
    <col min="4107" max="4107" width="20.28515625" style="907" customWidth="1"/>
    <col min="4108" max="4108" width="24" style="907" customWidth="1"/>
    <col min="4109" max="4352" width="9" style="907"/>
    <col min="4353" max="4353" width="3.42578125" style="907" customWidth="1"/>
    <col min="4354" max="4354" width="9.42578125" style="907" customWidth="1"/>
    <col min="4355" max="4355" width="77.28515625" style="907" customWidth="1"/>
    <col min="4356" max="4357" width="15.42578125" style="907" customWidth="1"/>
    <col min="4358" max="4361" width="13.7109375" style="907" customWidth="1"/>
    <col min="4362" max="4362" width="12.42578125" style="907" customWidth="1"/>
    <col min="4363" max="4363" width="20.28515625" style="907" customWidth="1"/>
    <col min="4364" max="4364" width="24" style="907" customWidth="1"/>
    <col min="4365" max="4608" width="9" style="907"/>
    <col min="4609" max="4609" width="3.42578125" style="907" customWidth="1"/>
    <col min="4610" max="4610" width="9.42578125" style="907" customWidth="1"/>
    <col min="4611" max="4611" width="77.28515625" style="907" customWidth="1"/>
    <col min="4612" max="4613" width="15.42578125" style="907" customWidth="1"/>
    <col min="4614" max="4617" width="13.7109375" style="907" customWidth="1"/>
    <col min="4618" max="4618" width="12.42578125" style="907" customWidth="1"/>
    <col min="4619" max="4619" width="20.28515625" style="907" customWidth="1"/>
    <col min="4620" max="4620" width="24" style="907" customWidth="1"/>
    <col min="4621" max="4864" width="9" style="907"/>
    <col min="4865" max="4865" width="3.42578125" style="907" customWidth="1"/>
    <col min="4866" max="4866" width="9.42578125" style="907" customWidth="1"/>
    <col min="4867" max="4867" width="77.28515625" style="907" customWidth="1"/>
    <col min="4868" max="4869" width="15.42578125" style="907" customWidth="1"/>
    <col min="4870" max="4873" width="13.7109375" style="907" customWidth="1"/>
    <col min="4874" max="4874" width="12.42578125" style="907" customWidth="1"/>
    <col min="4875" max="4875" width="20.28515625" style="907" customWidth="1"/>
    <col min="4876" max="4876" width="24" style="907" customWidth="1"/>
    <col min="4877" max="5120" width="9" style="907"/>
    <col min="5121" max="5121" width="3.42578125" style="907" customWidth="1"/>
    <col min="5122" max="5122" width="9.42578125" style="907" customWidth="1"/>
    <col min="5123" max="5123" width="77.28515625" style="907" customWidth="1"/>
    <col min="5124" max="5125" width="15.42578125" style="907" customWidth="1"/>
    <col min="5126" max="5129" width="13.7109375" style="907" customWidth="1"/>
    <col min="5130" max="5130" width="12.42578125" style="907" customWidth="1"/>
    <col min="5131" max="5131" width="20.28515625" style="907" customWidth="1"/>
    <col min="5132" max="5132" width="24" style="907" customWidth="1"/>
    <col min="5133" max="5376" width="9" style="907"/>
    <col min="5377" max="5377" width="3.42578125" style="907" customWidth="1"/>
    <col min="5378" max="5378" width="9.42578125" style="907" customWidth="1"/>
    <col min="5379" max="5379" width="77.28515625" style="907" customWidth="1"/>
    <col min="5380" max="5381" width="15.42578125" style="907" customWidth="1"/>
    <col min="5382" max="5385" width="13.7109375" style="907" customWidth="1"/>
    <col min="5386" max="5386" width="12.42578125" style="907" customWidth="1"/>
    <col min="5387" max="5387" width="20.28515625" style="907" customWidth="1"/>
    <col min="5388" max="5388" width="24" style="907" customWidth="1"/>
    <col min="5389" max="5632" width="9" style="907"/>
    <col min="5633" max="5633" width="3.42578125" style="907" customWidth="1"/>
    <col min="5634" max="5634" width="9.42578125" style="907" customWidth="1"/>
    <col min="5635" max="5635" width="77.28515625" style="907" customWidth="1"/>
    <col min="5636" max="5637" width="15.42578125" style="907" customWidth="1"/>
    <col min="5638" max="5641" width="13.7109375" style="907" customWidth="1"/>
    <col min="5642" max="5642" width="12.42578125" style="907" customWidth="1"/>
    <col min="5643" max="5643" width="20.28515625" style="907" customWidth="1"/>
    <col min="5644" max="5644" width="24" style="907" customWidth="1"/>
    <col min="5645" max="5888" width="9" style="907"/>
    <col min="5889" max="5889" width="3.42578125" style="907" customWidth="1"/>
    <col min="5890" max="5890" width="9.42578125" style="907" customWidth="1"/>
    <col min="5891" max="5891" width="77.28515625" style="907" customWidth="1"/>
    <col min="5892" max="5893" width="15.42578125" style="907" customWidth="1"/>
    <col min="5894" max="5897" width="13.7109375" style="907" customWidth="1"/>
    <col min="5898" max="5898" width="12.42578125" style="907" customWidth="1"/>
    <col min="5899" max="5899" width="20.28515625" style="907" customWidth="1"/>
    <col min="5900" max="5900" width="24" style="907" customWidth="1"/>
    <col min="5901" max="6144" width="9" style="907"/>
    <col min="6145" max="6145" width="3.42578125" style="907" customWidth="1"/>
    <col min="6146" max="6146" width="9.42578125" style="907" customWidth="1"/>
    <col min="6147" max="6147" width="77.28515625" style="907" customWidth="1"/>
    <col min="6148" max="6149" width="15.42578125" style="907" customWidth="1"/>
    <col min="6150" max="6153" width="13.7109375" style="907" customWidth="1"/>
    <col min="6154" max="6154" width="12.42578125" style="907" customWidth="1"/>
    <col min="6155" max="6155" width="20.28515625" style="907" customWidth="1"/>
    <col min="6156" max="6156" width="24" style="907" customWidth="1"/>
    <col min="6157" max="6400" width="9" style="907"/>
    <col min="6401" max="6401" width="3.42578125" style="907" customWidth="1"/>
    <col min="6402" max="6402" width="9.42578125" style="907" customWidth="1"/>
    <col min="6403" max="6403" width="77.28515625" style="907" customWidth="1"/>
    <col min="6404" max="6405" width="15.42578125" style="907" customWidth="1"/>
    <col min="6406" max="6409" width="13.7109375" style="907" customWidth="1"/>
    <col min="6410" max="6410" width="12.42578125" style="907" customWidth="1"/>
    <col min="6411" max="6411" width="20.28515625" style="907" customWidth="1"/>
    <col min="6412" max="6412" width="24" style="907" customWidth="1"/>
    <col min="6413" max="6656" width="9" style="907"/>
    <col min="6657" max="6657" width="3.42578125" style="907" customWidth="1"/>
    <col min="6658" max="6658" width="9.42578125" style="907" customWidth="1"/>
    <col min="6659" max="6659" width="77.28515625" style="907" customWidth="1"/>
    <col min="6660" max="6661" width="15.42578125" style="907" customWidth="1"/>
    <col min="6662" max="6665" width="13.7109375" style="907" customWidth="1"/>
    <col min="6666" max="6666" width="12.42578125" style="907" customWidth="1"/>
    <col min="6667" max="6667" width="20.28515625" style="907" customWidth="1"/>
    <col min="6668" max="6668" width="24" style="907" customWidth="1"/>
    <col min="6669" max="6912" width="9" style="907"/>
    <col min="6913" max="6913" width="3.42578125" style="907" customWidth="1"/>
    <col min="6914" max="6914" width="9.42578125" style="907" customWidth="1"/>
    <col min="6915" max="6915" width="77.28515625" style="907" customWidth="1"/>
    <col min="6916" max="6917" width="15.42578125" style="907" customWidth="1"/>
    <col min="6918" max="6921" width="13.7109375" style="907" customWidth="1"/>
    <col min="6922" max="6922" width="12.42578125" style="907" customWidth="1"/>
    <col min="6923" max="6923" width="20.28515625" style="907" customWidth="1"/>
    <col min="6924" max="6924" width="24" style="907" customWidth="1"/>
    <col min="6925" max="7168" width="9" style="907"/>
    <col min="7169" max="7169" width="3.42578125" style="907" customWidth="1"/>
    <col min="7170" max="7170" width="9.42578125" style="907" customWidth="1"/>
    <col min="7171" max="7171" width="77.28515625" style="907" customWidth="1"/>
    <col min="7172" max="7173" width="15.42578125" style="907" customWidth="1"/>
    <col min="7174" max="7177" width="13.7109375" style="907" customWidth="1"/>
    <col min="7178" max="7178" width="12.42578125" style="907" customWidth="1"/>
    <col min="7179" max="7179" width="20.28515625" style="907" customWidth="1"/>
    <col min="7180" max="7180" width="24" style="907" customWidth="1"/>
    <col min="7181" max="7424" width="9" style="907"/>
    <col min="7425" max="7425" width="3.42578125" style="907" customWidth="1"/>
    <col min="7426" max="7426" width="9.42578125" style="907" customWidth="1"/>
    <col min="7427" max="7427" width="77.28515625" style="907" customWidth="1"/>
    <col min="7428" max="7429" width="15.42578125" style="907" customWidth="1"/>
    <col min="7430" max="7433" width="13.7109375" style="907" customWidth="1"/>
    <col min="7434" max="7434" width="12.42578125" style="907" customWidth="1"/>
    <col min="7435" max="7435" width="20.28515625" style="907" customWidth="1"/>
    <col min="7436" max="7436" width="24" style="907" customWidth="1"/>
    <col min="7437" max="7680" width="9" style="907"/>
    <col min="7681" max="7681" width="3.42578125" style="907" customWidth="1"/>
    <col min="7682" max="7682" width="9.42578125" style="907" customWidth="1"/>
    <col min="7683" max="7683" width="77.28515625" style="907" customWidth="1"/>
    <col min="7684" max="7685" width="15.42578125" style="907" customWidth="1"/>
    <col min="7686" max="7689" width="13.7109375" style="907" customWidth="1"/>
    <col min="7690" max="7690" width="12.42578125" style="907" customWidth="1"/>
    <col min="7691" max="7691" width="20.28515625" style="907" customWidth="1"/>
    <col min="7692" max="7692" width="24" style="907" customWidth="1"/>
    <col min="7693" max="7936" width="9" style="907"/>
    <col min="7937" max="7937" width="3.42578125" style="907" customWidth="1"/>
    <col min="7938" max="7938" width="9.42578125" style="907" customWidth="1"/>
    <col min="7939" max="7939" width="77.28515625" style="907" customWidth="1"/>
    <col min="7940" max="7941" width="15.42578125" style="907" customWidth="1"/>
    <col min="7942" max="7945" width="13.7109375" style="907" customWidth="1"/>
    <col min="7946" max="7946" width="12.42578125" style="907" customWidth="1"/>
    <col min="7947" max="7947" width="20.28515625" style="907" customWidth="1"/>
    <col min="7948" max="7948" width="24" style="907" customWidth="1"/>
    <col min="7949" max="8192" width="9" style="907"/>
    <col min="8193" max="8193" width="3.42578125" style="907" customWidth="1"/>
    <col min="8194" max="8194" width="9.42578125" style="907" customWidth="1"/>
    <col min="8195" max="8195" width="77.28515625" style="907" customWidth="1"/>
    <col min="8196" max="8197" width="15.42578125" style="907" customWidth="1"/>
    <col min="8198" max="8201" width="13.7109375" style="907" customWidth="1"/>
    <col min="8202" max="8202" width="12.42578125" style="907" customWidth="1"/>
    <col min="8203" max="8203" width="20.28515625" style="907" customWidth="1"/>
    <col min="8204" max="8204" width="24" style="907" customWidth="1"/>
    <col min="8205" max="8448" width="9" style="907"/>
    <col min="8449" max="8449" width="3.42578125" style="907" customWidth="1"/>
    <col min="8450" max="8450" width="9.42578125" style="907" customWidth="1"/>
    <col min="8451" max="8451" width="77.28515625" style="907" customWidth="1"/>
    <col min="8452" max="8453" width="15.42578125" style="907" customWidth="1"/>
    <col min="8454" max="8457" width="13.7109375" style="907" customWidth="1"/>
    <col min="8458" max="8458" width="12.42578125" style="907" customWidth="1"/>
    <col min="8459" max="8459" width="20.28515625" style="907" customWidth="1"/>
    <col min="8460" max="8460" width="24" style="907" customWidth="1"/>
    <col min="8461" max="8704" width="9" style="907"/>
    <col min="8705" max="8705" width="3.42578125" style="907" customWidth="1"/>
    <col min="8706" max="8706" width="9.42578125" style="907" customWidth="1"/>
    <col min="8707" max="8707" width="77.28515625" style="907" customWidth="1"/>
    <col min="8708" max="8709" width="15.42578125" style="907" customWidth="1"/>
    <col min="8710" max="8713" width="13.7109375" style="907" customWidth="1"/>
    <col min="8714" max="8714" width="12.42578125" style="907" customWidth="1"/>
    <col min="8715" max="8715" width="20.28515625" style="907" customWidth="1"/>
    <col min="8716" max="8716" width="24" style="907" customWidth="1"/>
    <col min="8717" max="8960" width="9" style="907"/>
    <col min="8961" max="8961" width="3.42578125" style="907" customWidth="1"/>
    <col min="8962" max="8962" width="9.42578125" style="907" customWidth="1"/>
    <col min="8963" max="8963" width="77.28515625" style="907" customWidth="1"/>
    <col min="8964" max="8965" width="15.42578125" style="907" customWidth="1"/>
    <col min="8966" max="8969" width="13.7109375" style="907" customWidth="1"/>
    <col min="8970" max="8970" width="12.42578125" style="907" customWidth="1"/>
    <col min="8971" max="8971" width="20.28515625" style="907" customWidth="1"/>
    <col min="8972" max="8972" width="24" style="907" customWidth="1"/>
    <col min="8973" max="9216" width="9" style="907"/>
    <col min="9217" max="9217" width="3.42578125" style="907" customWidth="1"/>
    <col min="9218" max="9218" width="9.42578125" style="907" customWidth="1"/>
    <col min="9219" max="9219" width="77.28515625" style="907" customWidth="1"/>
    <col min="9220" max="9221" width="15.42578125" style="907" customWidth="1"/>
    <col min="9222" max="9225" width="13.7109375" style="907" customWidth="1"/>
    <col min="9226" max="9226" width="12.42578125" style="907" customWidth="1"/>
    <col min="9227" max="9227" width="20.28515625" style="907" customWidth="1"/>
    <col min="9228" max="9228" width="24" style="907" customWidth="1"/>
    <col min="9229" max="9472" width="9" style="907"/>
    <col min="9473" max="9473" width="3.42578125" style="907" customWidth="1"/>
    <col min="9474" max="9474" width="9.42578125" style="907" customWidth="1"/>
    <col min="9475" max="9475" width="77.28515625" style="907" customWidth="1"/>
    <col min="9476" max="9477" width="15.42578125" style="907" customWidth="1"/>
    <col min="9478" max="9481" width="13.7109375" style="907" customWidth="1"/>
    <col min="9482" max="9482" width="12.42578125" style="907" customWidth="1"/>
    <col min="9483" max="9483" width="20.28515625" style="907" customWidth="1"/>
    <col min="9484" max="9484" width="24" style="907" customWidth="1"/>
    <col min="9485" max="9728" width="9" style="907"/>
    <col min="9729" max="9729" width="3.42578125" style="907" customWidth="1"/>
    <col min="9730" max="9730" width="9.42578125" style="907" customWidth="1"/>
    <col min="9731" max="9731" width="77.28515625" style="907" customWidth="1"/>
    <col min="9732" max="9733" width="15.42578125" style="907" customWidth="1"/>
    <col min="9734" max="9737" width="13.7109375" style="907" customWidth="1"/>
    <col min="9738" max="9738" width="12.42578125" style="907" customWidth="1"/>
    <col min="9739" max="9739" width="20.28515625" style="907" customWidth="1"/>
    <col min="9740" max="9740" width="24" style="907" customWidth="1"/>
    <col min="9741" max="9984" width="9" style="907"/>
    <col min="9985" max="9985" width="3.42578125" style="907" customWidth="1"/>
    <col min="9986" max="9986" width="9.42578125" style="907" customWidth="1"/>
    <col min="9987" max="9987" width="77.28515625" style="907" customWidth="1"/>
    <col min="9988" max="9989" width="15.42578125" style="907" customWidth="1"/>
    <col min="9990" max="9993" width="13.7109375" style="907" customWidth="1"/>
    <col min="9994" max="9994" width="12.42578125" style="907" customWidth="1"/>
    <col min="9995" max="9995" width="20.28515625" style="907" customWidth="1"/>
    <col min="9996" max="9996" width="24" style="907" customWidth="1"/>
    <col min="9997" max="10240" width="9" style="907"/>
    <col min="10241" max="10241" width="3.42578125" style="907" customWidth="1"/>
    <col min="10242" max="10242" width="9.42578125" style="907" customWidth="1"/>
    <col min="10243" max="10243" width="77.28515625" style="907" customWidth="1"/>
    <col min="10244" max="10245" width="15.42578125" style="907" customWidth="1"/>
    <col min="10246" max="10249" width="13.7109375" style="907" customWidth="1"/>
    <col min="10250" max="10250" width="12.42578125" style="907" customWidth="1"/>
    <col min="10251" max="10251" width="20.28515625" style="907" customWidth="1"/>
    <col min="10252" max="10252" width="24" style="907" customWidth="1"/>
    <col min="10253" max="10496" width="9" style="907"/>
    <col min="10497" max="10497" width="3.42578125" style="907" customWidth="1"/>
    <col min="10498" max="10498" width="9.42578125" style="907" customWidth="1"/>
    <col min="10499" max="10499" width="77.28515625" style="907" customWidth="1"/>
    <col min="10500" max="10501" width="15.42578125" style="907" customWidth="1"/>
    <col min="10502" max="10505" width="13.7109375" style="907" customWidth="1"/>
    <col min="10506" max="10506" width="12.42578125" style="907" customWidth="1"/>
    <col min="10507" max="10507" width="20.28515625" style="907" customWidth="1"/>
    <col min="10508" max="10508" width="24" style="907" customWidth="1"/>
    <col min="10509" max="10752" width="9" style="907"/>
    <col min="10753" max="10753" width="3.42578125" style="907" customWidth="1"/>
    <col min="10754" max="10754" width="9.42578125" style="907" customWidth="1"/>
    <col min="10755" max="10755" width="77.28515625" style="907" customWidth="1"/>
    <col min="10756" max="10757" width="15.42578125" style="907" customWidth="1"/>
    <col min="10758" max="10761" width="13.7109375" style="907" customWidth="1"/>
    <col min="10762" max="10762" width="12.42578125" style="907" customWidth="1"/>
    <col min="10763" max="10763" width="20.28515625" style="907" customWidth="1"/>
    <col min="10764" max="10764" width="24" style="907" customWidth="1"/>
    <col min="10765" max="11008" width="9" style="907"/>
    <col min="11009" max="11009" width="3.42578125" style="907" customWidth="1"/>
    <col min="11010" max="11010" width="9.42578125" style="907" customWidth="1"/>
    <col min="11011" max="11011" width="77.28515625" style="907" customWidth="1"/>
    <col min="11012" max="11013" width="15.42578125" style="907" customWidth="1"/>
    <col min="11014" max="11017" width="13.7109375" style="907" customWidth="1"/>
    <col min="11018" max="11018" width="12.42578125" style="907" customWidth="1"/>
    <col min="11019" max="11019" width="20.28515625" style="907" customWidth="1"/>
    <col min="11020" max="11020" width="24" style="907" customWidth="1"/>
    <col min="11021" max="11264" width="9" style="907"/>
    <col min="11265" max="11265" width="3.42578125" style="907" customWidth="1"/>
    <col min="11266" max="11266" width="9.42578125" style="907" customWidth="1"/>
    <col min="11267" max="11267" width="77.28515625" style="907" customWidth="1"/>
    <col min="11268" max="11269" width="15.42578125" style="907" customWidth="1"/>
    <col min="11270" max="11273" width="13.7109375" style="907" customWidth="1"/>
    <col min="11274" max="11274" width="12.42578125" style="907" customWidth="1"/>
    <col min="11275" max="11275" width="20.28515625" style="907" customWidth="1"/>
    <col min="11276" max="11276" width="24" style="907" customWidth="1"/>
    <col min="11277" max="11520" width="9" style="907"/>
    <col min="11521" max="11521" width="3.42578125" style="907" customWidth="1"/>
    <col min="11522" max="11522" width="9.42578125" style="907" customWidth="1"/>
    <col min="11523" max="11523" width="77.28515625" style="907" customWidth="1"/>
    <col min="11524" max="11525" width="15.42578125" style="907" customWidth="1"/>
    <col min="11526" max="11529" width="13.7109375" style="907" customWidth="1"/>
    <col min="11530" max="11530" width="12.42578125" style="907" customWidth="1"/>
    <col min="11531" max="11531" width="20.28515625" style="907" customWidth="1"/>
    <col min="11532" max="11532" width="24" style="907" customWidth="1"/>
    <col min="11533" max="11776" width="9" style="907"/>
    <col min="11777" max="11777" width="3.42578125" style="907" customWidth="1"/>
    <col min="11778" max="11778" width="9.42578125" style="907" customWidth="1"/>
    <col min="11779" max="11779" width="77.28515625" style="907" customWidth="1"/>
    <col min="11780" max="11781" width="15.42578125" style="907" customWidth="1"/>
    <col min="11782" max="11785" width="13.7109375" style="907" customWidth="1"/>
    <col min="11786" max="11786" width="12.42578125" style="907" customWidth="1"/>
    <col min="11787" max="11787" width="20.28515625" style="907" customWidth="1"/>
    <col min="11788" max="11788" width="24" style="907" customWidth="1"/>
    <col min="11789" max="12032" width="9" style="907"/>
    <col min="12033" max="12033" width="3.42578125" style="907" customWidth="1"/>
    <col min="12034" max="12034" width="9.42578125" style="907" customWidth="1"/>
    <col min="12035" max="12035" width="77.28515625" style="907" customWidth="1"/>
    <col min="12036" max="12037" width="15.42578125" style="907" customWidth="1"/>
    <col min="12038" max="12041" width="13.7109375" style="907" customWidth="1"/>
    <col min="12042" max="12042" width="12.42578125" style="907" customWidth="1"/>
    <col min="12043" max="12043" width="20.28515625" style="907" customWidth="1"/>
    <col min="12044" max="12044" width="24" style="907" customWidth="1"/>
    <col min="12045" max="12288" width="9" style="907"/>
    <col min="12289" max="12289" width="3.42578125" style="907" customWidth="1"/>
    <col min="12290" max="12290" width="9.42578125" style="907" customWidth="1"/>
    <col min="12291" max="12291" width="77.28515625" style="907" customWidth="1"/>
    <col min="12292" max="12293" width="15.42578125" style="907" customWidth="1"/>
    <col min="12294" max="12297" width="13.7109375" style="907" customWidth="1"/>
    <col min="12298" max="12298" width="12.42578125" style="907" customWidth="1"/>
    <col min="12299" max="12299" width="20.28515625" style="907" customWidth="1"/>
    <col min="12300" max="12300" width="24" style="907" customWidth="1"/>
    <col min="12301" max="12544" width="9" style="907"/>
    <col min="12545" max="12545" width="3.42578125" style="907" customWidth="1"/>
    <col min="12546" max="12546" width="9.42578125" style="907" customWidth="1"/>
    <col min="12547" max="12547" width="77.28515625" style="907" customWidth="1"/>
    <col min="12548" max="12549" width="15.42578125" style="907" customWidth="1"/>
    <col min="12550" max="12553" width="13.7109375" style="907" customWidth="1"/>
    <col min="12554" max="12554" width="12.42578125" style="907" customWidth="1"/>
    <col min="12555" max="12555" width="20.28515625" style="907" customWidth="1"/>
    <col min="12556" max="12556" width="24" style="907" customWidth="1"/>
    <col min="12557" max="12800" width="9" style="907"/>
    <col min="12801" max="12801" width="3.42578125" style="907" customWidth="1"/>
    <col min="12802" max="12802" width="9.42578125" style="907" customWidth="1"/>
    <col min="12803" max="12803" width="77.28515625" style="907" customWidth="1"/>
    <col min="12804" max="12805" width="15.42578125" style="907" customWidth="1"/>
    <col min="12806" max="12809" width="13.7109375" style="907" customWidth="1"/>
    <col min="12810" max="12810" width="12.42578125" style="907" customWidth="1"/>
    <col min="12811" max="12811" width="20.28515625" style="907" customWidth="1"/>
    <col min="12812" max="12812" width="24" style="907" customWidth="1"/>
    <col min="12813" max="13056" width="9" style="907"/>
    <col min="13057" max="13057" width="3.42578125" style="907" customWidth="1"/>
    <col min="13058" max="13058" width="9.42578125" style="907" customWidth="1"/>
    <col min="13059" max="13059" width="77.28515625" style="907" customWidth="1"/>
    <col min="13060" max="13061" width="15.42578125" style="907" customWidth="1"/>
    <col min="13062" max="13065" width="13.7109375" style="907" customWidth="1"/>
    <col min="13066" max="13066" width="12.42578125" style="907" customWidth="1"/>
    <col min="13067" max="13067" width="20.28515625" style="907" customWidth="1"/>
    <col min="13068" max="13068" width="24" style="907" customWidth="1"/>
    <col min="13069" max="13312" width="9" style="907"/>
    <col min="13313" max="13313" width="3.42578125" style="907" customWidth="1"/>
    <col min="13314" max="13314" width="9.42578125" style="907" customWidth="1"/>
    <col min="13315" max="13315" width="77.28515625" style="907" customWidth="1"/>
    <col min="13316" max="13317" width="15.42578125" style="907" customWidth="1"/>
    <col min="13318" max="13321" width="13.7109375" style="907" customWidth="1"/>
    <col min="13322" max="13322" width="12.42578125" style="907" customWidth="1"/>
    <col min="13323" max="13323" width="20.28515625" style="907" customWidth="1"/>
    <col min="13324" max="13324" width="24" style="907" customWidth="1"/>
    <col min="13325" max="13568" width="9" style="907"/>
    <col min="13569" max="13569" width="3.42578125" style="907" customWidth="1"/>
    <col min="13570" max="13570" width="9.42578125" style="907" customWidth="1"/>
    <col min="13571" max="13571" width="77.28515625" style="907" customWidth="1"/>
    <col min="13572" max="13573" width="15.42578125" style="907" customWidth="1"/>
    <col min="13574" max="13577" width="13.7109375" style="907" customWidth="1"/>
    <col min="13578" max="13578" width="12.42578125" style="907" customWidth="1"/>
    <col min="13579" max="13579" width="20.28515625" style="907" customWidth="1"/>
    <col min="13580" max="13580" width="24" style="907" customWidth="1"/>
    <col min="13581" max="13824" width="9" style="907"/>
    <col min="13825" max="13825" width="3.42578125" style="907" customWidth="1"/>
    <col min="13826" max="13826" width="9.42578125" style="907" customWidth="1"/>
    <col min="13827" max="13827" width="77.28515625" style="907" customWidth="1"/>
    <col min="13828" max="13829" width="15.42578125" style="907" customWidth="1"/>
    <col min="13830" max="13833" width="13.7109375" style="907" customWidth="1"/>
    <col min="13834" max="13834" width="12.42578125" style="907" customWidth="1"/>
    <col min="13835" max="13835" width="20.28515625" style="907" customWidth="1"/>
    <col min="13836" max="13836" width="24" style="907" customWidth="1"/>
    <col min="13837" max="14080" width="9" style="907"/>
    <col min="14081" max="14081" width="3.42578125" style="907" customWidth="1"/>
    <col min="14082" max="14082" width="9.42578125" style="907" customWidth="1"/>
    <col min="14083" max="14083" width="77.28515625" style="907" customWidth="1"/>
    <col min="14084" max="14085" width="15.42578125" style="907" customWidth="1"/>
    <col min="14086" max="14089" width="13.7109375" style="907" customWidth="1"/>
    <col min="14090" max="14090" width="12.42578125" style="907" customWidth="1"/>
    <col min="14091" max="14091" width="20.28515625" style="907" customWidth="1"/>
    <col min="14092" max="14092" width="24" style="907" customWidth="1"/>
    <col min="14093" max="14336" width="9" style="907"/>
    <col min="14337" max="14337" width="3.42578125" style="907" customWidth="1"/>
    <col min="14338" max="14338" width="9.42578125" style="907" customWidth="1"/>
    <col min="14339" max="14339" width="77.28515625" style="907" customWidth="1"/>
    <col min="14340" max="14341" width="15.42578125" style="907" customWidth="1"/>
    <col min="14342" max="14345" width="13.7109375" style="907" customWidth="1"/>
    <col min="14346" max="14346" width="12.42578125" style="907" customWidth="1"/>
    <col min="14347" max="14347" width="20.28515625" style="907" customWidth="1"/>
    <col min="14348" max="14348" width="24" style="907" customWidth="1"/>
    <col min="14349" max="14592" width="9" style="907"/>
    <col min="14593" max="14593" width="3.42578125" style="907" customWidth="1"/>
    <col min="14594" max="14594" width="9.42578125" style="907" customWidth="1"/>
    <col min="14595" max="14595" width="77.28515625" style="907" customWidth="1"/>
    <col min="14596" max="14597" width="15.42578125" style="907" customWidth="1"/>
    <col min="14598" max="14601" width="13.7109375" style="907" customWidth="1"/>
    <col min="14602" max="14602" width="12.42578125" style="907" customWidth="1"/>
    <col min="14603" max="14603" width="20.28515625" style="907" customWidth="1"/>
    <col min="14604" max="14604" width="24" style="907" customWidth="1"/>
    <col min="14605" max="14848" width="9" style="907"/>
    <col min="14849" max="14849" width="3.42578125" style="907" customWidth="1"/>
    <col min="14850" max="14850" width="9.42578125" style="907" customWidth="1"/>
    <col min="14851" max="14851" width="77.28515625" style="907" customWidth="1"/>
    <col min="14852" max="14853" width="15.42578125" style="907" customWidth="1"/>
    <col min="14854" max="14857" width="13.7109375" style="907" customWidth="1"/>
    <col min="14858" max="14858" width="12.42578125" style="907" customWidth="1"/>
    <col min="14859" max="14859" width="20.28515625" style="907" customWidth="1"/>
    <col min="14860" max="14860" width="24" style="907" customWidth="1"/>
    <col min="14861" max="15104" width="9" style="907"/>
    <col min="15105" max="15105" width="3.42578125" style="907" customWidth="1"/>
    <col min="15106" max="15106" width="9.42578125" style="907" customWidth="1"/>
    <col min="15107" max="15107" width="77.28515625" style="907" customWidth="1"/>
    <col min="15108" max="15109" width="15.42578125" style="907" customWidth="1"/>
    <col min="15110" max="15113" width="13.7109375" style="907" customWidth="1"/>
    <col min="15114" max="15114" width="12.42578125" style="907" customWidth="1"/>
    <col min="15115" max="15115" width="20.28515625" style="907" customWidth="1"/>
    <col min="15116" max="15116" width="24" style="907" customWidth="1"/>
    <col min="15117" max="15360" width="9" style="907"/>
    <col min="15361" max="15361" width="3.42578125" style="907" customWidth="1"/>
    <col min="15362" max="15362" width="9.42578125" style="907" customWidth="1"/>
    <col min="15363" max="15363" width="77.28515625" style="907" customWidth="1"/>
    <col min="15364" max="15365" width="15.42578125" style="907" customWidth="1"/>
    <col min="15366" max="15369" width="13.7109375" style="907" customWidth="1"/>
    <col min="15370" max="15370" width="12.42578125" style="907" customWidth="1"/>
    <col min="15371" max="15371" width="20.28515625" style="907" customWidth="1"/>
    <col min="15372" max="15372" width="24" style="907" customWidth="1"/>
    <col min="15373" max="15616" width="9" style="907"/>
    <col min="15617" max="15617" width="3.42578125" style="907" customWidth="1"/>
    <col min="15618" max="15618" width="9.42578125" style="907" customWidth="1"/>
    <col min="15619" max="15619" width="77.28515625" style="907" customWidth="1"/>
    <col min="15620" max="15621" width="15.42578125" style="907" customWidth="1"/>
    <col min="15622" max="15625" width="13.7109375" style="907" customWidth="1"/>
    <col min="15626" max="15626" width="12.42578125" style="907" customWidth="1"/>
    <col min="15627" max="15627" width="20.28515625" style="907" customWidth="1"/>
    <col min="15628" max="15628" width="24" style="907" customWidth="1"/>
    <col min="15629" max="15872" width="9" style="907"/>
    <col min="15873" max="15873" width="3.42578125" style="907" customWidth="1"/>
    <col min="15874" max="15874" width="9.42578125" style="907" customWidth="1"/>
    <col min="15875" max="15875" width="77.28515625" style="907" customWidth="1"/>
    <col min="15876" max="15877" width="15.42578125" style="907" customWidth="1"/>
    <col min="15878" max="15881" width="13.7109375" style="907" customWidth="1"/>
    <col min="15882" max="15882" width="12.42578125" style="907" customWidth="1"/>
    <col min="15883" max="15883" width="20.28515625" style="907" customWidth="1"/>
    <col min="15884" max="15884" width="24" style="907" customWidth="1"/>
    <col min="15885" max="16128" width="9" style="907"/>
    <col min="16129" max="16129" width="3.42578125" style="907" customWidth="1"/>
    <col min="16130" max="16130" width="9.42578125" style="907" customWidth="1"/>
    <col min="16131" max="16131" width="77.28515625" style="907" customWidth="1"/>
    <col min="16132" max="16133" width="15.42578125" style="907" customWidth="1"/>
    <col min="16134" max="16137" width="13.7109375" style="907" customWidth="1"/>
    <col min="16138" max="16138" width="12.42578125" style="907" customWidth="1"/>
    <col min="16139" max="16139" width="20.28515625" style="907" customWidth="1"/>
    <col min="16140" max="16140" width="24" style="907" customWidth="1"/>
    <col min="16141" max="16384" width="9" style="907"/>
  </cols>
  <sheetData>
    <row r="1" spans="1:250" ht="27.75" thickTop="1" thickBot="1">
      <c r="A1" s="2458" t="s">
        <v>1</v>
      </c>
      <c r="B1" s="2459"/>
      <c r="C1" s="1483">
        <f>'بيانات عامة'!D5</f>
        <v>0</v>
      </c>
      <c r="D1" s="906"/>
      <c r="E1" s="906"/>
      <c r="F1" s="906"/>
      <c r="G1" s="906"/>
      <c r="H1" s="906"/>
      <c r="I1" s="906"/>
      <c r="J1" s="906"/>
      <c r="K1" s="906"/>
      <c r="L1" s="2559"/>
      <c r="M1" s="2559"/>
      <c r="N1" s="2559"/>
      <c r="O1" s="2559"/>
      <c r="P1" s="2559"/>
      <c r="Q1" s="2559"/>
      <c r="R1" s="2559"/>
      <c r="S1" s="2559"/>
      <c r="T1" s="2559"/>
      <c r="U1" s="2559"/>
      <c r="V1" s="2559"/>
      <c r="W1" s="2559"/>
      <c r="X1" s="2559"/>
      <c r="Y1" s="2559"/>
      <c r="Z1" s="2559"/>
      <c r="AA1" s="2559"/>
      <c r="AB1" s="2559"/>
      <c r="AC1" s="2559"/>
      <c r="AD1" s="2559"/>
      <c r="AE1" s="2559"/>
      <c r="AF1" s="2559"/>
      <c r="AG1" s="2559"/>
      <c r="AH1" s="2559"/>
      <c r="AI1" s="2559"/>
      <c r="AJ1" s="2559"/>
      <c r="AK1" s="2559"/>
      <c r="AL1" s="2559"/>
      <c r="AM1" s="2559"/>
      <c r="AN1" s="2559"/>
      <c r="AO1" s="2559"/>
      <c r="AP1" s="2559"/>
      <c r="AQ1" s="2559"/>
      <c r="AR1" s="2559"/>
      <c r="AS1" s="2559"/>
      <c r="AT1" s="2559"/>
      <c r="AU1" s="2559"/>
      <c r="AV1" s="2559"/>
      <c r="AW1" s="2559"/>
      <c r="AX1" s="2559"/>
      <c r="AY1" s="2559"/>
      <c r="AZ1" s="2559"/>
      <c r="BA1" s="2559"/>
      <c r="BB1" s="2559"/>
      <c r="BC1" s="2559"/>
      <c r="BD1" s="2559"/>
      <c r="BE1" s="2559"/>
      <c r="BF1" s="2559"/>
      <c r="BG1" s="2559"/>
      <c r="BH1" s="2559"/>
      <c r="BI1" s="2559"/>
      <c r="BJ1" s="2559"/>
      <c r="BK1" s="2559"/>
      <c r="BL1" s="2559"/>
      <c r="BM1" s="2559"/>
      <c r="BN1" s="2559"/>
      <c r="BO1" s="2559"/>
      <c r="BP1" s="2559"/>
      <c r="BQ1" s="2559"/>
      <c r="BR1" s="2559"/>
      <c r="BS1" s="2559"/>
      <c r="BT1" s="2559"/>
      <c r="BU1" s="2559"/>
      <c r="BV1" s="2559"/>
      <c r="BW1" s="2559"/>
      <c r="BX1" s="2559"/>
      <c r="BY1" s="2559"/>
      <c r="BZ1" s="2559"/>
      <c r="CA1" s="2559"/>
      <c r="CB1" s="2559"/>
      <c r="CC1" s="2559"/>
      <c r="CD1" s="2559"/>
      <c r="CE1" s="2559"/>
      <c r="CF1" s="2559"/>
      <c r="CG1" s="2559"/>
      <c r="CH1" s="2559"/>
      <c r="CI1" s="2559"/>
      <c r="CJ1" s="2559"/>
      <c r="CK1" s="2559"/>
      <c r="CL1" s="2559"/>
      <c r="CM1" s="2559"/>
      <c r="CN1" s="2559"/>
      <c r="CO1" s="2559"/>
      <c r="CP1" s="2559"/>
      <c r="CQ1" s="2559"/>
      <c r="CR1" s="2559"/>
      <c r="CS1" s="2559"/>
      <c r="CT1" s="2559"/>
      <c r="CU1" s="2559"/>
      <c r="CV1" s="2559"/>
      <c r="CW1" s="2559"/>
      <c r="CX1" s="2559"/>
      <c r="CY1" s="2559"/>
      <c r="CZ1" s="2559"/>
      <c r="DA1" s="2559"/>
      <c r="DB1" s="2559"/>
      <c r="DC1" s="2559"/>
      <c r="DD1" s="2559"/>
      <c r="DE1" s="2559"/>
      <c r="DF1" s="2559"/>
      <c r="DG1" s="2559"/>
      <c r="DH1" s="2559"/>
      <c r="DI1" s="2559"/>
      <c r="DJ1" s="2559"/>
      <c r="DK1" s="2559"/>
      <c r="DL1" s="2559"/>
      <c r="DM1" s="2559"/>
      <c r="DN1" s="2559"/>
      <c r="DO1" s="2559"/>
      <c r="DP1" s="2559"/>
      <c r="DQ1" s="2559"/>
      <c r="DR1" s="2559"/>
      <c r="DS1" s="2559"/>
      <c r="DT1" s="2559"/>
      <c r="DU1" s="2559"/>
      <c r="DV1" s="2559"/>
      <c r="DW1" s="2559"/>
      <c r="DX1" s="2559"/>
      <c r="DY1" s="2559"/>
      <c r="DZ1" s="2559"/>
      <c r="EA1" s="2559"/>
      <c r="EB1" s="2559"/>
      <c r="EC1" s="2559"/>
      <c r="ED1" s="2559"/>
      <c r="EE1" s="2559"/>
      <c r="EF1" s="2559"/>
      <c r="EG1" s="2559"/>
      <c r="EH1" s="2559"/>
      <c r="EI1" s="2559"/>
      <c r="EJ1" s="2559"/>
      <c r="EK1" s="2559"/>
      <c r="EL1" s="2559"/>
      <c r="EM1" s="2559"/>
      <c r="EN1" s="2559"/>
      <c r="EO1" s="2559"/>
      <c r="EP1" s="2559"/>
      <c r="EQ1" s="2559"/>
      <c r="ER1" s="2559"/>
      <c r="ES1" s="2559"/>
      <c r="ET1" s="2559"/>
      <c r="EU1" s="2559"/>
      <c r="EV1" s="2559"/>
      <c r="EW1" s="2559"/>
      <c r="EX1" s="2559"/>
      <c r="EY1" s="2559"/>
      <c r="EZ1" s="2559"/>
      <c r="FA1" s="2559"/>
      <c r="FB1" s="2559"/>
      <c r="FC1" s="2559"/>
      <c r="FD1" s="2559"/>
      <c r="FE1" s="2559"/>
      <c r="FF1" s="2559"/>
      <c r="FG1" s="2559"/>
      <c r="FH1" s="2559"/>
      <c r="FI1" s="2559"/>
      <c r="FJ1" s="2559"/>
      <c r="FK1" s="2559"/>
      <c r="FL1" s="2559"/>
      <c r="FM1" s="2559"/>
      <c r="FN1" s="2559"/>
      <c r="FO1" s="2559"/>
      <c r="FP1" s="2559"/>
      <c r="FQ1" s="2559"/>
      <c r="FR1" s="2559"/>
      <c r="FS1" s="2559"/>
      <c r="FT1" s="2559"/>
      <c r="FU1" s="2559"/>
      <c r="FV1" s="2559"/>
      <c r="FW1" s="2559"/>
      <c r="FX1" s="2559"/>
      <c r="FY1" s="2559"/>
      <c r="FZ1" s="2559"/>
      <c r="GA1" s="2559"/>
      <c r="GB1" s="2559"/>
      <c r="GC1" s="2559"/>
      <c r="GD1" s="2559"/>
      <c r="GE1" s="2559"/>
      <c r="GF1" s="2559"/>
      <c r="GG1" s="2559"/>
      <c r="GH1" s="2559"/>
      <c r="GI1" s="2559"/>
      <c r="GJ1" s="2559"/>
      <c r="GK1" s="2559"/>
      <c r="GL1" s="2559"/>
      <c r="GM1" s="2559"/>
      <c r="GN1" s="2559"/>
      <c r="GO1" s="2559"/>
      <c r="GP1" s="2559"/>
      <c r="GQ1" s="2559"/>
      <c r="GR1" s="2559"/>
      <c r="GS1" s="2559"/>
      <c r="GT1" s="2559"/>
      <c r="GU1" s="2559"/>
      <c r="GV1" s="2559"/>
      <c r="GW1" s="2559"/>
      <c r="GX1" s="2559"/>
      <c r="GY1" s="2559"/>
      <c r="GZ1" s="2559"/>
      <c r="HA1" s="2559"/>
      <c r="HB1" s="2559"/>
      <c r="HC1" s="2559"/>
      <c r="HD1" s="2559"/>
      <c r="HE1" s="2559"/>
      <c r="HF1" s="2559"/>
      <c r="HG1" s="2559"/>
      <c r="HH1" s="2559"/>
      <c r="HI1" s="2559"/>
      <c r="HJ1" s="2559"/>
      <c r="HK1" s="2559"/>
      <c r="HL1" s="2559"/>
      <c r="HM1" s="2559"/>
      <c r="HN1" s="2559"/>
      <c r="HO1" s="2559"/>
      <c r="HP1" s="2559"/>
      <c r="HQ1" s="2559"/>
      <c r="HR1" s="2559"/>
      <c r="HS1" s="2559"/>
      <c r="HT1" s="2559"/>
      <c r="HU1" s="2559"/>
      <c r="HV1" s="2559"/>
      <c r="HW1" s="2559"/>
      <c r="HX1" s="2559"/>
      <c r="HY1" s="2559"/>
      <c r="HZ1" s="2559"/>
      <c r="IA1" s="2559"/>
      <c r="IB1" s="2559"/>
      <c r="IC1" s="2559"/>
      <c r="ID1" s="2559"/>
      <c r="IE1" s="2559"/>
      <c r="IF1" s="2559"/>
      <c r="IG1" s="2559"/>
      <c r="IH1" s="2559"/>
      <c r="II1" s="2559"/>
      <c r="IJ1" s="2559"/>
      <c r="IK1" s="2559"/>
      <c r="IL1" s="2559"/>
      <c r="IM1" s="2559"/>
      <c r="IN1" s="2559"/>
      <c r="IO1" s="2559"/>
      <c r="IP1" s="2559"/>
    </row>
    <row r="2" spans="1:250" ht="27.75" thickTop="1" thickBot="1">
      <c r="A2" s="2460" t="s">
        <v>529</v>
      </c>
      <c r="B2" s="2471"/>
      <c r="C2" s="1845">
        <f>'بيانات عامة'!D15</f>
        <v>0</v>
      </c>
      <c r="D2" s="1484"/>
      <c r="E2" s="1484"/>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08"/>
      <c r="AL2" s="908"/>
      <c r="AM2" s="908"/>
      <c r="AN2" s="908"/>
      <c r="AO2" s="908"/>
      <c r="AP2" s="908"/>
      <c r="AQ2" s="908"/>
      <c r="AR2" s="908"/>
      <c r="AS2" s="908"/>
      <c r="AT2" s="908"/>
      <c r="AU2" s="908"/>
      <c r="AV2" s="908"/>
      <c r="AW2" s="908"/>
      <c r="AX2" s="908"/>
      <c r="AY2" s="908"/>
      <c r="AZ2" s="908"/>
      <c r="BA2" s="908"/>
      <c r="BB2" s="908"/>
      <c r="BC2" s="908"/>
      <c r="BD2" s="908"/>
      <c r="BE2" s="908"/>
      <c r="BF2" s="908"/>
      <c r="BG2" s="908"/>
      <c r="BH2" s="908"/>
      <c r="BI2" s="908"/>
      <c r="BJ2" s="908"/>
      <c r="BK2" s="908"/>
      <c r="BL2" s="908"/>
      <c r="BM2" s="908"/>
      <c r="BN2" s="908"/>
      <c r="BO2" s="908"/>
      <c r="BP2" s="908"/>
      <c r="BQ2" s="908"/>
      <c r="BR2" s="908"/>
      <c r="BS2" s="908"/>
      <c r="BT2" s="908"/>
      <c r="BU2" s="908"/>
      <c r="BV2" s="908"/>
      <c r="BW2" s="908"/>
      <c r="BX2" s="908"/>
      <c r="BY2" s="908"/>
      <c r="BZ2" s="908"/>
      <c r="CA2" s="908"/>
      <c r="CB2" s="908"/>
      <c r="CC2" s="908"/>
      <c r="CD2" s="908"/>
      <c r="CE2" s="908"/>
      <c r="CF2" s="908"/>
      <c r="CG2" s="908"/>
      <c r="CH2" s="908"/>
      <c r="CI2" s="908"/>
      <c r="CJ2" s="908"/>
      <c r="CK2" s="908"/>
      <c r="CL2" s="908"/>
      <c r="CM2" s="908"/>
      <c r="CN2" s="908"/>
      <c r="CO2" s="908"/>
      <c r="CP2" s="908"/>
      <c r="CQ2" s="908"/>
      <c r="CR2" s="908"/>
      <c r="CS2" s="908"/>
      <c r="CT2" s="908"/>
      <c r="CU2" s="908"/>
      <c r="CV2" s="908"/>
      <c r="CW2" s="908"/>
      <c r="CX2" s="908"/>
      <c r="CY2" s="908"/>
      <c r="CZ2" s="908"/>
      <c r="DA2" s="908"/>
      <c r="DB2" s="908"/>
      <c r="DC2" s="908"/>
      <c r="DD2" s="908"/>
      <c r="DE2" s="908"/>
      <c r="DF2" s="908"/>
      <c r="DG2" s="908"/>
      <c r="DH2" s="908"/>
      <c r="DI2" s="908"/>
      <c r="DJ2" s="908"/>
      <c r="DK2" s="908"/>
      <c r="DL2" s="908"/>
      <c r="DM2" s="908"/>
      <c r="DN2" s="908"/>
      <c r="DO2" s="908"/>
      <c r="DP2" s="908"/>
      <c r="DQ2" s="908"/>
      <c r="DR2" s="908"/>
      <c r="DS2" s="908"/>
      <c r="DT2" s="908"/>
      <c r="DU2" s="908"/>
      <c r="DV2" s="908"/>
      <c r="DW2" s="908"/>
      <c r="DX2" s="908"/>
      <c r="DY2" s="908"/>
      <c r="DZ2" s="908"/>
      <c r="EA2" s="908"/>
      <c r="EB2" s="908"/>
      <c r="EC2" s="908"/>
      <c r="ED2" s="908"/>
      <c r="EE2" s="908"/>
      <c r="EF2" s="908"/>
      <c r="EG2" s="908"/>
      <c r="EH2" s="908"/>
      <c r="EI2" s="908"/>
      <c r="EJ2" s="908"/>
      <c r="EK2" s="908"/>
      <c r="EL2" s="908"/>
      <c r="EM2" s="908"/>
      <c r="EN2" s="908"/>
      <c r="EO2" s="908"/>
      <c r="EP2" s="908"/>
      <c r="EQ2" s="908"/>
      <c r="ER2" s="908"/>
      <c r="ES2" s="908"/>
      <c r="ET2" s="908"/>
      <c r="EU2" s="908"/>
      <c r="EV2" s="908"/>
      <c r="EW2" s="908"/>
      <c r="EX2" s="908"/>
      <c r="EY2" s="908"/>
      <c r="EZ2" s="908"/>
      <c r="FA2" s="908"/>
      <c r="FB2" s="908"/>
      <c r="FC2" s="908"/>
      <c r="FD2" s="908"/>
      <c r="FE2" s="908"/>
      <c r="FF2" s="908"/>
      <c r="FG2" s="908"/>
      <c r="FH2" s="908"/>
      <c r="FI2" s="908"/>
      <c r="FJ2" s="908"/>
      <c r="FK2" s="908"/>
      <c r="FL2" s="908"/>
      <c r="FM2" s="908"/>
      <c r="FN2" s="908"/>
      <c r="FO2" s="908"/>
      <c r="FP2" s="908"/>
      <c r="FQ2" s="908"/>
      <c r="FR2" s="908"/>
      <c r="FS2" s="908"/>
      <c r="FT2" s="908"/>
      <c r="FU2" s="908"/>
      <c r="FV2" s="908"/>
      <c r="FW2" s="908"/>
      <c r="FX2" s="908"/>
      <c r="FY2" s="908"/>
      <c r="FZ2" s="908"/>
      <c r="GA2" s="908"/>
      <c r="GB2" s="908"/>
      <c r="GC2" s="908"/>
      <c r="GD2" s="908"/>
      <c r="GE2" s="908"/>
      <c r="GF2" s="908"/>
      <c r="GG2" s="908"/>
      <c r="GH2" s="908"/>
      <c r="GI2" s="908"/>
      <c r="GJ2" s="908"/>
      <c r="GK2" s="908"/>
      <c r="GL2" s="908"/>
      <c r="GM2" s="908"/>
      <c r="GN2" s="908"/>
      <c r="GO2" s="908"/>
      <c r="GP2" s="908"/>
      <c r="GQ2" s="908"/>
      <c r="GR2" s="908"/>
      <c r="GS2" s="908"/>
      <c r="GT2" s="908"/>
      <c r="GU2" s="908"/>
      <c r="GV2" s="908"/>
      <c r="GW2" s="908"/>
      <c r="GX2" s="908"/>
      <c r="GY2" s="908"/>
      <c r="GZ2" s="908"/>
      <c r="HA2" s="908"/>
      <c r="HB2" s="908"/>
      <c r="HC2" s="908"/>
      <c r="HD2" s="908"/>
      <c r="HE2" s="908"/>
      <c r="HF2" s="908"/>
      <c r="HG2" s="908"/>
      <c r="HH2" s="908"/>
      <c r="HI2" s="908"/>
      <c r="HJ2" s="908"/>
      <c r="HK2" s="908"/>
      <c r="HL2" s="908"/>
      <c r="HM2" s="908"/>
      <c r="HN2" s="908"/>
      <c r="HO2" s="908"/>
      <c r="HP2" s="908"/>
      <c r="HQ2" s="908"/>
      <c r="HR2" s="908"/>
      <c r="HS2" s="908"/>
      <c r="HT2" s="908"/>
      <c r="HU2" s="908"/>
      <c r="HV2" s="908"/>
      <c r="HW2" s="908"/>
      <c r="HX2" s="908"/>
      <c r="HY2" s="908"/>
      <c r="HZ2" s="908"/>
      <c r="IA2" s="908"/>
      <c r="IB2" s="908"/>
      <c r="IC2" s="908"/>
      <c r="ID2" s="908"/>
      <c r="IE2" s="908"/>
      <c r="IF2" s="908"/>
      <c r="IG2" s="908"/>
      <c r="IH2" s="908"/>
      <c r="II2" s="908"/>
      <c r="IJ2" s="908"/>
      <c r="IK2" s="908"/>
      <c r="IL2" s="908"/>
      <c r="IM2" s="908"/>
      <c r="IN2" s="908"/>
      <c r="IO2" s="908"/>
      <c r="IP2" s="908"/>
    </row>
    <row r="3" spans="1:250" s="909" customFormat="1" ht="28.5" customHeight="1" thickTop="1" thickBot="1">
      <c r="B3" s="2568" t="s">
        <v>392</v>
      </c>
      <c r="C3" s="2568"/>
      <c r="D3" s="2568"/>
      <c r="E3" s="2568"/>
      <c r="F3" s="2568"/>
      <c r="G3" s="2568"/>
      <c r="H3" s="2568"/>
      <c r="I3" s="2568"/>
      <c r="J3" s="2568"/>
      <c r="K3" s="2568"/>
    </row>
    <row r="4" spans="1:250" s="909" customFormat="1" ht="15" customHeight="1" thickBot="1">
      <c r="B4" s="904"/>
      <c r="C4" s="910"/>
      <c r="D4" s="2569" t="s">
        <v>685</v>
      </c>
      <c r="E4" s="2570"/>
      <c r="F4" s="2570"/>
      <c r="G4" s="2570"/>
      <c r="H4" s="2570"/>
      <c r="I4" s="2570"/>
      <c r="J4" s="2571"/>
      <c r="K4" s="905"/>
    </row>
    <row r="5" spans="1:250" s="1083" customFormat="1" ht="27" customHeight="1" thickBot="1">
      <c r="A5" s="2582" t="s">
        <v>454</v>
      </c>
      <c r="B5" s="2589" t="s">
        <v>393</v>
      </c>
      <c r="C5" s="2590"/>
      <c r="D5" s="1078" t="s">
        <v>394</v>
      </c>
      <c r="E5" s="1079" t="s">
        <v>382</v>
      </c>
      <c r="F5" s="1078" t="s">
        <v>383</v>
      </c>
      <c r="G5" s="1080" t="s">
        <v>384</v>
      </c>
      <c r="H5" s="1078" t="s">
        <v>385</v>
      </c>
      <c r="I5" s="1078" t="s">
        <v>395</v>
      </c>
      <c r="J5" s="1081" t="s">
        <v>387</v>
      </c>
      <c r="K5" s="1082" t="s">
        <v>795</v>
      </c>
    </row>
    <row r="6" spans="1:250" s="1084" customFormat="1" ht="25.5" customHeight="1" thickBot="1">
      <c r="A6" s="2583"/>
      <c r="B6" s="2587" t="s">
        <v>396</v>
      </c>
      <c r="C6" s="2574"/>
      <c r="D6" s="2574"/>
      <c r="E6" s="2574"/>
      <c r="F6" s="2574"/>
      <c r="G6" s="2574"/>
      <c r="H6" s="2574"/>
      <c r="I6" s="2574"/>
      <c r="J6" s="2574"/>
      <c r="K6" s="2588"/>
    </row>
    <row r="7" spans="1:250" s="1084" customFormat="1" ht="18">
      <c r="A7" s="2584" t="s">
        <v>750</v>
      </c>
      <c r="B7" s="1085"/>
      <c r="C7" s="1086" t="s">
        <v>771</v>
      </c>
      <c r="D7" s="1983"/>
      <c r="E7" s="1983"/>
      <c r="F7" s="1983"/>
      <c r="G7" s="1983"/>
      <c r="H7" s="1983"/>
      <c r="I7" s="1983"/>
      <c r="J7" s="1983"/>
      <c r="K7" s="2560"/>
    </row>
    <row r="8" spans="1:250" s="1084" customFormat="1" ht="18">
      <c r="A8" s="2585"/>
      <c r="B8" s="1085"/>
      <c r="C8" s="1087" t="s">
        <v>397</v>
      </c>
      <c r="D8" s="1983"/>
      <c r="E8" s="1983"/>
      <c r="F8" s="1983"/>
      <c r="G8" s="1983"/>
      <c r="H8" s="1983"/>
      <c r="I8" s="1983"/>
      <c r="J8" s="1983"/>
      <c r="K8" s="2561"/>
    </row>
    <row r="9" spans="1:250" s="1084" customFormat="1" ht="18">
      <c r="A9" s="2585"/>
      <c r="B9" s="1085"/>
      <c r="C9" s="1087" t="s">
        <v>398</v>
      </c>
      <c r="D9" s="1983"/>
      <c r="E9" s="1983"/>
      <c r="F9" s="1983"/>
      <c r="G9" s="1983"/>
      <c r="H9" s="1983"/>
      <c r="I9" s="1983"/>
      <c r="J9" s="1983"/>
      <c r="K9" s="2561"/>
    </row>
    <row r="10" spans="1:250" s="1084" customFormat="1" ht="18">
      <c r="A10" s="2585"/>
      <c r="B10" s="1085"/>
      <c r="C10" s="1088" t="s">
        <v>399</v>
      </c>
      <c r="D10" s="1983"/>
      <c r="E10" s="1983"/>
      <c r="F10" s="1983"/>
      <c r="G10" s="1983"/>
      <c r="H10" s="1983"/>
      <c r="I10" s="1983"/>
      <c r="J10" s="1983"/>
      <c r="K10" s="2561"/>
    </row>
    <row r="11" spans="1:250" s="1084" customFormat="1" ht="18">
      <c r="A11" s="2585"/>
      <c r="B11" s="1085"/>
      <c r="C11" s="1088" t="s">
        <v>400</v>
      </c>
      <c r="D11" s="1983"/>
      <c r="E11" s="1983"/>
      <c r="F11" s="1983"/>
      <c r="G11" s="1983"/>
      <c r="H11" s="1983"/>
      <c r="I11" s="1983"/>
      <c r="J11" s="1983"/>
      <c r="K11" s="2561"/>
    </row>
    <row r="12" spans="1:250" s="1084" customFormat="1" ht="18">
      <c r="A12" s="2585"/>
      <c r="B12" s="1085"/>
      <c r="C12" s="1088" t="s">
        <v>401</v>
      </c>
      <c r="D12" s="1983"/>
      <c r="E12" s="1983"/>
      <c r="F12" s="1983"/>
      <c r="G12" s="1983"/>
      <c r="H12" s="1983"/>
      <c r="I12" s="1983"/>
      <c r="J12" s="1983"/>
      <c r="K12" s="2561"/>
    </row>
    <row r="13" spans="1:250" s="1084" customFormat="1" ht="18">
      <c r="A13" s="2585"/>
      <c r="B13" s="1085"/>
      <c r="C13" s="1088" t="s">
        <v>402</v>
      </c>
      <c r="D13" s="1983"/>
      <c r="E13" s="1983"/>
      <c r="F13" s="1983"/>
      <c r="G13" s="1983"/>
      <c r="H13" s="1983"/>
      <c r="I13" s="1983"/>
      <c r="J13" s="1983"/>
      <c r="K13" s="2561"/>
    </row>
    <row r="14" spans="1:250" s="1084" customFormat="1" ht="18">
      <c r="A14" s="2585"/>
      <c r="B14" s="1085"/>
      <c r="C14" s="1089" t="s">
        <v>403</v>
      </c>
      <c r="D14" s="1090">
        <f t="shared" ref="D14:J14" si="0">SUM(D15:D17)</f>
        <v>0</v>
      </c>
      <c r="E14" s="1091">
        <f t="shared" si="0"/>
        <v>0</v>
      </c>
      <c r="F14" s="1091">
        <f t="shared" si="0"/>
        <v>0</v>
      </c>
      <c r="G14" s="1091">
        <f t="shared" si="0"/>
        <v>0</v>
      </c>
      <c r="H14" s="1091">
        <f t="shared" si="0"/>
        <v>0</v>
      </c>
      <c r="I14" s="1091">
        <f t="shared" si="0"/>
        <v>0</v>
      </c>
      <c r="J14" s="1091">
        <f t="shared" si="0"/>
        <v>0</v>
      </c>
      <c r="K14" s="2561"/>
    </row>
    <row r="15" spans="1:250" s="1084" customFormat="1" ht="18">
      <c r="A15" s="2585"/>
      <c r="B15" s="1085"/>
      <c r="C15" s="1878" t="s">
        <v>763</v>
      </c>
      <c r="D15" s="1983"/>
      <c r="E15" s="1983"/>
      <c r="F15" s="1983"/>
      <c r="G15" s="1983"/>
      <c r="H15" s="1983"/>
      <c r="I15" s="1983"/>
      <c r="J15" s="1983"/>
      <c r="K15" s="2561"/>
    </row>
    <row r="16" spans="1:250" s="1084" customFormat="1" ht="18">
      <c r="A16" s="2585"/>
      <c r="B16" s="1085"/>
      <c r="C16" s="1088" t="s">
        <v>404</v>
      </c>
      <c r="D16" s="1983"/>
      <c r="E16" s="1983"/>
      <c r="F16" s="1983"/>
      <c r="G16" s="1983"/>
      <c r="H16" s="1983"/>
      <c r="I16" s="1983"/>
      <c r="J16" s="1983"/>
      <c r="K16" s="2561"/>
    </row>
    <row r="17" spans="1:253" s="1084" customFormat="1" ht="18">
      <c r="A17" s="2585"/>
      <c r="B17" s="1085"/>
      <c r="C17" s="1088" t="s">
        <v>405</v>
      </c>
      <c r="D17" s="1983"/>
      <c r="E17" s="1983"/>
      <c r="F17" s="1983"/>
      <c r="G17" s="1983"/>
      <c r="H17" s="1983"/>
      <c r="I17" s="1983"/>
      <c r="J17" s="1983"/>
      <c r="K17" s="2561"/>
    </row>
    <row r="18" spans="1:253" s="1084" customFormat="1" ht="18">
      <c r="A18" s="2585"/>
      <c r="B18" s="1085"/>
      <c r="C18" s="1089" t="s">
        <v>406</v>
      </c>
      <c r="D18" s="1090">
        <f>D19+D20</f>
        <v>0</v>
      </c>
      <c r="E18" s="1091">
        <f t="shared" ref="E18:J18" si="1">E19+E20</f>
        <v>0</v>
      </c>
      <c r="F18" s="1091">
        <f t="shared" si="1"/>
        <v>0</v>
      </c>
      <c r="G18" s="1091">
        <f t="shared" si="1"/>
        <v>0</v>
      </c>
      <c r="H18" s="1091">
        <f t="shared" si="1"/>
        <v>0</v>
      </c>
      <c r="I18" s="1091">
        <f t="shared" si="1"/>
        <v>0</v>
      </c>
      <c r="J18" s="1091">
        <f t="shared" si="1"/>
        <v>0</v>
      </c>
      <c r="K18" s="2561"/>
    </row>
    <row r="19" spans="1:253" s="1084" customFormat="1" ht="18">
      <c r="A19" s="2585"/>
      <c r="B19" s="1085"/>
      <c r="C19" s="1088" t="s">
        <v>801</v>
      </c>
      <c r="D19" s="1983"/>
      <c r="E19" s="1983"/>
      <c r="F19" s="1983"/>
      <c r="G19" s="1983"/>
      <c r="H19" s="1983"/>
      <c r="I19" s="1983"/>
      <c r="J19" s="1983"/>
      <c r="K19" s="2561"/>
    </row>
    <row r="20" spans="1:253" s="1084" customFormat="1" ht="18">
      <c r="A20" s="2585"/>
      <c r="B20" s="1085"/>
      <c r="C20" s="1088" t="s">
        <v>802</v>
      </c>
      <c r="D20" s="1983"/>
      <c r="E20" s="1983"/>
      <c r="F20" s="1983"/>
      <c r="G20" s="1983"/>
      <c r="H20" s="1983"/>
      <c r="I20" s="1983"/>
      <c r="J20" s="1983"/>
      <c r="K20" s="2561"/>
    </row>
    <row r="21" spans="1:253" s="1093" customFormat="1" ht="18">
      <c r="A21" s="2585"/>
      <c r="B21" s="1092"/>
      <c r="C21" s="1088" t="s">
        <v>407</v>
      </c>
      <c r="D21" s="1983"/>
      <c r="E21" s="1983"/>
      <c r="F21" s="1983"/>
      <c r="G21" s="1983"/>
      <c r="H21" s="1983"/>
      <c r="I21" s="1983"/>
      <c r="J21" s="1983"/>
      <c r="K21" s="2562"/>
      <c r="L21" s="1881"/>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4"/>
      <c r="AI21" s="1084"/>
      <c r="AJ21" s="1084"/>
      <c r="AK21" s="1084"/>
      <c r="AL21" s="1084"/>
      <c r="AM21" s="1084"/>
      <c r="AN21" s="1084"/>
      <c r="AO21" s="1084"/>
      <c r="AP21" s="1084"/>
      <c r="AQ21" s="1084"/>
      <c r="AR21" s="1084"/>
      <c r="AS21" s="1084"/>
      <c r="AT21" s="1084"/>
      <c r="AU21" s="1084"/>
      <c r="AV21" s="1084"/>
      <c r="AW21" s="1084"/>
      <c r="AX21" s="1084"/>
      <c r="AY21" s="1084"/>
      <c r="AZ21" s="1084"/>
      <c r="BA21" s="1084"/>
      <c r="BB21" s="1084"/>
      <c r="BC21" s="1084"/>
      <c r="BD21" s="1084"/>
      <c r="BE21" s="1084"/>
      <c r="BF21" s="1084"/>
      <c r="BG21" s="1084"/>
      <c r="BH21" s="1084"/>
      <c r="BI21" s="1084"/>
      <c r="BJ21" s="1084"/>
      <c r="BK21" s="1084"/>
      <c r="BL21" s="1084"/>
      <c r="BM21" s="1084"/>
      <c r="BN21" s="1084"/>
      <c r="BO21" s="1084"/>
      <c r="BP21" s="1084"/>
      <c r="BQ21" s="1084"/>
      <c r="BR21" s="1084"/>
      <c r="BS21" s="1084"/>
      <c r="BT21" s="1084"/>
      <c r="BU21" s="1084"/>
      <c r="BV21" s="1084"/>
      <c r="BW21" s="1084"/>
      <c r="BX21" s="1084"/>
      <c r="BY21" s="1084"/>
      <c r="BZ21" s="1084"/>
      <c r="CA21" s="1084"/>
      <c r="CB21" s="1084"/>
      <c r="CC21" s="1084"/>
      <c r="CD21" s="1084"/>
      <c r="CE21" s="1084"/>
      <c r="CF21" s="1084"/>
      <c r="CG21" s="1084"/>
      <c r="CH21" s="1084"/>
      <c r="CI21" s="1084"/>
      <c r="CJ21" s="1084"/>
      <c r="CK21" s="1084"/>
      <c r="CL21" s="1084"/>
      <c r="CM21" s="1084"/>
      <c r="CN21" s="1084"/>
      <c r="CO21" s="1084"/>
      <c r="CP21" s="1084"/>
      <c r="CQ21" s="1084"/>
      <c r="CR21" s="1084"/>
      <c r="CS21" s="1084"/>
      <c r="CT21" s="1084"/>
      <c r="CU21" s="1084"/>
      <c r="CV21" s="1084"/>
      <c r="CW21" s="1084"/>
      <c r="CX21" s="1084"/>
      <c r="CY21" s="1084"/>
      <c r="CZ21" s="1084"/>
      <c r="DA21" s="1084"/>
      <c r="DB21" s="1084"/>
      <c r="DC21" s="1084"/>
      <c r="DD21" s="1084"/>
      <c r="DE21" s="1084"/>
      <c r="DF21" s="1084"/>
      <c r="DG21" s="1084"/>
      <c r="DH21" s="1084"/>
      <c r="DI21" s="1084"/>
      <c r="DJ21" s="1084"/>
      <c r="DK21" s="1084"/>
      <c r="DL21" s="1084"/>
      <c r="DM21" s="1084"/>
      <c r="DN21" s="1084"/>
      <c r="DO21" s="1084"/>
      <c r="DP21" s="1084"/>
      <c r="DQ21" s="1084"/>
      <c r="DR21" s="1084"/>
      <c r="DS21" s="1084"/>
      <c r="DT21" s="1084"/>
      <c r="DU21" s="1084"/>
      <c r="DV21" s="1084"/>
      <c r="DW21" s="1084"/>
      <c r="DX21" s="1084"/>
      <c r="DY21" s="1084"/>
      <c r="DZ21" s="1084"/>
      <c r="EA21" s="1084"/>
      <c r="EB21" s="1084"/>
      <c r="EC21" s="1084"/>
      <c r="ED21" s="1084"/>
      <c r="EE21" s="1084"/>
      <c r="EF21" s="1084"/>
      <c r="EG21" s="1084"/>
      <c r="EH21" s="1084"/>
      <c r="EI21" s="1084"/>
      <c r="EJ21" s="1084"/>
      <c r="EK21" s="1084"/>
      <c r="EL21" s="1084"/>
      <c r="EM21" s="1084"/>
      <c r="EN21" s="1084"/>
      <c r="EO21" s="1084"/>
      <c r="EP21" s="1084"/>
      <c r="EQ21" s="1084"/>
      <c r="ER21" s="1084"/>
      <c r="ES21" s="1084"/>
      <c r="ET21" s="1084"/>
      <c r="EU21" s="1084"/>
      <c r="EV21" s="1084"/>
      <c r="EW21" s="1084"/>
      <c r="EX21" s="1084"/>
      <c r="EY21" s="1084"/>
      <c r="EZ21" s="1084"/>
      <c r="FA21" s="1084"/>
      <c r="FB21" s="1084"/>
      <c r="FC21" s="1084"/>
      <c r="FD21" s="1084"/>
      <c r="FE21" s="1084"/>
      <c r="FF21" s="1084"/>
      <c r="FG21" s="1084"/>
      <c r="FH21" s="1084"/>
      <c r="FI21" s="1084"/>
      <c r="FJ21" s="1084"/>
      <c r="FK21" s="1084"/>
      <c r="FL21" s="1084"/>
      <c r="FM21" s="1084"/>
      <c r="FN21" s="1084"/>
      <c r="FO21" s="1084"/>
      <c r="FP21" s="1084"/>
      <c r="FQ21" s="1084"/>
      <c r="FR21" s="1084"/>
      <c r="FS21" s="1084"/>
      <c r="FT21" s="1084"/>
      <c r="FU21" s="1084"/>
      <c r="FV21" s="1084"/>
      <c r="FW21" s="1084"/>
      <c r="FX21" s="1084"/>
      <c r="FY21" s="1084"/>
      <c r="FZ21" s="1084"/>
      <c r="GA21" s="1084"/>
      <c r="GB21" s="1084"/>
      <c r="GC21" s="1084"/>
      <c r="GD21" s="1084"/>
      <c r="GE21" s="1084"/>
      <c r="GF21" s="1084"/>
      <c r="GG21" s="1084"/>
      <c r="GH21" s="1084"/>
      <c r="GI21" s="1084"/>
      <c r="GJ21" s="1084"/>
      <c r="GK21" s="1084"/>
      <c r="GL21" s="1084"/>
      <c r="GM21" s="1084"/>
      <c r="GN21" s="1084"/>
      <c r="GO21" s="1084"/>
      <c r="GP21" s="1084"/>
      <c r="GQ21" s="1084"/>
      <c r="GR21" s="1084"/>
      <c r="GS21" s="1084"/>
      <c r="GT21" s="1084"/>
      <c r="GU21" s="1084"/>
      <c r="GV21" s="1084"/>
      <c r="GW21" s="1084"/>
      <c r="GX21" s="1084"/>
      <c r="GY21" s="1084"/>
      <c r="GZ21" s="1084"/>
      <c r="HA21" s="1084"/>
      <c r="HB21" s="1084"/>
      <c r="HC21" s="1084"/>
      <c r="HD21" s="1084"/>
      <c r="HE21" s="1084"/>
      <c r="HF21" s="1084"/>
      <c r="HG21" s="1084"/>
      <c r="HH21" s="1084"/>
      <c r="HI21" s="1084"/>
      <c r="HJ21" s="1084"/>
      <c r="HK21" s="1084"/>
      <c r="HL21" s="1084"/>
      <c r="HM21" s="1084"/>
      <c r="HN21" s="1084"/>
      <c r="HO21" s="1084"/>
      <c r="HP21" s="1084"/>
      <c r="HQ21" s="1084"/>
      <c r="HR21" s="1084"/>
      <c r="HS21" s="1084"/>
      <c r="HT21" s="1084"/>
      <c r="HU21" s="1084"/>
      <c r="HV21" s="1084"/>
      <c r="HW21" s="1084"/>
      <c r="HX21" s="1084"/>
      <c r="HY21" s="1084"/>
      <c r="HZ21" s="1084"/>
      <c r="IA21" s="1084"/>
      <c r="IB21" s="1084"/>
      <c r="IC21" s="1084"/>
      <c r="ID21" s="1084"/>
      <c r="IE21" s="1084"/>
      <c r="IF21" s="1084"/>
      <c r="IG21" s="1084"/>
      <c r="IH21" s="1084"/>
      <c r="II21" s="1084"/>
      <c r="IJ21" s="1084"/>
      <c r="IK21" s="1084"/>
      <c r="IL21" s="1084"/>
      <c r="IM21" s="1084"/>
      <c r="IN21" s="1084"/>
      <c r="IO21" s="1084"/>
      <c r="IP21" s="1084"/>
      <c r="IQ21" s="1084"/>
      <c r="IR21" s="1084"/>
      <c r="IS21" s="1084"/>
    </row>
    <row r="22" spans="1:253" s="1084" customFormat="1" ht="18.75" thickBot="1">
      <c r="A22" s="2585"/>
      <c r="B22" s="1085"/>
      <c r="C22" s="1094" t="s">
        <v>408</v>
      </c>
      <c r="D22" s="1983"/>
      <c r="E22" s="1983"/>
      <c r="F22" s="1983"/>
      <c r="G22" s="1983"/>
      <c r="H22" s="1983"/>
      <c r="I22" s="1983"/>
      <c r="J22" s="1983"/>
      <c r="K22" s="1983"/>
      <c r="L22" s="1882"/>
    </row>
    <row r="23" spans="1:253" s="1084" customFormat="1" ht="49.5" customHeight="1" thickBot="1">
      <c r="A23" s="2585"/>
      <c r="B23" s="1095"/>
      <c r="C23" s="1096" t="s">
        <v>409</v>
      </c>
      <c r="D23" s="1097">
        <f>D7+D8+D9+D10+D11+D12+D13+D14+D18+D21+D22</f>
        <v>0</v>
      </c>
      <c r="E23" s="1097">
        <f t="shared" ref="E23:J23" si="2">E7+E8+E9+E10+E11+E12+E13+E14+E18+E21+E22</f>
        <v>0</v>
      </c>
      <c r="F23" s="1097">
        <f t="shared" si="2"/>
        <v>0</v>
      </c>
      <c r="G23" s="1097">
        <f t="shared" si="2"/>
        <v>0</v>
      </c>
      <c r="H23" s="1097">
        <f t="shared" si="2"/>
        <v>0</v>
      </c>
      <c r="I23" s="1097">
        <f t="shared" si="2"/>
        <v>0</v>
      </c>
      <c r="J23" s="1097">
        <f t="shared" si="2"/>
        <v>0</v>
      </c>
      <c r="K23" s="1098"/>
      <c r="L23" s="1881"/>
    </row>
    <row r="24" spans="1:253" s="1084" customFormat="1" ht="21" customHeight="1" thickTop="1">
      <c r="A24" s="2585"/>
      <c r="B24" s="1095"/>
      <c r="C24" s="1099" t="s">
        <v>410</v>
      </c>
      <c r="D24" s="1100"/>
      <c r="E24" s="1100"/>
      <c r="F24" s="1100"/>
      <c r="G24" s="1100"/>
      <c r="H24" s="1100"/>
      <c r="I24" s="1100"/>
      <c r="J24" s="1101"/>
      <c r="K24" s="2563"/>
    </row>
    <row r="25" spans="1:253" s="1084" customFormat="1" ht="15" customHeight="1">
      <c r="A25" s="2585"/>
      <c r="B25" s="1095"/>
      <c r="C25" s="1102" t="s">
        <v>411</v>
      </c>
      <c r="D25" s="1983"/>
      <c r="E25" s="1983"/>
      <c r="F25" s="1983"/>
      <c r="G25" s="1983"/>
      <c r="H25" s="1983"/>
      <c r="I25" s="1983"/>
      <c r="J25" s="1983"/>
      <c r="K25" s="2564"/>
    </row>
    <row r="26" spans="1:253" s="1084" customFormat="1" ht="39.75" customHeight="1" thickBot="1">
      <c r="A26" s="2585"/>
      <c r="B26" s="1095"/>
      <c r="C26" s="1103" t="s">
        <v>412</v>
      </c>
      <c r="D26" s="1983"/>
      <c r="E26" s="1983"/>
      <c r="F26" s="1983"/>
      <c r="G26" s="1983"/>
      <c r="H26" s="1983"/>
      <c r="I26" s="1983"/>
      <c r="J26" s="1983"/>
      <c r="K26" s="2565"/>
    </row>
    <row r="27" spans="1:253" s="1084" customFormat="1" ht="21.75" customHeight="1" thickBot="1">
      <c r="A27" s="2585"/>
      <c r="B27" s="1095"/>
      <c r="C27" s="1104" t="s">
        <v>413</v>
      </c>
      <c r="D27" s="1097">
        <f>D25+D26</f>
        <v>0</v>
      </c>
      <c r="E27" s="1097">
        <f t="shared" ref="E27:J27" si="3">E25+E26</f>
        <v>0</v>
      </c>
      <c r="F27" s="1097">
        <f t="shared" si="3"/>
        <v>0</v>
      </c>
      <c r="G27" s="1097">
        <f t="shared" si="3"/>
        <v>0</v>
      </c>
      <c r="H27" s="1097">
        <f t="shared" si="3"/>
        <v>0</v>
      </c>
      <c r="I27" s="1097">
        <f t="shared" si="3"/>
        <v>0</v>
      </c>
      <c r="J27" s="1097">
        <f t="shared" si="3"/>
        <v>0</v>
      </c>
      <c r="K27" s="2566"/>
    </row>
    <row r="28" spans="1:253" s="1084" customFormat="1" ht="27" customHeight="1" thickTop="1" thickBot="1">
      <c r="A28" s="2585"/>
      <c r="B28" s="1085"/>
      <c r="C28" s="1880" t="s">
        <v>414</v>
      </c>
      <c r="D28" s="1886">
        <f t="shared" ref="D28:J28" si="4">D23-D27</f>
        <v>0</v>
      </c>
      <c r="E28" s="1886">
        <f t="shared" si="4"/>
        <v>0</v>
      </c>
      <c r="F28" s="1886">
        <f t="shared" si="4"/>
        <v>0</v>
      </c>
      <c r="G28" s="1886">
        <f t="shared" si="4"/>
        <v>0</v>
      </c>
      <c r="H28" s="1886">
        <f t="shared" si="4"/>
        <v>0</v>
      </c>
      <c r="I28" s="1886">
        <f t="shared" si="4"/>
        <v>0</v>
      </c>
      <c r="J28" s="1886">
        <f t="shared" si="4"/>
        <v>0</v>
      </c>
      <c r="K28" s="2567"/>
    </row>
    <row r="29" spans="1:253" s="1084" customFormat="1" ht="24.75" customHeight="1" thickBot="1">
      <c r="A29" s="2585"/>
      <c r="B29" s="2572" t="s">
        <v>415</v>
      </c>
      <c r="C29" s="2573"/>
      <c r="D29" s="2574"/>
      <c r="E29" s="2574"/>
      <c r="F29" s="2574"/>
      <c r="G29" s="2574"/>
      <c r="H29" s="2574"/>
      <c r="I29" s="2574"/>
      <c r="J29" s="2574"/>
      <c r="K29" s="2575"/>
    </row>
    <row r="30" spans="1:253" s="1084" customFormat="1" ht="15" customHeight="1">
      <c r="A30" s="2585"/>
      <c r="B30" s="1095"/>
      <c r="C30" s="1105" t="s">
        <v>416</v>
      </c>
      <c r="D30" s="1983"/>
      <c r="E30" s="1983"/>
      <c r="F30" s="1983"/>
      <c r="G30" s="1983"/>
      <c r="H30" s="1983"/>
      <c r="I30" s="1983"/>
      <c r="J30" s="1983"/>
      <c r="K30" s="2591"/>
    </row>
    <row r="31" spans="1:253" s="1084" customFormat="1" ht="15" customHeight="1">
      <c r="A31" s="2585"/>
      <c r="B31" s="1095"/>
      <c r="C31" s="1106" t="s">
        <v>417</v>
      </c>
      <c r="D31" s="1984"/>
      <c r="E31" s="1984"/>
      <c r="F31" s="1984"/>
      <c r="G31" s="1984"/>
      <c r="H31" s="1984"/>
      <c r="I31" s="1984"/>
      <c r="J31" s="1984"/>
      <c r="K31" s="2592"/>
    </row>
    <row r="32" spans="1:253" s="1084" customFormat="1" ht="15" customHeight="1">
      <c r="A32" s="2585"/>
      <c r="B32" s="1095"/>
      <c r="C32" s="1107" t="s">
        <v>418</v>
      </c>
      <c r="D32" s="1091">
        <f>SUM(D33:D35)</f>
        <v>0</v>
      </c>
      <c r="E32" s="1091">
        <f t="shared" ref="E32:J32" si="5">SUM(E33:E35)</f>
        <v>0</v>
      </c>
      <c r="F32" s="1091">
        <f t="shared" si="5"/>
        <v>0</v>
      </c>
      <c r="G32" s="1091">
        <f t="shared" si="5"/>
        <v>0</v>
      </c>
      <c r="H32" s="1091">
        <f t="shared" si="5"/>
        <v>0</v>
      </c>
      <c r="I32" s="1091">
        <f t="shared" si="5"/>
        <v>0</v>
      </c>
      <c r="J32" s="1091">
        <f t="shared" si="5"/>
        <v>0</v>
      </c>
      <c r="K32" s="2592"/>
    </row>
    <row r="33" spans="1:15" s="1084" customFormat="1" ht="15" customHeight="1">
      <c r="A33" s="2585"/>
      <c r="B33" s="1095"/>
      <c r="C33" s="1879" t="s">
        <v>769</v>
      </c>
      <c r="D33" s="1985"/>
      <c r="E33" s="1985"/>
      <c r="F33" s="1985"/>
      <c r="G33" s="1985"/>
      <c r="H33" s="1985"/>
      <c r="I33" s="1985"/>
      <c r="J33" s="1983"/>
      <c r="K33" s="2592"/>
    </row>
    <row r="34" spans="1:15" s="1084" customFormat="1" ht="15" customHeight="1">
      <c r="A34" s="2585"/>
      <c r="B34" s="1095"/>
      <c r="C34" s="1106" t="s">
        <v>404</v>
      </c>
      <c r="D34" s="1983"/>
      <c r="E34" s="1983"/>
      <c r="F34" s="1983"/>
      <c r="G34" s="1983"/>
      <c r="H34" s="1983"/>
      <c r="I34" s="1983"/>
      <c r="J34" s="1983"/>
      <c r="K34" s="2592"/>
    </row>
    <row r="35" spans="1:15" s="1084" customFormat="1" ht="15" customHeight="1">
      <c r="A35" s="2585"/>
      <c r="B35" s="1095"/>
      <c r="C35" s="1879" t="s">
        <v>419</v>
      </c>
      <c r="D35" s="1983"/>
      <c r="E35" s="1983"/>
      <c r="F35" s="1983"/>
      <c r="G35" s="1983"/>
      <c r="H35" s="1983"/>
      <c r="I35" s="1983"/>
      <c r="J35" s="1983"/>
      <c r="K35" s="2592"/>
    </row>
    <row r="36" spans="1:15" s="1084" customFormat="1" ht="26.25" customHeight="1">
      <c r="A36" s="2585"/>
      <c r="B36" s="1095"/>
      <c r="C36" s="1106" t="s">
        <v>420</v>
      </c>
      <c r="D36" s="1983"/>
      <c r="E36" s="1983"/>
      <c r="F36" s="1983"/>
      <c r="G36" s="1983"/>
      <c r="H36" s="1983"/>
      <c r="I36" s="1983"/>
      <c r="J36" s="1983"/>
      <c r="K36" s="2592"/>
    </row>
    <row r="37" spans="1:15" s="1084" customFormat="1" ht="15.75" customHeight="1">
      <c r="A37" s="2585"/>
      <c r="B37" s="1095"/>
      <c r="C37" s="1106" t="s">
        <v>421</v>
      </c>
      <c r="D37" s="1983"/>
      <c r="E37" s="1983"/>
      <c r="F37" s="1983"/>
      <c r="G37" s="1983"/>
      <c r="H37" s="1983"/>
      <c r="I37" s="1983"/>
      <c r="J37" s="1983"/>
      <c r="K37" s="2592"/>
    </row>
    <row r="38" spans="1:15" s="1084" customFormat="1" ht="15" customHeight="1">
      <c r="A38" s="2585"/>
      <c r="B38" s="1095"/>
      <c r="C38" s="1106" t="s">
        <v>665</v>
      </c>
      <c r="D38" s="1983"/>
      <c r="E38" s="1983"/>
      <c r="F38" s="1983"/>
      <c r="G38" s="1983"/>
      <c r="H38" s="1983"/>
      <c r="I38" s="1983"/>
      <c r="J38" s="1983"/>
      <c r="K38" s="2592"/>
    </row>
    <row r="39" spans="1:15" s="1084" customFormat="1" ht="15" customHeight="1">
      <c r="A39" s="2585"/>
      <c r="B39" s="1095"/>
      <c r="C39" s="1106" t="s">
        <v>422</v>
      </c>
      <c r="D39" s="1983"/>
      <c r="E39" s="1983"/>
      <c r="F39" s="1983"/>
      <c r="G39" s="1983"/>
      <c r="H39" s="1983"/>
      <c r="I39" s="1983"/>
      <c r="J39" s="1983"/>
      <c r="K39" s="2592"/>
    </row>
    <row r="40" spans="1:15" s="1084" customFormat="1" ht="15" customHeight="1">
      <c r="A40" s="2585"/>
      <c r="B40" s="1095"/>
      <c r="C40" s="1106" t="s">
        <v>423</v>
      </c>
      <c r="D40" s="1983"/>
      <c r="E40" s="1983"/>
      <c r="F40" s="1983"/>
      <c r="G40" s="1983"/>
      <c r="H40" s="1983"/>
      <c r="I40" s="1983"/>
      <c r="J40" s="1983"/>
      <c r="K40" s="2592"/>
    </row>
    <row r="41" spans="1:15" s="1084" customFormat="1" ht="15" customHeight="1">
      <c r="A41" s="2585"/>
      <c r="B41" s="1095"/>
      <c r="C41" s="1106" t="s">
        <v>424</v>
      </c>
      <c r="D41" s="1983"/>
      <c r="E41" s="1983"/>
      <c r="F41" s="1983"/>
      <c r="G41" s="1983"/>
      <c r="H41" s="1983"/>
      <c r="I41" s="1983"/>
      <c r="J41" s="1983"/>
      <c r="K41" s="2592"/>
    </row>
    <row r="42" spans="1:15" s="1084" customFormat="1" ht="15" customHeight="1">
      <c r="A42" s="2585"/>
      <c r="B42" s="1095"/>
      <c r="C42" s="1108" t="s">
        <v>407</v>
      </c>
      <c r="D42" s="1983"/>
      <c r="E42" s="1983"/>
      <c r="F42" s="1983"/>
      <c r="G42" s="1983"/>
      <c r="H42" s="1983"/>
      <c r="I42" s="1983"/>
      <c r="J42" s="1983"/>
      <c r="K42" s="2592"/>
    </row>
    <row r="43" spans="1:15" s="1084" customFormat="1" ht="18.75" thickBot="1">
      <c r="A43" s="2585"/>
      <c r="B43" s="1095"/>
      <c r="C43" s="1109" t="s">
        <v>425</v>
      </c>
      <c r="D43" s="1984"/>
      <c r="E43" s="1983"/>
      <c r="F43" s="1984"/>
      <c r="G43" s="1984"/>
      <c r="H43" s="1984"/>
      <c r="I43" s="1984"/>
      <c r="J43" s="1983"/>
      <c r="K43" s="2593"/>
    </row>
    <row r="44" spans="1:15" s="1084" customFormat="1" ht="26.25" customHeight="1" thickBot="1">
      <c r="A44" s="2586"/>
      <c r="B44" s="1095"/>
      <c r="C44" s="917" t="s">
        <v>426</v>
      </c>
      <c r="D44" s="1888">
        <f>D30+D31+D32+D36+D37+D38+D39+D40+D41+D42+D43</f>
        <v>0</v>
      </c>
      <c r="E44" s="1888">
        <f t="shared" ref="E44:J44" si="6">E30+E31+E32+E36+E37+E38+E39+E40+E41+E42+E43</f>
        <v>0</v>
      </c>
      <c r="F44" s="1888">
        <f t="shared" si="6"/>
        <v>0</v>
      </c>
      <c r="G44" s="1888">
        <f t="shared" si="6"/>
        <v>0</v>
      </c>
      <c r="H44" s="1888">
        <f t="shared" si="6"/>
        <v>0</v>
      </c>
      <c r="I44" s="1888">
        <f t="shared" si="6"/>
        <v>0</v>
      </c>
      <c r="J44" s="1888">
        <f t="shared" si="6"/>
        <v>0</v>
      </c>
      <c r="K44" s="1111"/>
    </row>
    <row r="45" spans="1:15" s="1084" customFormat="1" ht="33" customHeight="1" thickTop="1" thickBot="1">
      <c r="B45" s="2580" t="s">
        <v>690</v>
      </c>
      <c r="C45" s="2581"/>
      <c r="D45" s="1887">
        <f>D28-D44</f>
        <v>0</v>
      </c>
      <c r="E45" s="1887">
        <f t="shared" ref="E45:J45" si="7">E28-E44</f>
        <v>0</v>
      </c>
      <c r="F45" s="1887">
        <f t="shared" si="7"/>
        <v>0</v>
      </c>
      <c r="G45" s="1887">
        <f t="shared" si="7"/>
        <v>0</v>
      </c>
      <c r="H45" s="1887">
        <f t="shared" si="7"/>
        <v>0</v>
      </c>
      <c r="I45" s="1887">
        <f t="shared" si="7"/>
        <v>0</v>
      </c>
      <c r="J45" s="1887">
        <f t="shared" si="7"/>
        <v>0</v>
      </c>
      <c r="K45" s="1112"/>
    </row>
    <row r="46" spans="1:15" s="1084" customFormat="1" ht="21" thickBot="1">
      <c r="B46" s="2576" t="s">
        <v>427</v>
      </c>
      <c r="C46" s="2577"/>
      <c r="D46" s="1110"/>
      <c r="E46" s="1110"/>
      <c r="F46" s="1110"/>
      <c r="G46" s="1110"/>
      <c r="H46" s="1110"/>
      <c r="I46" s="1110"/>
      <c r="J46" s="1110"/>
      <c r="K46" s="1113"/>
    </row>
    <row r="47" spans="1:15" s="1084" customFormat="1" ht="21" thickBot="1">
      <c r="B47" s="2578" t="s">
        <v>770</v>
      </c>
      <c r="C47" s="2579"/>
      <c r="D47" s="1889">
        <f>D45*D46</f>
        <v>0</v>
      </c>
      <c r="E47" s="1889">
        <f t="shared" ref="E47:J47" si="8">E45*E46</f>
        <v>0</v>
      </c>
      <c r="F47" s="1889">
        <f t="shared" si="8"/>
        <v>0</v>
      </c>
      <c r="G47" s="1889">
        <f t="shared" si="8"/>
        <v>0</v>
      </c>
      <c r="H47" s="1889">
        <f t="shared" si="8"/>
        <v>0</v>
      </c>
      <c r="I47" s="1889">
        <f t="shared" si="8"/>
        <v>0</v>
      </c>
      <c r="J47" s="1889">
        <f t="shared" si="8"/>
        <v>0</v>
      </c>
      <c r="K47" s="1114"/>
    </row>
    <row r="48" spans="1:15" ht="14.25">
      <c r="B48" s="911"/>
      <c r="C48" s="914"/>
      <c r="D48" s="915"/>
      <c r="E48" s="915"/>
      <c r="F48" s="915"/>
      <c r="G48" s="915"/>
      <c r="H48" s="915"/>
      <c r="I48" s="915"/>
      <c r="J48" s="915"/>
      <c r="K48" s="915"/>
      <c r="L48" s="216"/>
      <c r="M48" s="216"/>
      <c r="N48" s="216"/>
      <c r="O48" s="216"/>
    </row>
    <row r="49" spans="2:15" ht="15">
      <c r="B49" s="916"/>
      <c r="C49" s="217"/>
      <c r="D49" s="218"/>
      <c r="E49" s="218"/>
      <c r="F49" s="218"/>
      <c r="G49" s="218"/>
      <c r="H49" s="218"/>
      <c r="I49" s="218"/>
      <c r="J49" s="218"/>
      <c r="K49" s="218"/>
      <c r="L49" s="216"/>
      <c r="M49" s="216"/>
      <c r="N49" s="216"/>
      <c r="O49" s="216"/>
    </row>
    <row r="50" spans="2:15" ht="15">
      <c r="B50" s="219"/>
      <c r="C50" s="218"/>
      <c r="D50" s="218"/>
      <c r="E50" s="218"/>
      <c r="F50" s="218"/>
      <c r="G50" s="218"/>
      <c r="H50" s="218"/>
      <c r="I50" s="218"/>
      <c r="J50" s="218"/>
      <c r="K50" s="218"/>
      <c r="L50" s="216"/>
      <c r="M50" s="216"/>
      <c r="N50" s="216"/>
      <c r="O50" s="216"/>
    </row>
    <row r="51" spans="2:15" ht="15">
      <c r="B51" s="219"/>
      <c r="C51" s="218"/>
      <c r="D51" s="912"/>
      <c r="E51" s="220"/>
      <c r="F51" s="221"/>
      <c r="G51" s="222"/>
      <c r="H51" s="912"/>
      <c r="I51" s="912"/>
      <c r="J51" s="912"/>
      <c r="K51" s="912"/>
      <c r="L51" s="216"/>
      <c r="M51" s="216"/>
      <c r="N51" s="216"/>
      <c r="O51" s="216"/>
    </row>
    <row r="52" spans="2:15" ht="15">
      <c r="B52" s="219"/>
      <c r="C52" s="218"/>
      <c r="D52" s="912"/>
      <c r="E52" s="220"/>
      <c r="F52" s="221"/>
      <c r="G52" s="222"/>
      <c r="H52" s="912"/>
      <c r="I52" s="912"/>
      <c r="J52" s="912"/>
      <c r="K52" s="912"/>
      <c r="L52" s="216"/>
      <c r="M52" s="216"/>
      <c r="N52" s="216"/>
      <c r="O52" s="216"/>
    </row>
    <row r="53" spans="2:15" ht="15">
      <c r="B53" s="219"/>
      <c r="C53" s="218"/>
      <c r="D53" s="912"/>
      <c r="E53" s="220"/>
      <c r="F53" s="221"/>
      <c r="G53" s="222"/>
      <c r="H53" s="912"/>
      <c r="I53" s="912"/>
      <c r="J53" s="912"/>
      <c r="K53" s="912"/>
      <c r="L53" s="216"/>
      <c r="M53" s="216"/>
      <c r="N53" s="216"/>
      <c r="O53" s="216"/>
    </row>
    <row r="54" spans="2:15" ht="15">
      <c r="B54" s="219"/>
      <c r="C54" s="218"/>
      <c r="D54" s="912"/>
      <c r="E54" s="220"/>
      <c r="F54" s="221"/>
      <c r="G54" s="222"/>
      <c r="H54" s="912"/>
      <c r="I54" s="912"/>
      <c r="J54" s="912"/>
      <c r="K54" s="912"/>
      <c r="L54" s="216"/>
      <c r="M54" s="216"/>
      <c r="N54" s="216"/>
      <c r="O54" s="216"/>
    </row>
    <row r="55" spans="2:15" ht="15">
      <c r="B55" s="219"/>
      <c r="C55" s="218"/>
      <c r="D55" s="912"/>
      <c r="E55" s="220"/>
      <c r="F55" s="221"/>
      <c r="G55" s="222"/>
      <c r="H55" s="912"/>
      <c r="I55" s="912"/>
      <c r="J55" s="912"/>
      <c r="K55" s="912"/>
      <c r="L55" s="216"/>
      <c r="M55" s="216"/>
      <c r="N55" s="216"/>
      <c r="O55" s="216"/>
    </row>
    <row r="56" spans="2:15" ht="15">
      <c r="B56" s="219"/>
      <c r="C56" s="218"/>
      <c r="D56" s="912"/>
      <c r="E56" s="220"/>
      <c r="F56" s="221"/>
      <c r="G56" s="222"/>
      <c r="H56" s="912"/>
      <c r="I56" s="912"/>
      <c r="J56" s="912"/>
      <c r="K56" s="912"/>
      <c r="L56" s="216"/>
      <c r="M56" s="216"/>
      <c r="N56" s="216"/>
      <c r="O56" s="216"/>
    </row>
    <row r="57" spans="2:15" ht="15">
      <c r="B57" s="219"/>
      <c r="C57" s="218"/>
      <c r="D57" s="912"/>
      <c r="E57" s="220"/>
      <c r="F57" s="221"/>
      <c r="G57" s="222"/>
      <c r="H57" s="912"/>
      <c r="I57" s="912"/>
      <c r="J57" s="912"/>
      <c r="K57" s="912"/>
      <c r="L57" s="216"/>
      <c r="M57" s="216"/>
      <c r="N57" s="216"/>
      <c r="O57" s="216"/>
    </row>
    <row r="58" spans="2:15" ht="15">
      <c r="B58" s="219"/>
      <c r="C58" s="218"/>
      <c r="D58" s="912"/>
      <c r="E58" s="220"/>
      <c r="F58" s="221"/>
      <c r="G58" s="222"/>
      <c r="H58" s="912"/>
      <c r="I58" s="912"/>
      <c r="J58" s="912"/>
      <c r="K58" s="912"/>
      <c r="L58" s="216"/>
      <c r="M58" s="216"/>
      <c r="N58" s="216"/>
      <c r="O58" s="216"/>
    </row>
    <row r="59" spans="2:15" ht="15">
      <c r="B59" s="219"/>
      <c r="C59" s="218"/>
      <c r="D59" s="912"/>
      <c r="E59" s="220"/>
      <c r="F59" s="221"/>
      <c r="G59" s="222"/>
      <c r="H59" s="912"/>
      <c r="I59" s="912"/>
      <c r="J59" s="912"/>
      <c r="K59" s="912"/>
      <c r="L59" s="216"/>
      <c r="M59" s="216"/>
      <c r="N59" s="216"/>
      <c r="O59" s="216"/>
    </row>
    <row r="60" spans="2:15" ht="15">
      <c r="B60" s="219"/>
      <c r="C60" s="218"/>
      <c r="D60" s="912"/>
      <c r="E60" s="220"/>
      <c r="F60" s="221"/>
      <c r="G60" s="222"/>
      <c r="H60" s="912"/>
      <c r="I60" s="912"/>
      <c r="J60" s="912"/>
      <c r="K60" s="912"/>
      <c r="L60" s="216"/>
      <c r="M60" s="216"/>
      <c r="N60" s="216"/>
      <c r="O60" s="216"/>
    </row>
    <row r="61" spans="2:15" ht="15">
      <c r="B61" s="219"/>
      <c r="C61" s="218"/>
      <c r="D61" s="912"/>
      <c r="E61" s="220"/>
      <c r="F61" s="221"/>
      <c r="G61" s="222"/>
      <c r="H61" s="912"/>
      <c r="I61" s="912"/>
      <c r="J61" s="912"/>
      <c r="K61" s="912"/>
      <c r="L61" s="216"/>
      <c r="M61" s="216"/>
      <c r="N61" s="216"/>
      <c r="O61" s="216"/>
    </row>
    <row r="62" spans="2:15" ht="15">
      <c r="B62" s="219"/>
      <c r="C62" s="218"/>
      <c r="D62" s="912"/>
      <c r="E62" s="220"/>
      <c r="F62" s="221"/>
      <c r="G62" s="222"/>
      <c r="H62" s="912"/>
      <c r="I62" s="912"/>
      <c r="J62" s="912"/>
      <c r="K62" s="912"/>
      <c r="L62" s="216"/>
      <c r="M62" s="216"/>
      <c r="N62" s="216"/>
      <c r="O62" s="216"/>
    </row>
    <row r="63" spans="2:15" ht="15">
      <c r="B63" s="219"/>
      <c r="C63" s="218"/>
      <c r="D63" s="912"/>
      <c r="E63" s="220"/>
      <c r="F63" s="221"/>
      <c r="G63" s="222"/>
      <c r="H63" s="912"/>
      <c r="I63" s="912"/>
      <c r="J63" s="912"/>
      <c r="K63" s="912"/>
      <c r="L63" s="216"/>
      <c r="M63" s="216"/>
      <c r="N63" s="216"/>
      <c r="O63" s="216"/>
    </row>
    <row r="64" spans="2:15" ht="15">
      <c r="B64" s="219"/>
      <c r="C64" s="218"/>
      <c r="D64" s="912"/>
      <c r="E64" s="220"/>
      <c r="F64" s="221"/>
      <c r="G64" s="222"/>
      <c r="H64" s="912"/>
      <c r="I64" s="912"/>
      <c r="J64" s="912"/>
      <c r="K64" s="912"/>
      <c r="L64" s="216"/>
      <c r="M64" s="216"/>
      <c r="N64" s="216"/>
      <c r="O64" s="216"/>
    </row>
    <row r="65" spans="2:15" ht="15">
      <c r="B65" s="219"/>
      <c r="C65" s="218"/>
      <c r="D65" s="912"/>
      <c r="E65" s="220"/>
      <c r="F65" s="221"/>
      <c r="G65" s="222"/>
      <c r="H65" s="912"/>
      <c r="I65" s="912"/>
      <c r="J65" s="912"/>
      <c r="K65" s="912"/>
      <c r="L65" s="216"/>
      <c r="M65" s="216"/>
      <c r="N65" s="216"/>
      <c r="O65" s="216"/>
    </row>
    <row r="66" spans="2:15" ht="15">
      <c r="B66" s="219"/>
      <c r="C66" s="218"/>
      <c r="D66" s="912"/>
      <c r="E66" s="220"/>
      <c r="F66" s="221"/>
      <c r="G66" s="222"/>
      <c r="H66" s="912"/>
      <c r="I66" s="912"/>
      <c r="J66" s="912"/>
      <c r="K66" s="912"/>
      <c r="L66" s="216"/>
      <c r="M66" s="216"/>
      <c r="N66" s="216"/>
      <c r="O66" s="216"/>
    </row>
    <row r="67" spans="2:15" ht="15">
      <c r="B67" s="219"/>
      <c r="C67" s="218"/>
      <c r="D67" s="912"/>
      <c r="E67" s="220"/>
      <c r="F67" s="221"/>
      <c r="G67" s="222"/>
      <c r="H67" s="912"/>
      <c r="I67" s="912"/>
      <c r="J67" s="912"/>
      <c r="K67" s="912"/>
      <c r="L67" s="216"/>
      <c r="M67" s="216"/>
      <c r="N67" s="216"/>
      <c r="O67" s="216"/>
    </row>
    <row r="68" spans="2:15" ht="15">
      <c r="B68" s="219"/>
      <c r="C68" s="218"/>
      <c r="D68" s="912"/>
      <c r="E68" s="220"/>
      <c r="F68" s="221"/>
      <c r="G68" s="222"/>
      <c r="H68" s="912"/>
      <c r="I68" s="912"/>
      <c r="J68" s="912"/>
      <c r="K68" s="912"/>
      <c r="L68" s="216"/>
      <c r="M68" s="216"/>
      <c r="N68" s="216"/>
      <c r="O68" s="216"/>
    </row>
    <row r="69" spans="2:15" ht="15">
      <c r="B69" s="219"/>
      <c r="C69" s="218"/>
      <c r="D69" s="912"/>
      <c r="E69" s="220"/>
      <c r="F69" s="221"/>
      <c r="G69" s="222"/>
      <c r="H69" s="912"/>
      <c r="I69" s="912"/>
      <c r="J69" s="912"/>
      <c r="K69" s="912"/>
      <c r="L69" s="216"/>
      <c r="M69" s="216"/>
      <c r="N69" s="216"/>
      <c r="O69" s="216"/>
    </row>
    <row r="70" spans="2:15" ht="15">
      <c r="B70" s="219"/>
      <c r="C70" s="218"/>
      <c r="D70" s="912"/>
      <c r="E70" s="220"/>
      <c r="F70" s="221"/>
      <c r="G70" s="222"/>
      <c r="H70" s="912"/>
      <c r="I70" s="912"/>
      <c r="J70" s="912"/>
      <c r="K70" s="912"/>
      <c r="L70" s="216"/>
      <c r="M70" s="216"/>
      <c r="N70" s="216"/>
      <c r="O70" s="216"/>
    </row>
    <row r="71" spans="2:15" ht="15">
      <c r="B71" s="219"/>
      <c r="C71" s="218"/>
      <c r="D71" s="912"/>
      <c r="E71" s="220"/>
      <c r="F71" s="221"/>
      <c r="G71" s="222"/>
      <c r="H71" s="912"/>
      <c r="I71" s="912"/>
      <c r="J71" s="912"/>
      <c r="K71" s="912"/>
      <c r="L71" s="216"/>
      <c r="M71" s="216"/>
      <c r="N71" s="216"/>
      <c r="O71" s="216"/>
    </row>
    <row r="72" spans="2:15" ht="15">
      <c r="B72" s="219"/>
      <c r="C72" s="218"/>
      <c r="D72" s="912"/>
      <c r="E72" s="220"/>
      <c r="F72" s="221"/>
      <c r="G72" s="222"/>
      <c r="H72" s="912"/>
      <c r="I72" s="912"/>
      <c r="J72" s="912"/>
      <c r="K72" s="912"/>
      <c r="L72" s="216"/>
      <c r="M72" s="216"/>
      <c r="N72" s="216"/>
      <c r="O72" s="216"/>
    </row>
    <row r="73" spans="2:15" ht="15">
      <c r="B73" s="219"/>
      <c r="C73" s="218"/>
      <c r="D73" s="912"/>
      <c r="E73" s="220"/>
      <c r="F73" s="221"/>
      <c r="G73" s="222"/>
      <c r="H73" s="912"/>
      <c r="I73" s="912"/>
      <c r="J73" s="912"/>
      <c r="K73" s="912"/>
      <c r="L73" s="216"/>
      <c r="M73" s="216"/>
      <c r="N73" s="216"/>
      <c r="O73" s="216"/>
    </row>
    <row r="74" spans="2:15" ht="15">
      <c r="B74" s="219"/>
      <c r="C74" s="218"/>
      <c r="D74" s="912"/>
      <c r="E74" s="220"/>
      <c r="F74" s="221"/>
      <c r="G74" s="222"/>
      <c r="H74" s="912"/>
      <c r="I74" s="912"/>
      <c r="J74" s="912"/>
      <c r="K74" s="912"/>
      <c r="L74" s="216"/>
      <c r="M74" s="216"/>
      <c r="N74" s="216"/>
      <c r="O74" s="216"/>
    </row>
    <row r="75" spans="2:15" ht="15">
      <c r="B75" s="219"/>
      <c r="C75" s="218"/>
      <c r="D75" s="912"/>
      <c r="E75" s="220"/>
      <c r="F75" s="221"/>
      <c r="G75" s="222"/>
      <c r="H75" s="912"/>
      <c r="I75" s="912"/>
      <c r="J75" s="912"/>
      <c r="K75" s="912"/>
      <c r="L75" s="216"/>
      <c r="M75" s="216"/>
      <c r="N75" s="216"/>
      <c r="O75" s="216"/>
    </row>
    <row r="76" spans="2:15" ht="15">
      <c r="B76" s="219"/>
      <c r="C76" s="218"/>
      <c r="D76" s="912"/>
      <c r="E76" s="220"/>
      <c r="F76" s="221"/>
      <c r="G76" s="222"/>
      <c r="H76" s="912"/>
      <c r="I76" s="912"/>
      <c r="J76" s="912"/>
      <c r="K76" s="912"/>
      <c r="L76" s="216"/>
      <c r="M76" s="216"/>
      <c r="N76" s="216"/>
      <c r="O76" s="216"/>
    </row>
    <row r="77" spans="2:15" ht="15">
      <c r="B77" s="219"/>
      <c r="C77" s="218"/>
      <c r="D77" s="912"/>
      <c r="E77" s="220"/>
      <c r="F77" s="221"/>
      <c r="G77" s="222"/>
      <c r="H77" s="912"/>
      <c r="I77" s="912"/>
      <c r="J77" s="912"/>
      <c r="K77" s="912"/>
      <c r="L77" s="216"/>
      <c r="M77" s="216"/>
      <c r="N77" s="216"/>
      <c r="O77" s="216"/>
    </row>
    <row r="78" spans="2:15" ht="15">
      <c r="B78" s="219"/>
      <c r="C78" s="218"/>
      <c r="D78" s="912"/>
      <c r="E78" s="220"/>
      <c r="F78" s="221"/>
      <c r="G78" s="222"/>
      <c r="H78" s="912"/>
      <c r="I78" s="912"/>
      <c r="J78" s="912"/>
      <c r="K78" s="912"/>
      <c r="L78" s="216"/>
      <c r="M78" s="216"/>
      <c r="N78" s="216"/>
      <c r="O78" s="216"/>
    </row>
    <row r="79" spans="2:15" ht="15">
      <c r="B79" s="219"/>
      <c r="C79" s="218"/>
      <c r="D79" s="912"/>
      <c r="E79" s="220"/>
      <c r="F79" s="221"/>
      <c r="G79" s="222"/>
      <c r="H79" s="912"/>
      <c r="I79" s="912"/>
      <c r="J79" s="912"/>
      <c r="K79" s="912"/>
      <c r="L79" s="216"/>
      <c r="M79" s="216"/>
      <c r="N79" s="216"/>
      <c r="O79" s="216"/>
    </row>
    <row r="80" spans="2:15" ht="15">
      <c r="B80" s="219"/>
      <c r="C80" s="218"/>
      <c r="D80" s="912"/>
      <c r="E80" s="220"/>
      <c r="F80" s="221"/>
      <c r="G80" s="222"/>
      <c r="H80" s="912"/>
      <c r="I80" s="912"/>
      <c r="J80" s="912"/>
      <c r="K80" s="912"/>
      <c r="L80" s="216"/>
      <c r="M80" s="216"/>
      <c r="N80" s="216"/>
      <c r="O80" s="216"/>
    </row>
    <row r="81" spans="2:15" ht="15">
      <c r="B81" s="219"/>
      <c r="C81" s="218"/>
      <c r="D81" s="912"/>
      <c r="E81" s="220"/>
      <c r="F81" s="221"/>
      <c r="G81" s="222"/>
      <c r="H81" s="912"/>
      <c r="I81" s="912"/>
      <c r="J81" s="912"/>
      <c r="K81" s="912"/>
      <c r="L81" s="216"/>
      <c r="M81" s="216"/>
      <c r="N81" s="216"/>
      <c r="O81" s="216"/>
    </row>
    <row r="82" spans="2:15" ht="15">
      <c r="B82" s="219"/>
      <c r="C82" s="218"/>
      <c r="D82" s="912"/>
      <c r="E82" s="220"/>
      <c r="F82" s="221"/>
      <c r="G82" s="222"/>
      <c r="H82" s="912"/>
      <c r="I82" s="912"/>
      <c r="J82" s="912"/>
      <c r="K82" s="912"/>
      <c r="L82" s="216"/>
      <c r="M82" s="216"/>
      <c r="N82" s="216"/>
      <c r="O82" s="216"/>
    </row>
    <row r="83" spans="2:15" ht="15">
      <c r="B83" s="219"/>
      <c r="C83" s="218"/>
      <c r="D83" s="912"/>
      <c r="E83" s="220"/>
      <c r="F83" s="221"/>
      <c r="G83" s="222"/>
      <c r="H83" s="912"/>
      <c r="I83" s="912"/>
      <c r="J83" s="912"/>
      <c r="K83" s="912"/>
      <c r="L83" s="216"/>
      <c r="M83" s="216"/>
      <c r="N83" s="216"/>
      <c r="O83" s="216"/>
    </row>
    <row r="84" spans="2:15" ht="15">
      <c r="B84" s="219"/>
      <c r="C84" s="218"/>
      <c r="D84" s="912"/>
      <c r="E84" s="220"/>
      <c r="F84" s="221"/>
      <c r="G84" s="222"/>
      <c r="H84" s="912"/>
      <c r="I84" s="912"/>
      <c r="J84" s="912"/>
      <c r="K84" s="912"/>
      <c r="L84" s="216"/>
      <c r="M84" s="216"/>
      <c r="N84" s="216"/>
      <c r="O84" s="216"/>
    </row>
    <row r="85" spans="2:15" ht="15">
      <c r="B85" s="219"/>
      <c r="C85" s="218"/>
      <c r="D85" s="912"/>
      <c r="E85" s="220"/>
      <c r="F85" s="221"/>
      <c r="G85" s="222"/>
      <c r="H85" s="912"/>
      <c r="I85" s="912"/>
      <c r="J85" s="912"/>
      <c r="K85" s="912"/>
      <c r="L85" s="216"/>
      <c r="M85" s="216"/>
      <c r="N85" s="216"/>
      <c r="O85" s="216"/>
    </row>
    <row r="86" spans="2:15" ht="15">
      <c r="B86" s="219"/>
      <c r="C86" s="218"/>
      <c r="D86" s="912"/>
      <c r="E86" s="220"/>
      <c r="F86" s="221"/>
      <c r="G86" s="222"/>
      <c r="H86" s="912"/>
      <c r="I86" s="912"/>
      <c r="J86" s="912"/>
      <c r="K86" s="912"/>
      <c r="L86" s="216"/>
      <c r="M86" s="216"/>
      <c r="N86" s="216"/>
      <c r="O86" s="216"/>
    </row>
    <row r="87" spans="2:15" ht="15">
      <c r="B87" s="219"/>
      <c r="C87" s="218"/>
      <c r="D87" s="912"/>
      <c r="E87" s="220"/>
      <c r="F87" s="221"/>
      <c r="G87" s="222"/>
      <c r="H87" s="912"/>
      <c r="I87" s="912"/>
      <c r="J87" s="912"/>
      <c r="K87" s="912"/>
      <c r="L87" s="216"/>
      <c r="M87" s="216"/>
      <c r="N87" s="216"/>
      <c r="O87" s="216"/>
    </row>
    <row r="88" spans="2:15" ht="15">
      <c r="B88" s="219"/>
      <c r="C88" s="218"/>
      <c r="D88" s="912"/>
      <c r="E88" s="220"/>
      <c r="F88" s="221"/>
      <c r="G88" s="222"/>
      <c r="H88" s="912"/>
      <c r="I88" s="912"/>
      <c r="J88" s="912"/>
      <c r="K88" s="912"/>
      <c r="L88" s="216"/>
      <c r="M88" s="216"/>
      <c r="N88" s="216"/>
      <c r="O88" s="216"/>
    </row>
    <row r="89" spans="2:15" ht="15">
      <c r="B89" s="219"/>
      <c r="C89" s="218"/>
      <c r="D89" s="912"/>
      <c r="E89" s="220"/>
      <c r="F89" s="221"/>
      <c r="G89" s="222"/>
      <c r="H89" s="912"/>
      <c r="I89" s="912"/>
      <c r="J89" s="912"/>
      <c r="K89" s="912"/>
      <c r="L89" s="216"/>
      <c r="M89" s="216"/>
      <c r="N89" s="216"/>
      <c r="O89" s="216"/>
    </row>
    <row r="90" spans="2:15" ht="15">
      <c r="B90" s="219"/>
      <c r="C90" s="218"/>
      <c r="D90" s="912"/>
      <c r="E90" s="220"/>
      <c r="F90" s="221"/>
      <c r="G90" s="222"/>
      <c r="H90" s="912"/>
      <c r="I90" s="912"/>
      <c r="J90" s="912"/>
      <c r="K90" s="912"/>
      <c r="L90" s="216"/>
      <c r="M90" s="216"/>
      <c r="N90" s="216"/>
      <c r="O90" s="216"/>
    </row>
    <row r="91" spans="2:15" ht="15">
      <c r="B91" s="219"/>
      <c r="C91" s="218"/>
      <c r="D91" s="912"/>
      <c r="E91" s="220"/>
      <c r="F91" s="221"/>
      <c r="G91" s="222"/>
      <c r="H91" s="912"/>
      <c r="I91" s="912"/>
      <c r="J91" s="912"/>
      <c r="K91" s="912"/>
      <c r="L91" s="216"/>
      <c r="M91" s="216"/>
      <c r="N91" s="216"/>
      <c r="O91" s="216"/>
    </row>
    <row r="92" spans="2:15" ht="15">
      <c r="B92" s="219"/>
      <c r="C92" s="218"/>
      <c r="D92" s="912"/>
      <c r="E92" s="220"/>
      <c r="F92" s="221"/>
      <c r="G92" s="222"/>
      <c r="H92" s="912"/>
      <c r="I92" s="912"/>
      <c r="J92" s="912"/>
      <c r="K92" s="912"/>
      <c r="L92" s="216"/>
      <c r="M92" s="216"/>
      <c r="N92" s="216"/>
      <c r="O92" s="216"/>
    </row>
    <row r="93" spans="2:15" ht="15">
      <c r="B93" s="219"/>
      <c r="C93" s="218"/>
      <c r="D93" s="912"/>
      <c r="E93" s="220"/>
      <c r="F93" s="221"/>
      <c r="G93" s="222"/>
      <c r="H93" s="912"/>
      <c r="I93" s="912"/>
      <c r="J93" s="912"/>
      <c r="K93" s="912"/>
      <c r="L93" s="216"/>
      <c r="M93" s="216"/>
      <c r="N93" s="216"/>
      <c r="O93" s="216"/>
    </row>
    <row r="94" spans="2:15" ht="15">
      <c r="B94" s="219"/>
      <c r="C94" s="218"/>
      <c r="D94" s="912"/>
      <c r="E94" s="220"/>
      <c r="F94" s="221"/>
      <c r="G94" s="222"/>
      <c r="H94" s="912"/>
      <c r="I94" s="912"/>
      <c r="J94" s="912"/>
      <c r="K94" s="912"/>
      <c r="L94" s="216"/>
      <c r="M94" s="216"/>
      <c r="N94" s="216"/>
      <c r="O94" s="216"/>
    </row>
    <row r="95" spans="2:15" ht="15">
      <c r="B95" s="219"/>
      <c r="C95" s="218"/>
      <c r="D95" s="912"/>
      <c r="E95" s="220"/>
      <c r="F95" s="221"/>
      <c r="G95" s="222"/>
      <c r="H95" s="912"/>
      <c r="I95" s="912"/>
      <c r="J95" s="912"/>
      <c r="K95" s="912"/>
      <c r="L95" s="216"/>
      <c r="M95" s="216"/>
      <c r="N95" s="216"/>
      <c r="O95" s="216"/>
    </row>
    <row r="96" spans="2:15" ht="15">
      <c r="B96" s="219"/>
      <c r="C96" s="218"/>
      <c r="D96" s="912"/>
      <c r="E96" s="220"/>
      <c r="F96" s="221"/>
      <c r="G96" s="222"/>
      <c r="H96" s="912"/>
      <c r="I96" s="912"/>
      <c r="J96" s="912"/>
      <c r="K96" s="912"/>
      <c r="L96" s="216"/>
      <c r="M96" s="216"/>
      <c r="N96" s="216"/>
      <c r="O96" s="216"/>
    </row>
    <row r="97" spans="2:15" ht="15">
      <c r="B97" s="219"/>
      <c r="C97" s="218"/>
      <c r="D97" s="912"/>
      <c r="E97" s="220"/>
      <c r="F97" s="221"/>
      <c r="G97" s="222"/>
      <c r="H97" s="912"/>
      <c r="I97" s="912"/>
      <c r="J97" s="912"/>
      <c r="K97" s="912"/>
      <c r="L97" s="216"/>
      <c r="M97" s="216"/>
      <c r="N97" s="216"/>
      <c r="O97" s="216"/>
    </row>
    <row r="98" spans="2:15" ht="15">
      <c r="B98" s="219"/>
      <c r="C98" s="218"/>
      <c r="D98" s="912"/>
      <c r="E98" s="220"/>
      <c r="F98" s="221"/>
      <c r="G98" s="222"/>
      <c r="H98" s="912"/>
      <c r="I98" s="912"/>
      <c r="J98" s="912"/>
      <c r="K98" s="912"/>
      <c r="L98" s="216"/>
      <c r="M98" s="216"/>
      <c r="N98" s="216"/>
      <c r="O98" s="216"/>
    </row>
    <row r="99" spans="2:15" ht="15">
      <c r="B99" s="219"/>
      <c r="C99" s="218"/>
      <c r="D99" s="912"/>
      <c r="E99" s="220"/>
      <c r="F99" s="221"/>
      <c r="G99" s="222"/>
      <c r="H99" s="912"/>
      <c r="I99" s="912"/>
      <c r="J99" s="912"/>
      <c r="K99" s="912"/>
      <c r="L99" s="216"/>
      <c r="M99" s="216"/>
      <c r="N99" s="216"/>
      <c r="O99" s="216"/>
    </row>
    <row r="100" spans="2:15" ht="15">
      <c r="B100" s="219"/>
      <c r="C100" s="218"/>
      <c r="D100" s="912"/>
      <c r="E100" s="220"/>
      <c r="F100" s="221"/>
      <c r="G100" s="222"/>
      <c r="H100" s="912"/>
      <c r="I100" s="912"/>
      <c r="J100" s="912"/>
      <c r="K100" s="912"/>
      <c r="L100" s="216"/>
      <c r="M100" s="216"/>
      <c r="N100" s="216"/>
      <c r="O100" s="216"/>
    </row>
    <row r="101" spans="2:15" ht="15">
      <c r="B101" s="219"/>
      <c r="C101" s="218"/>
      <c r="D101" s="912"/>
      <c r="E101" s="220"/>
      <c r="F101" s="221"/>
      <c r="G101" s="222"/>
      <c r="H101" s="912"/>
      <c r="I101" s="912"/>
      <c r="J101" s="912"/>
      <c r="K101" s="912"/>
      <c r="L101" s="216"/>
      <c r="M101" s="216"/>
      <c r="N101" s="216"/>
      <c r="O101" s="216"/>
    </row>
    <row r="102" spans="2:15" ht="15">
      <c r="B102" s="219"/>
      <c r="C102" s="218"/>
      <c r="D102" s="912"/>
      <c r="E102" s="220"/>
      <c r="F102" s="221"/>
      <c r="G102" s="222"/>
      <c r="H102" s="912"/>
      <c r="I102" s="912"/>
      <c r="J102" s="912"/>
      <c r="K102" s="912"/>
      <c r="L102" s="216"/>
      <c r="M102" s="216"/>
      <c r="N102" s="216"/>
      <c r="O102" s="216"/>
    </row>
    <row r="103" spans="2:15" ht="15">
      <c r="B103" s="219"/>
      <c r="C103" s="218"/>
      <c r="D103" s="912"/>
      <c r="E103" s="220"/>
      <c r="F103" s="221"/>
      <c r="G103" s="222"/>
      <c r="H103" s="912"/>
      <c r="I103" s="912"/>
      <c r="J103" s="912"/>
      <c r="K103" s="912"/>
      <c r="L103" s="216"/>
      <c r="M103" s="216"/>
      <c r="N103" s="216"/>
      <c r="O103" s="216"/>
    </row>
    <row r="104" spans="2:15" ht="15">
      <c r="B104" s="219"/>
      <c r="C104" s="218"/>
      <c r="D104" s="912"/>
      <c r="E104" s="220"/>
      <c r="F104" s="221"/>
      <c r="G104" s="222"/>
      <c r="H104" s="912"/>
      <c r="I104" s="912"/>
      <c r="J104" s="912"/>
      <c r="K104" s="912"/>
      <c r="L104" s="216"/>
      <c r="M104" s="216"/>
      <c r="N104" s="216"/>
      <c r="O104" s="216"/>
    </row>
    <row r="105" spans="2:15" ht="15">
      <c r="B105" s="219"/>
      <c r="C105" s="218"/>
      <c r="D105" s="912"/>
      <c r="E105" s="220"/>
      <c r="F105" s="221"/>
      <c r="G105" s="222"/>
      <c r="H105" s="912"/>
      <c r="I105" s="912"/>
      <c r="J105" s="912"/>
      <c r="K105" s="912"/>
      <c r="L105" s="216"/>
      <c r="M105" s="216"/>
      <c r="N105" s="216"/>
      <c r="O105" s="216"/>
    </row>
    <row r="106" spans="2:15" ht="15">
      <c r="B106" s="219"/>
      <c r="C106" s="218"/>
      <c r="D106" s="912"/>
      <c r="E106" s="220"/>
      <c r="F106" s="221"/>
      <c r="G106" s="222"/>
      <c r="H106" s="912"/>
      <c r="I106" s="912"/>
      <c r="J106" s="912"/>
      <c r="K106" s="912"/>
      <c r="L106" s="216"/>
      <c r="M106" s="216"/>
      <c r="N106" s="216"/>
      <c r="O106" s="216"/>
    </row>
    <row r="107" spans="2:15" ht="15">
      <c r="B107" s="219"/>
      <c r="C107" s="218"/>
      <c r="D107" s="912"/>
      <c r="E107" s="220"/>
      <c r="F107" s="221"/>
      <c r="G107" s="222"/>
      <c r="H107" s="912"/>
      <c r="I107" s="912"/>
      <c r="J107" s="912"/>
      <c r="K107" s="912"/>
      <c r="L107" s="216"/>
      <c r="M107" s="216"/>
      <c r="N107" s="216"/>
      <c r="O107" s="216"/>
    </row>
    <row r="108" spans="2:15" ht="15">
      <c r="B108" s="219"/>
      <c r="C108" s="218"/>
      <c r="D108" s="912"/>
      <c r="E108" s="220"/>
      <c r="F108" s="221"/>
      <c r="G108" s="222"/>
      <c r="H108" s="912"/>
      <c r="I108" s="912"/>
      <c r="J108" s="912"/>
      <c r="K108" s="912"/>
      <c r="L108" s="216"/>
      <c r="M108" s="216"/>
      <c r="N108" s="216"/>
      <c r="O108" s="216"/>
    </row>
    <row r="109" spans="2:15" ht="15">
      <c r="B109" s="219"/>
      <c r="C109" s="218"/>
      <c r="D109" s="912"/>
      <c r="E109" s="220"/>
      <c r="F109" s="221"/>
      <c r="G109" s="222"/>
      <c r="H109" s="912"/>
      <c r="I109" s="912"/>
      <c r="J109" s="912"/>
      <c r="K109" s="912"/>
      <c r="L109" s="216"/>
      <c r="M109" s="216"/>
      <c r="N109" s="216"/>
      <c r="O109" s="216"/>
    </row>
    <row r="110" spans="2:15" ht="15">
      <c r="B110" s="219"/>
      <c r="C110" s="218"/>
      <c r="D110" s="912"/>
      <c r="E110" s="220"/>
      <c r="F110" s="221"/>
      <c r="G110" s="222"/>
      <c r="H110" s="912"/>
      <c r="I110" s="912"/>
      <c r="J110" s="912"/>
      <c r="K110" s="912"/>
      <c r="L110" s="216"/>
      <c r="M110" s="216"/>
      <c r="N110" s="216"/>
      <c r="O110" s="216"/>
    </row>
    <row r="111" spans="2:15" ht="15">
      <c r="B111" s="219"/>
      <c r="C111" s="218"/>
      <c r="D111" s="912"/>
      <c r="E111" s="220"/>
      <c r="F111" s="221"/>
      <c r="G111" s="222"/>
      <c r="H111" s="912"/>
      <c r="I111" s="912"/>
      <c r="J111" s="912"/>
      <c r="K111" s="912"/>
      <c r="L111" s="216"/>
      <c r="M111" s="216"/>
      <c r="N111" s="216"/>
      <c r="O111" s="216"/>
    </row>
    <row r="112" spans="2:15" ht="15">
      <c r="B112" s="219"/>
      <c r="C112" s="218"/>
      <c r="D112" s="912"/>
      <c r="E112" s="220"/>
      <c r="F112" s="221"/>
      <c r="G112" s="222"/>
      <c r="H112" s="912"/>
      <c r="I112" s="912"/>
      <c r="J112" s="912"/>
      <c r="K112" s="912"/>
      <c r="L112" s="216"/>
      <c r="M112" s="216"/>
      <c r="N112" s="216"/>
      <c r="O112" s="216"/>
    </row>
    <row r="113" spans="2:15" ht="15">
      <c r="B113" s="219"/>
      <c r="C113" s="218"/>
      <c r="D113" s="912"/>
      <c r="E113" s="220"/>
      <c r="F113" s="221"/>
      <c r="G113" s="222"/>
      <c r="H113" s="912"/>
      <c r="I113" s="912"/>
      <c r="J113" s="912"/>
      <c r="K113" s="912"/>
      <c r="L113" s="216"/>
      <c r="M113" s="216"/>
      <c r="N113" s="216"/>
      <c r="O113" s="216"/>
    </row>
    <row r="114" spans="2:15" ht="15">
      <c r="B114" s="219"/>
      <c r="C114" s="218"/>
      <c r="D114" s="912"/>
      <c r="E114" s="220"/>
      <c r="F114" s="221"/>
      <c r="G114" s="222"/>
      <c r="H114" s="912"/>
      <c r="I114" s="912"/>
      <c r="J114" s="912"/>
      <c r="K114" s="912"/>
      <c r="L114" s="216"/>
      <c r="M114" s="216"/>
      <c r="N114" s="216"/>
      <c r="O114" s="216"/>
    </row>
    <row r="115" spans="2:15" ht="15">
      <c r="B115" s="219"/>
      <c r="C115" s="218"/>
      <c r="D115" s="912"/>
      <c r="E115" s="220"/>
      <c r="F115" s="221"/>
      <c r="G115" s="222"/>
      <c r="H115" s="912"/>
      <c r="I115" s="912"/>
      <c r="J115" s="912"/>
      <c r="K115" s="912"/>
      <c r="L115" s="216"/>
      <c r="M115" s="216"/>
      <c r="N115" s="216"/>
      <c r="O115" s="216"/>
    </row>
    <row r="116" spans="2:15" ht="15">
      <c r="B116" s="219"/>
      <c r="C116" s="218"/>
      <c r="D116" s="912"/>
      <c r="E116" s="220"/>
      <c r="F116" s="221"/>
      <c r="G116" s="222"/>
      <c r="H116" s="912"/>
      <c r="I116" s="912"/>
      <c r="J116" s="912"/>
      <c r="K116" s="912"/>
      <c r="L116" s="216"/>
      <c r="M116" s="216"/>
      <c r="N116" s="216"/>
      <c r="O116" s="216"/>
    </row>
    <row r="117" spans="2:15" ht="15">
      <c r="B117" s="219"/>
      <c r="C117" s="218"/>
      <c r="D117" s="912"/>
      <c r="E117" s="220"/>
      <c r="F117" s="221"/>
      <c r="G117" s="222"/>
      <c r="H117" s="912"/>
      <c r="I117" s="912"/>
      <c r="J117" s="912"/>
      <c r="K117" s="912"/>
      <c r="L117" s="216"/>
      <c r="M117" s="216"/>
      <c r="N117" s="216"/>
      <c r="O117" s="216"/>
    </row>
    <row r="118" spans="2:15" ht="15">
      <c r="B118" s="219"/>
      <c r="C118" s="218"/>
      <c r="D118" s="912"/>
      <c r="E118" s="220"/>
      <c r="F118" s="221"/>
      <c r="G118" s="222"/>
      <c r="H118" s="912"/>
      <c r="I118" s="912"/>
      <c r="J118" s="912"/>
      <c r="K118" s="912"/>
      <c r="L118" s="216"/>
      <c r="M118" s="216"/>
      <c r="N118" s="216"/>
      <c r="O118" s="216"/>
    </row>
    <row r="119" spans="2:15" ht="15">
      <c r="B119" s="219"/>
      <c r="C119" s="218"/>
      <c r="D119" s="912"/>
      <c r="E119" s="220"/>
      <c r="F119" s="221"/>
      <c r="G119" s="222"/>
      <c r="H119" s="912"/>
      <c r="I119" s="912"/>
      <c r="J119" s="912"/>
      <c r="K119" s="912"/>
      <c r="L119" s="216"/>
      <c r="M119" s="216"/>
      <c r="N119" s="216"/>
      <c r="O119" s="216"/>
    </row>
    <row r="120" spans="2:15" ht="15">
      <c r="B120" s="219"/>
      <c r="C120" s="218"/>
      <c r="D120" s="912"/>
      <c r="E120" s="220"/>
      <c r="F120" s="221"/>
      <c r="G120" s="222"/>
      <c r="H120" s="912"/>
      <c r="I120" s="912"/>
      <c r="J120" s="912"/>
      <c r="K120" s="912"/>
      <c r="L120" s="216"/>
      <c r="M120" s="216"/>
      <c r="N120" s="216"/>
      <c r="O120" s="216"/>
    </row>
    <row r="121" spans="2:15" ht="15">
      <c r="B121" s="219"/>
      <c r="C121" s="218"/>
      <c r="D121" s="912"/>
      <c r="E121" s="220"/>
      <c r="F121" s="221"/>
      <c r="G121" s="222"/>
      <c r="H121" s="912"/>
      <c r="I121" s="912"/>
      <c r="J121" s="912"/>
      <c r="K121" s="912"/>
      <c r="L121" s="216"/>
      <c r="M121" s="216"/>
      <c r="N121" s="216"/>
      <c r="O121" s="216"/>
    </row>
    <row r="122" spans="2:15" ht="15">
      <c r="B122" s="219"/>
      <c r="C122" s="218"/>
      <c r="D122" s="912"/>
      <c r="E122" s="220"/>
      <c r="F122" s="221"/>
      <c r="G122" s="222"/>
      <c r="H122" s="912"/>
      <c r="I122" s="912"/>
      <c r="J122" s="912"/>
      <c r="K122" s="912"/>
      <c r="L122" s="216"/>
      <c r="M122" s="216"/>
      <c r="N122" s="216"/>
      <c r="O122" s="216"/>
    </row>
    <row r="123" spans="2:15" ht="15">
      <c r="B123" s="219"/>
      <c r="C123" s="218"/>
      <c r="D123" s="912"/>
      <c r="E123" s="220"/>
      <c r="F123" s="221"/>
      <c r="G123" s="222"/>
      <c r="H123" s="912"/>
      <c r="I123" s="912"/>
      <c r="J123" s="912"/>
      <c r="K123" s="912"/>
      <c r="L123" s="216"/>
      <c r="M123" s="216"/>
      <c r="N123" s="216"/>
      <c r="O123" s="216"/>
    </row>
    <row r="124" spans="2:15" ht="15">
      <c r="B124" s="219"/>
      <c r="C124" s="218"/>
      <c r="D124" s="912"/>
      <c r="E124" s="220"/>
      <c r="F124" s="221"/>
      <c r="G124" s="222"/>
      <c r="H124" s="912"/>
      <c r="I124" s="912"/>
      <c r="J124" s="912"/>
      <c r="K124" s="912"/>
      <c r="L124" s="216"/>
      <c r="M124" s="216"/>
      <c r="N124" s="216"/>
      <c r="O124" s="216"/>
    </row>
    <row r="125" spans="2:15" ht="15">
      <c r="B125" s="219"/>
      <c r="C125" s="218"/>
      <c r="D125" s="912"/>
      <c r="E125" s="220"/>
      <c r="F125" s="221"/>
      <c r="G125" s="222"/>
      <c r="H125" s="912"/>
      <c r="I125" s="912"/>
      <c r="J125" s="912"/>
      <c r="K125" s="912"/>
      <c r="L125" s="216"/>
      <c r="M125" s="216"/>
      <c r="N125" s="216"/>
      <c r="O125" s="216"/>
    </row>
    <row r="126" spans="2:15" ht="15">
      <c r="B126" s="219"/>
      <c r="C126" s="218"/>
      <c r="D126" s="912"/>
      <c r="E126" s="220"/>
      <c r="F126" s="221"/>
      <c r="G126" s="222"/>
      <c r="H126" s="912"/>
      <c r="I126" s="912"/>
      <c r="J126" s="912"/>
      <c r="K126" s="912"/>
      <c r="L126" s="216"/>
      <c r="M126" s="216"/>
      <c r="N126" s="216"/>
      <c r="O126" s="216"/>
    </row>
    <row r="127" spans="2:15" ht="15">
      <c r="B127" s="219"/>
      <c r="C127" s="218"/>
      <c r="D127" s="912"/>
      <c r="E127" s="220"/>
      <c r="F127" s="221"/>
      <c r="G127" s="222"/>
      <c r="H127" s="912"/>
      <c r="I127" s="912"/>
      <c r="J127" s="912"/>
      <c r="K127" s="912"/>
      <c r="L127" s="216"/>
      <c r="M127" s="216"/>
      <c r="N127" s="216"/>
      <c r="O127" s="216"/>
    </row>
    <row r="128" spans="2:15" ht="15">
      <c r="B128" s="219"/>
      <c r="C128" s="218"/>
      <c r="D128" s="912"/>
      <c r="E128" s="220"/>
      <c r="F128" s="221"/>
      <c r="G128" s="222"/>
      <c r="H128" s="912"/>
      <c r="I128" s="912"/>
      <c r="J128" s="912"/>
      <c r="K128" s="912"/>
      <c r="L128" s="216"/>
      <c r="M128" s="216"/>
      <c r="N128" s="216"/>
      <c r="O128" s="216"/>
    </row>
    <row r="129" spans="2:15" ht="15">
      <c r="B129" s="219"/>
      <c r="C129" s="218"/>
      <c r="D129" s="912"/>
      <c r="E129" s="220"/>
      <c r="F129" s="221"/>
      <c r="G129" s="222"/>
      <c r="H129" s="912"/>
      <c r="I129" s="912"/>
      <c r="J129" s="912"/>
      <c r="K129" s="912"/>
      <c r="L129" s="216"/>
      <c r="M129" s="216"/>
      <c r="N129" s="216"/>
      <c r="O129" s="216"/>
    </row>
    <row r="130" spans="2:15" ht="15">
      <c r="B130" s="219"/>
      <c r="C130" s="218"/>
      <c r="D130" s="912"/>
      <c r="E130" s="220"/>
      <c r="F130" s="221"/>
      <c r="G130" s="222"/>
      <c r="H130" s="912"/>
      <c r="I130" s="912"/>
      <c r="J130" s="912"/>
      <c r="K130" s="912"/>
      <c r="L130" s="216"/>
      <c r="M130" s="216"/>
      <c r="N130" s="216"/>
      <c r="O130" s="216"/>
    </row>
    <row r="131" spans="2:15" ht="15">
      <c r="B131" s="219"/>
      <c r="C131" s="218"/>
      <c r="D131" s="912"/>
      <c r="E131" s="220"/>
      <c r="F131" s="221"/>
      <c r="G131" s="222"/>
      <c r="H131" s="912"/>
      <c r="I131" s="912"/>
      <c r="J131" s="912"/>
      <c r="K131" s="912"/>
      <c r="L131" s="216"/>
      <c r="M131" s="216"/>
      <c r="N131" s="216"/>
      <c r="O131" s="216"/>
    </row>
    <row r="132" spans="2:15" ht="15">
      <c r="B132" s="219"/>
      <c r="C132" s="218"/>
      <c r="D132" s="912"/>
      <c r="E132" s="220"/>
      <c r="F132" s="221"/>
      <c r="G132" s="222"/>
      <c r="H132" s="912"/>
      <c r="I132" s="912"/>
      <c r="J132" s="912"/>
      <c r="K132" s="912"/>
      <c r="L132" s="216"/>
      <c r="M132" s="216"/>
      <c r="N132" s="216"/>
      <c r="O132" s="216"/>
    </row>
    <row r="133" spans="2:15" ht="15">
      <c r="B133" s="219"/>
      <c r="C133" s="218"/>
      <c r="D133" s="912"/>
      <c r="E133" s="220"/>
      <c r="F133" s="221"/>
      <c r="G133" s="222"/>
      <c r="H133" s="912"/>
      <c r="I133" s="912"/>
      <c r="J133" s="912"/>
      <c r="K133" s="912"/>
      <c r="L133" s="216"/>
      <c r="M133" s="216"/>
      <c r="N133" s="216"/>
      <c r="O133" s="216"/>
    </row>
    <row r="134" spans="2:15" ht="15">
      <c r="B134" s="219"/>
      <c r="C134" s="218"/>
      <c r="D134" s="912"/>
      <c r="E134" s="220"/>
      <c r="F134" s="221"/>
      <c r="G134" s="222"/>
      <c r="H134" s="912"/>
      <c r="I134" s="912"/>
      <c r="J134" s="912"/>
      <c r="K134" s="912"/>
      <c r="L134" s="216"/>
      <c r="M134" s="216"/>
      <c r="N134" s="216"/>
      <c r="O134" s="216"/>
    </row>
    <row r="135" spans="2:15" ht="15">
      <c r="B135" s="219"/>
      <c r="C135" s="218"/>
      <c r="D135" s="912"/>
      <c r="E135" s="220"/>
      <c r="F135" s="221"/>
      <c r="G135" s="222"/>
      <c r="H135" s="912"/>
      <c r="I135" s="912"/>
      <c r="J135" s="912"/>
      <c r="K135" s="912"/>
      <c r="L135" s="216"/>
      <c r="M135" s="216"/>
      <c r="N135" s="216"/>
      <c r="O135" s="216"/>
    </row>
    <row r="136" spans="2:15" ht="15">
      <c r="B136" s="219"/>
      <c r="C136" s="218"/>
      <c r="D136" s="912"/>
      <c r="E136" s="220"/>
      <c r="F136" s="221"/>
      <c r="G136" s="222"/>
      <c r="H136" s="912"/>
      <c r="I136" s="912"/>
      <c r="J136" s="912"/>
      <c r="K136" s="912"/>
      <c r="L136" s="216"/>
      <c r="M136" s="216"/>
      <c r="N136" s="216"/>
      <c r="O136" s="216"/>
    </row>
    <row r="137" spans="2:15" ht="15">
      <c r="B137" s="219"/>
      <c r="C137" s="218"/>
      <c r="D137" s="912"/>
      <c r="E137" s="220"/>
      <c r="F137" s="221"/>
      <c r="G137" s="222"/>
      <c r="H137" s="912"/>
      <c r="I137" s="912"/>
      <c r="J137" s="912"/>
      <c r="K137" s="912"/>
      <c r="L137" s="216"/>
      <c r="M137" s="216"/>
      <c r="N137" s="216"/>
      <c r="O137" s="216"/>
    </row>
    <row r="138" spans="2:15" ht="15">
      <c r="B138" s="219"/>
      <c r="C138" s="218"/>
      <c r="D138" s="912"/>
      <c r="E138" s="220"/>
      <c r="F138" s="221"/>
      <c r="G138" s="222"/>
      <c r="H138" s="912"/>
      <c r="I138" s="912"/>
      <c r="J138" s="912"/>
      <c r="K138" s="912"/>
      <c r="L138" s="216"/>
      <c r="M138" s="216"/>
      <c r="N138" s="216"/>
      <c r="O138" s="216"/>
    </row>
    <row r="139" spans="2:15" ht="15">
      <c r="B139" s="219"/>
      <c r="C139" s="218"/>
      <c r="D139" s="912"/>
      <c r="E139" s="220"/>
      <c r="F139" s="221"/>
      <c r="G139" s="222"/>
      <c r="H139" s="912"/>
      <c r="I139" s="912"/>
      <c r="J139" s="912"/>
      <c r="K139" s="912"/>
      <c r="L139" s="216"/>
      <c r="M139" s="216"/>
      <c r="N139" s="216"/>
      <c r="O139" s="216"/>
    </row>
    <row r="140" spans="2:15" ht="15">
      <c r="B140" s="219"/>
      <c r="C140" s="218"/>
      <c r="D140" s="912"/>
      <c r="E140" s="220"/>
      <c r="F140" s="221"/>
      <c r="G140" s="222"/>
      <c r="H140" s="912"/>
      <c r="I140" s="912"/>
      <c r="J140" s="912"/>
      <c r="K140" s="912"/>
      <c r="L140" s="216"/>
      <c r="M140" s="216"/>
      <c r="N140" s="216"/>
      <c r="O140" s="216"/>
    </row>
    <row r="141" spans="2:15" ht="15">
      <c r="B141" s="219"/>
      <c r="C141" s="218"/>
      <c r="D141" s="912"/>
      <c r="E141" s="220"/>
      <c r="F141" s="221"/>
      <c r="G141" s="222"/>
      <c r="H141" s="912"/>
      <c r="I141" s="912"/>
      <c r="J141" s="912"/>
      <c r="K141" s="912"/>
      <c r="L141" s="216"/>
      <c r="M141" s="216"/>
      <c r="N141" s="216"/>
      <c r="O141" s="216"/>
    </row>
    <row r="142" spans="2:15" ht="15">
      <c r="B142" s="219"/>
      <c r="C142" s="218"/>
      <c r="D142" s="912"/>
      <c r="E142" s="220"/>
      <c r="F142" s="221"/>
      <c r="G142" s="222"/>
      <c r="H142" s="912"/>
      <c r="I142" s="912"/>
      <c r="J142" s="912"/>
      <c r="K142" s="912"/>
      <c r="L142" s="216"/>
      <c r="M142" s="216"/>
      <c r="N142" s="216"/>
      <c r="O142" s="216"/>
    </row>
    <row r="143" spans="2:15" ht="15">
      <c r="B143" s="219"/>
      <c r="C143" s="218"/>
      <c r="D143" s="912"/>
      <c r="E143" s="220"/>
      <c r="F143" s="221"/>
      <c r="G143" s="222"/>
      <c r="H143" s="912"/>
      <c r="I143" s="912"/>
      <c r="J143" s="912"/>
      <c r="K143" s="912"/>
      <c r="L143" s="216"/>
      <c r="M143" s="216"/>
      <c r="N143" s="216"/>
      <c r="O143" s="216"/>
    </row>
    <row r="144" spans="2:15" ht="15">
      <c r="B144" s="219"/>
      <c r="C144" s="218"/>
      <c r="D144" s="912"/>
      <c r="E144" s="220"/>
      <c r="F144" s="221"/>
      <c r="G144" s="222"/>
      <c r="H144" s="912"/>
      <c r="I144" s="912"/>
      <c r="J144" s="912"/>
      <c r="K144" s="912"/>
      <c r="L144" s="216"/>
      <c r="M144" s="216"/>
      <c r="N144" s="216"/>
      <c r="O144" s="216"/>
    </row>
    <row r="145" spans="2:15" ht="15">
      <c r="B145" s="219"/>
      <c r="C145" s="218"/>
      <c r="D145" s="912"/>
      <c r="E145" s="220"/>
      <c r="F145" s="221"/>
      <c r="G145" s="222"/>
      <c r="H145" s="912"/>
      <c r="I145" s="912"/>
      <c r="J145" s="912"/>
      <c r="K145" s="912"/>
      <c r="L145" s="216"/>
      <c r="M145" s="216"/>
      <c r="N145" s="216"/>
      <c r="O145" s="216"/>
    </row>
    <row r="146" spans="2:15" ht="15">
      <c r="B146" s="219"/>
      <c r="C146" s="218"/>
      <c r="D146" s="912"/>
      <c r="E146" s="220"/>
      <c r="F146" s="221"/>
      <c r="G146" s="222"/>
      <c r="H146" s="912"/>
      <c r="I146" s="912"/>
      <c r="J146" s="912"/>
      <c r="K146" s="912"/>
      <c r="L146" s="216"/>
      <c r="M146" s="216"/>
      <c r="N146" s="216"/>
      <c r="O146" s="216"/>
    </row>
    <row r="147" spans="2:15" ht="15">
      <c r="B147" s="219"/>
      <c r="C147" s="218"/>
      <c r="D147" s="912"/>
      <c r="E147" s="220"/>
      <c r="F147" s="221"/>
      <c r="G147" s="222"/>
      <c r="H147" s="912"/>
      <c r="I147" s="912"/>
      <c r="J147" s="912"/>
      <c r="K147" s="912"/>
      <c r="L147" s="216"/>
      <c r="M147" s="216"/>
      <c r="N147" s="216"/>
      <c r="O147" s="216"/>
    </row>
    <row r="148" spans="2:15" ht="15">
      <c r="B148" s="219"/>
      <c r="C148" s="218"/>
      <c r="D148" s="912"/>
      <c r="E148" s="220"/>
      <c r="F148" s="221"/>
      <c r="G148" s="222"/>
      <c r="H148" s="912"/>
      <c r="I148" s="912"/>
      <c r="J148" s="912"/>
      <c r="K148" s="912"/>
      <c r="L148" s="216"/>
      <c r="M148" s="216"/>
      <c r="N148" s="216"/>
      <c r="O148" s="216"/>
    </row>
    <row r="149" spans="2:15" ht="15">
      <c r="B149" s="219"/>
      <c r="C149" s="218"/>
      <c r="D149" s="912"/>
      <c r="E149" s="220"/>
      <c r="F149" s="221"/>
      <c r="G149" s="222"/>
      <c r="H149" s="912"/>
      <c r="I149" s="912"/>
      <c r="J149" s="912"/>
      <c r="K149" s="912"/>
      <c r="L149" s="216"/>
      <c r="M149" s="216"/>
      <c r="N149" s="216"/>
      <c r="O149" s="216"/>
    </row>
    <row r="150" spans="2:15" ht="15">
      <c r="B150" s="219"/>
      <c r="C150" s="218"/>
      <c r="D150" s="912"/>
      <c r="E150" s="220"/>
      <c r="F150" s="221"/>
      <c r="G150" s="222"/>
      <c r="H150" s="912"/>
      <c r="I150" s="912"/>
      <c r="J150" s="912"/>
      <c r="K150" s="912"/>
      <c r="L150" s="216"/>
      <c r="M150" s="216"/>
      <c r="N150" s="216"/>
      <c r="O150" s="216"/>
    </row>
    <row r="151" spans="2:15" ht="15">
      <c r="B151" s="219"/>
      <c r="C151" s="218"/>
      <c r="D151" s="912"/>
      <c r="E151" s="220"/>
      <c r="F151" s="221"/>
      <c r="G151" s="222"/>
      <c r="H151" s="912"/>
      <c r="I151" s="912"/>
      <c r="J151" s="912"/>
      <c r="K151" s="912"/>
      <c r="L151" s="216"/>
      <c r="M151" s="216"/>
      <c r="N151" s="216"/>
      <c r="O151" s="216"/>
    </row>
    <row r="152" spans="2:15" ht="15">
      <c r="B152" s="219"/>
      <c r="C152" s="218"/>
      <c r="D152" s="912"/>
      <c r="E152" s="220"/>
      <c r="F152" s="221"/>
      <c r="G152" s="222"/>
      <c r="H152" s="912"/>
      <c r="I152" s="912"/>
      <c r="J152" s="912"/>
      <c r="K152" s="912"/>
      <c r="L152" s="216"/>
      <c r="M152" s="216"/>
      <c r="N152" s="216"/>
      <c r="O152" s="216"/>
    </row>
    <row r="153" spans="2:15" ht="15">
      <c r="B153" s="219"/>
      <c r="C153" s="218"/>
      <c r="D153" s="912"/>
      <c r="E153" s="220"/>
      <c r="F153" s="221"/>
      <c r="G153" s="222"/>
      <c r="H153" s="912"/>
      <c r="I153" s="912"/>
      <c r="J153" s="912"/>
      <c r="K153" s="912"/>
      <c r="L153" s="216"/>
      <c r="M153" s="216"/>
      <c r="N153" s="216"/>
      <c r="O153" s="216"/>
    </row>
    <row r="154" spans="2:15" ht="15">
      <c r="B154" s="219"/>
      <c r="C154" s="218"/>
      <c r="D154" s="912"/>
      <c r="E154" s="220"/>
      <c r="F154" s="221"/>
      <c r="G154" s="222"/>
      <c r="H154" s="912"/>
      <c r="I154" s="912"/>
      <c r="J154" s="912"/>
      <c r="K154" s="912"/>
      <c r="L154" s="216"/>
      <c r="M154" s="216"/>
      <c r="N154" s="216"/>
      <c r="O154" s="216"/>
    </row>
    <row r="155" spans="2:15" ht="15">
      <c r="B155" s="219"/>
      <c r="C155" s="218"/>
      <c r="D155" s="912"/>
      <c r="E155" s="220"/>
      <c r="F155" s="221"/>
      <c r="G155" s="222"/>
      <c r="H155" s="912"/>
      <c r="I155" s="912"/>
      <c r="J155" s="912"/>
      <c r="K155" s="912"/>
      <c r="L155" s="216"/>
      <c r="M155" s="216"/>
      <c r="N155" s="216"/>
      <c r="O155" s="216"/>
    </row>
    <row r="156" spans="2:15" ht="15">
      <c r="B156" s="219"/>
      <c r="C156" s="218"/>
      <c r="D156" s="912"/>
      <c r="E156" s="220"/>
      <c r="F156" s="221"/>
      <c r="G156" s="222"/>
      <c r="H156" s="912"/>
      <c r="I156" s="912"/>
      <c r="J156" s="912"/>
      <c r="K156" s="912"/>
      <c r="L156" s="216"/>
      <c r="M156" s="216"/>
      <c r="N156" s="216"/>
      <c r="O156" s="216"/>
    </row>
    <row r="157" spans="2:15" ht="15">
      <c r="B157" s="219"/>
      <c r="C157" s="218"/>
      <c r="D157" s="912"/>
      <c r="E157" s="220"/>
      <c r="F157" s="221"/>
      <c r="G157" s="222"/>
      <c r="H157" s="912"/>
      <c r="I157" s="912"/>
      <c r="J157" s="912"/>
      <c r="K157" s="912"/>
      <c r="L157" s="216"/>
      <c r="M157" s="216"/>
      <c r="N157" s="216"/>
      <c r="O157" s="216"/>
    </row>
    <row r="158" spans="2:15" ht="15">
      <c r="B158" s="219"/>
      <c r="C158" s="218"/>
      <c r="D158" s="912"/>
      <c r="E158" s="220"/>
      <c r="F158" s="221"/>
      <c r="G158" s="222"/>
      <c r="H158" s="912"/>
      <c r="I158" s="912"/>
      <c r="J158" s="912"/>
      <c r="K158" s="912"/>
      <c r="L158" s="216"/>
      <c r="M158" s="216"/>
      <c r="N158" s="216"/>
      <c r="O158" s="216"/>
    </row>
    <row r="159" spans="2:15" ht="15">
      <c r="B159" s="219"/>
      <c r="C159" s="218"/>
      <c r="D159" s="912"/>
      <c r="E159" s="220"/>
      <c r="F159" s="221"/>
      <c r="G159" s="222"/>
      <c r="H159" s="912"/>
      <c r="I159" s="912"/>
      <c r="J159" s="912"/>
      <c r="K159" s="912"/>
      <c r="L159" s="216"/>
      <c r="M159" s="216"/>
      <c r="N159" s="216"/>
      <c r="O159" s="216"/>
    </row>
    <row r="160" spans="2:15" ht="15">
      <c r="B160" s="219"/>
      <c r="C160" s="218"/>
      <c r="D160" s="912"/>
      <c r="E160" s="220"/>
      <c r="F160" s="221"/>
      <c r="G160" s="222"/>
      <c r="H160" s="912"/>
      <c r="I160" s="912"/>
      <c r="J160" s="912"/>
      <c r="K160" s="912"/>
      <c r="L160" s="216"/>
      <c r="M160" s="216"/>
      <c r="N160" s="216"/>
      <c r="O160" s="216"/>
    </row>
    <row r="161" spans="2:15" ht="15">
      <c r="B161" s="219"/>
      <c r="C161" s="218"/>
      <c r="D161" s="912"/>
      <c r="E161" s="220"/>
      <c r="F161" s="221"/>
      <c r="G161" s="222"/>
      <c r="H161" s="912"/>
      <c r="I161" s="912"/>
      <c r="J161" s="912"/>
      <c r="K161" s="912"/>
      <c r="L161" s="216"/>
      <c r="M161" s="216"/>
      <c r="N161" s="216"/>
      <c r="O161" s="216"/>
    </row>
    <row r="162" spans="2:15" ht="15">
      <c r="B162" s="219"/>
      <c r="C162" s="218"/>
      <c r="D162" s="912"/>
      <c r="E162" s="220"/>
      <c r="F162" s="221"/>
      <c r="G162" s="222"/>
      <c r="H162" s="912"/>
      <c r="I162" s="912"/>
      <c r="J162" s="912"/>
      <c r="K162" s="912"/>
      <c r="L162" s="216"/>
      <c r="M162" s="216"/>
      <c r="N162" s="216"/>
      <c r="O162" s="216"/>
    </row>
    <row r="163" spans="2:15" ht="15">
      <c r="B163" s="219"/>
      <c r="C163" s="218"/>
      <c r="D163" s="912"/>
      <c r="E163" s="220"/>
      <c r="F163" s="221"/>
      <c r="G163" s="222"/>
      <c r="H163" s="912"/>
      <c r="I163" s="912"/>
      <c r="J163" s="912"/>
      <c r="K163" s="912"/>
      <c r="L163" s="216"/>
      <c r="M163" s="216"/>
      <c r="N163" s="216"/>
      <c r="O163" s="216"/>
    </row>
    <row r="164" spans="2:15" ht="15">
      <c r="B164" s="219"/>
      <c r="C164" s="218"/>
      <c r="D164" s="912"/>
      <c r="E164" s="220"/>
      <c r="F164" s="221"/>
      <c r="G164" s="222"/>
      <c r="H164" s="912"/>
      <c r="I164" s="912"/>
      <c r="J164" s="912"/>
      <c r="K164" s="912"/>
      <c r="L164" s="216"/>
      <c r="M164" s="216"/>
      <c r="N164" s="216"/>
      <c r="O164" s="216"/>
    </row>
    <row r="165" spans="2:15" ht="15">
      <c r="B165" s="219"/>
      <c r="C165" s="218"/>
      <c r="D165" s="912"/>
      <c r="E165" s="220"/>
      <c r="F165" s="221"/>
      <c r="G165" s="222"/>
      <c r="H165" s="912"/>
      <c r="I165" s="912"/>
      <c r="J165" s="912"/>
      <c r="K165" s="912"/>
      <c r="L165" s="216"/>
      <c r="M165" s="216"/>
      <c r="N165" s="216"/>
      <c r="O165" s="216"/>
    </row>
    <row r="166" spans="2:15" ht="15">
      <c r="B166" s="219"/>
      <c r="C166" s="218"/>
      <c r="D166" s="912"/>
      <c r="E166" s="220"/>
      <c r="F166" s="221"/>
      <c r="G166" s="222"/>
      <c r="H166" s="912"/>
      <c r="I166" s="912"/>
      <c r="J166" s="912"/>
      <c r="K166" s="912"/>
      <c r="L166" s="216"/>
      <c r="M166" s="216"/>
      <c r="N166" s="216"/>
      <c r="O166" s="216"/>
    </row>
    <row r="167" spans="2:15" ht="15">
      <c r="B167" s="219"/>
      <c r="D167" s="912"/>
      <c r="E167" s="220"/>
      <c r="F167" s="221"/>
      <c r="G167" s="222"/>
      <c r="H167" s="912"/>
      <c r="I167" s="912"/>
      <c r="J167" s="912"/>
      <c r="K167" s="912"/>
      <c r="L167" s="216"/>
      <c r="M167" s="216"/>
      <c r="N167" s="216"/>
      <c r="O167" s="216"/>
    </row>
  </sheetData>
  <sheetProtection algorithmName="SHA-512" hashValue="el037vzT2hgkq/fZgXuceiRPGKR4Pt2A3/xwZXAjJH7cYqBsIAPf/nCfz0Hu1T2ipMljLpQyhhRRY6DpMICxpQ==" saltValue="VRNCTmUgfmNKxM+19Pb4pw==" spinCount="100000" sheet="1" objects="1" scenarios="1"/>
  <mergeCells count="46">
    <mergeCell ref="B29:K29"/>
    <mergeCell ref="B46:C46"/>
    <mergeCell ref="B47:C47"/>
    <mergeCell ref="B45:C45"/>
    <mergeCell ref="A5:A6"/>
    <mergeCell ref="A7:A44"/>
    <mergeCell ref="B6:K6"/>
    <mergeCell ref="B5:C5"/>
    <mergeCell ref="K30:K43"/>
    <mergeCell ref="BO1:BV1"/>
    <mergeCell ref="BW1:CD1"/>
    <mergeCell ref="CE1:CL1"/>
    <mergeCell ref="II1:IP1"/>
    <mergeCell ref="DS1:DZ1"/>
    <mergeCell ref="GM1:GT1"/>
    <mergeCell ref="GU1:HB1"/>
    <mergeCell ref="HC1:HJ1"/>
    <mergeCell ref="HK1:HR1"/>
    <mergeCell ref="EQ1:EX1"/>
    <mergeCell ref="EY1:FF1"/>
    <mergeCell ref="FG1:FN1"/>
    <mergeCell ref="FO1:FV1"/>
    <mergeCell ref="FW1:GD1"/>
    <mergeCell ref="GE1:GL1"/>
    <mergeCell ref="HS1:HZ1"/>
    <mergeCell ref="IA1:IH1"/>
    <mergeCell ref="EA1:EH1"/>
    <mergeCell ref="D4:J4"/>
    <mergeCell ref="A1:B1"/>
    <mergeCell ref="AQ1:AX1"/>
    <mergeCell ref="L1:R1"/>
    <mergeCell ref="S1:Z1"/>
    <mergeCell ref="AA1:AH1"/>
    <mergeCell ref="AI1:AP1"/>
    <mergeCell ref="A2:B2"/>
    <mergeCell ref="CM1:CT1"/>
    <mergeCell ref="CU1:DB1"/>
    <mergeCell ref="DC1:DJ1"/>
    <mergeCell ref="DK1:DR1"/>
    <mergeCell ref="EI1:EP1"/>
    <mergeCell ref="AY1:BF1"/>
    <mergeCell ref="BG1:BN1"/>
    <mergeCell ref="K7:K21"/>
    <mergeCell ref="K24:K26"/>
    <mergeCell ref="K27:K28"/>
    <mergeCell ref="B3:K3"/>
  </mergeCells>
  <dataValidations count="2">
    <dataValidation operator="greaterThan" allowBlank="1" showInputMessage="1" showErrorMessage="1" sqref="D26:J26 IZ26:JF26 SV26:TB26 ACR26:ACX26 AMN26:AMT26 AWJ26:AWP26 BGF26:BGL26 BQB26:BQH26 BZX26:CAD26 CJT26:CJZ26 CTP26:CTV26 DDL26:DDR26 DNH26:DNN26 DXD26:DXJ26 EGZ26:EHF26 EQV26:ERB26 FAR26:FAX26 FKN26:FKT26 FUJ26:FUP26 GEF26:GEL26 GOB26:GOH26 GXX26:GYD26 HHT26:HHZ26 HRP26:HRV26 IBL26:IBR26 ILH26:ILN26 IVD26:IVJ26 JEZ26:JFF26 JOV26:JPB26 JYR26:JYX26 KIN26:KIT26 KSJ26:KSP26 LCF26:LCL26 LMB26:LMH26 LVX26:LWD26 MFT26:MFZ26 MPP26:MPV26 MZL26:MZR26 NJH26:NJN26 NTD26:NTJ26 OCZ26:ODF26 OMV26:ONB26 OWR26:OWX26 PGN26:PGT26 PQJ26:PQP26 QAF26:QAL26 QKB26:QKH26 QTX26:QUD26 RDT26:RDZ26 RNP26:RNV26 RXL26:RXR26 SHH26:SHN26 SRD26:SRJ26 TAZ26:TBF26 TKV26:TLB26 TUR26:TUX26 UEN26:UET26 UOJ26:UOP26 UYF26:UYL26 VIB26:VIH26 VRX26:VSD26 WBT26:WBZ26 WLP26:WLV26 WVL26:WVR26 D65562:J65562 IZ65562:JF65562 SV65562:TB65562 ACR65562:ACX65562 AMN65562:AMT65562 AWJ65562:AWP65562 BGF65562:BGL65562 BQB65562:BQH65562 BZX65562:CAD65562 CJT65562:CJZ65562 CTP65562:CTV65562 DDL65562:DDR65562 DNH65562:DNN65562 DXD65562:DXJ65562 EGZ65562:EHF65562 EQV65562:ERB65562 FAR65562:FAX65562 FKN65562:FKT65562 FUJ65562:FUP65562 GEF65562:GEL65562 GOB65562:GOH65562 GXX65562:GYD65562 HHT65562:HHZ65562 HRP65562:HRV65562 IBL65562:IBR65562 ILH65562:ILN65562 IVD65562:IVJ65562 JEZ65562:JFF65562 JOV65562:JPB65562 JYR65562:JYX65562 KIN65562:KIT65562 KSJ65562:KSP65562 LCF65562:LCL65562 LMB65562:LMH65562 LVX65562:LWD65562 MFT65562:MFZ65562 MPP65562:MPV65562 MZL65562:MZR65562 NJH65562:NJN65562 NTD65562:NTJ65562 OCZ65562:ODF65562 OMV65562:ONB65562 OWR65562:OWX65562 PGN65562:PGT65562 PQJ65562:PQP65562 QAF65562:QAL65562 QKB65562:QKH65562 QTX65562:QUD65562 RDT65562:RDZ65562 RNP65562:RNV65562 RXL65562:RXR65562 SHH65562:SHN65562 SRD65562:SRJ65562 TAZ65562:TBF65562 TKV65562:TLB65562 TUR65562:TUX65562 UEN65562:UET65562 UOJ65562:UOP65562 UYF65562:UYL65562 VIB65562:VIH65562 VRX65562:VSD65562 WBT65562:WBZ65562 WLP65562:WLV65562 WVL65562:WVR65562 D131098:J131098 IZ131098:JF131098 SV131098:TB131098 ACR131098:ACX131098 AMN131098:AMT131098 AWJ131098:AWP131098 BGF131098:BGL131098 BQB131098:BQH131098 BZX131098:CAD131098 CJT131098:CJZ131098 CTP131098:CTV131098 DDL131098:DDR131098 DNH131098:DNN131098 DXD131098:DXJ131098 EGZ131098:EHF131098 EQV131098:ERB131098 FAR131098:FAX131098 FKN131098:FKT131098 FUJ131098:FUP131098 GEF131098:GEL131098 GOB131098:GOH131098 GXX131098:GYD131098 HHT131098:HHZ131098 HRP131098:HRV131098 IBL131098:IBR131098 ILH131098:ILN131098 IVD131098:IVJ131098 JEZ131098:JFF131098 JOV131098:JPB131098 JYR131098:JYX131098 KIN131098:KIT131098 KSJ131098:KSP131098 LCF131098:LCL131098 LMB131098:LMH131098 LVX131098:LWD131098 MFT131098:MFZ131098 MPP131098:MPV131098 MZL131098:MZR131098 NJH131098:NJN131098 NTD131098:NTJ131098 OCZ131098:ODF131098 OMV131098:ONB131098 OWR131098:OWX131098 PGN131098:PGT131098 PQJ131098:PQP131098 QAF131098:QAL131098 QKB131098:QKH131098 QTX131098:QUD131098 RDT131098:RDZ131098 RNP131098:RNV131098 RXL131098:RXR131098 SHH131098:SHN131098 SRD131098:SRJ131098 TAZ131098:TBF131098 TKV131098:TLB131098 TUR131098:TUX131098 UEN131098:UET131098 UOJ131098:UOP131098 UYF131098:UYL131098 VIB131098:VIH131098 VRX131098:VSD131098 WBT131098:WBZ131098 WLP131098:WLV131098 WVL131098:WVR131098 D196634:J196634 IZ196634:JF196634 SV196634:TB196634 ACR196634:ACX196634 AMN196634:AMT196634 AWJ196634:AWP196634 BGF196634:BGL196634 BQB196634:BQH196634 BZX196634:CAD196634 CJT196634:CJZ196634 CTP196634:CTV196634 DDL196634:DDR196634 DNH196634:DNN196634 DXD196634:DXJ196634 EGZ196634:EHF196634 EQV196634:ERB196634 FAR196634:FAX196634 FKN196634:FKT196634 FUJ196634:FUP196634 GEF196634:GEL196634 GOB196634:GOH196634 GXX196634:GYD196634 HHT196634:HHZ196634 HRP196634:HRV196634 IBL196634:IBR196634 ILH196634:ILN196634 IVD196634:IVJ196634 JEZ196634:JFF196634 JOV196634:JPB196634 JYR196634:JYX196634 KIN196634:KIT196634 KSJ196634:KSP196634 LCF196634:LCL196634 LMB196634:LMH196634 LVX196634:LWD196634 MFT196634:MFZ196634 MPP196634:MPV196634 MZL196634:MZR196634 NJH196634:NJN196634 NTD196634:NTJ196634 OCZ196634:ODF196634 OMV196634:ONB196634 OWR196634:OWX196634 PGN196634:PGT196634 PQJ196634:PQP196634 QAF196634:QAL196634 QKB196634:QKH196634 QTX196634:QUD196634 RDT196634:RDZ196634 RNP196634:RNV196634 RXL196634:RXR196634 SHH196634:SHN196634 SRD196634:SRJ196634 TAZ196634:TBF196634 TKV196634:TLB196634 TUR196634:TUX196634 UEN196634:UET196634 UOJ196634:UOP196634 UYF196634:UYL196634 VIB196634:VIH196634 VRX196634:VSD196634 WBT196634:WBZ196634 WLP196634:WLV196634 WVL196634:WVR196634 D262170:J262170 IZ262170:JF262170 SV262170:TB262170 ACR262170:ACX262170 AMN262170:AMT262170 AWJ262170:AWP262170 BGF262170:BGL262170 BQB262170:BQH262170 BZX262170:CAD262170 CJT262170:CJZ262170 CTP262170:CTV262170 DDL262170:DDR262170 DNH262170:DNN262170 DXD262170:DXJ262170 EGZ262170:EHF262170 EQV262170:ERB262170 FAR262170:FAX262170 FKN262170:FKT262170 FUJ262170:FUP262170 GEF262170:GEL262170 GOB262170:GOH262170 GXX262170:GYD262170 HHT262170:HHZ262170 HRP262170:HRV262170 IBL262170:IBR262170 ILH262170:ILN262170 IVD262170:IVJ262170 JEZ262170:JFF262170 JOV262170:JPB262170 JYR262170:JYX262170 KIN262170:KIT262170 KSJ262170:KSP262170 LCF262170:LCL262170 LMB262170:LMH262170 LVX262170:LWD262170 MFT262170:MFZ262170 MPP262170:MPV262170 MZL262170:MZR262170 NJH262170:NJN262170 NTD262170:NTJ262170 OCZ262170:ODF262170 OMV262170:ONB262170 OWR262170:OWX262170 PGN262170:PGT262170 PQJ262170:PQP262170 QAF262170:QAL262170 QKB262170:QKH262170 QTX262170:QUD262170 RDT262170:RDZ262170 RNP262170:RNV262170 RXL262170:RXR262170 SHH262170:SHN262170 SRD262170:SRJ262170 TAZ262170:TBF262170 TKV262170:TLB262170 TUR262170:TUX262170 UEN262170:UET262170 UOJ262170:UOP262170 UYF262170:UYL262170 VIB262170:VIH262170 VRX262170:VSD262170 WBT262170:WBZ262170 WLP262170:WLV262170 WVL262170:WVR262170 D327706:J327706 IZ327706:JF327706 SV327706:TB327706 ACR327706:ACX327706 AMN327706:AMT327706 AWJ327706:AWP327706 BGF327706:BGL327706 BQB327706:BQH327706 BZX327706:CAD327706 CJT327706:CJZ327706 CTP327706:CTV327706 DDL327706:DDR327706 DNH327706:DNN327706 DXD327706:DXJ327706 EGZ327706:EHF327706 EQV327706:ERB327706 FAR327706:FAX327706 FKN327706:FKT327706 FUJ327706:FUP327706 GEF327706:GEL327706 GOB327706:GOH327706 GXX327706:GYD327706 HHT327706:HHZ327706 HRP327706:HRV327706 IBL327706:IBR327706 ILH327706:ILN327706 IVD327706:IVJ327706 JEZ327706:JFF327706 JOV327706:JPB327706 JYR327706:JYX327706 KIN327706:KIT327706 KSJ327706:KSP327706 LCF327706:LCL327706 LMB327706:LMH327706 LVX327706:LWD327706 MFT327706:MFZ327706 MPP327706:MPV327706 MZL327706:MZR327706 NJH327706:NJN327706 NTD327706:NTJ327706 OCZ327706:ODF327706 OMV327706:ONB327706 OWR327706:OWX327706 PGN327706:PGT327706 PQJ327706:PQP327706 QAF327706:QAL327706 QKB327706:QKH327706 QTX327706:QUD327706 RDT327706:RDZ327706 RNP327706:RNV327706 RXL327706:RXR327706 SHH327706:SHN327706 SRD327706:SRJ327706 TAZ327706:TBF327706 TKV327706:TLB327706 TUR327706:TUX327706 UEN327706:UET327706 UOJ327706:UOP327706 UYF327706:UYL327706 VIB327706:VIH327706 VRX327706:VSD327706 WBT327706:WBZ327706 WLP327706:WLV327706 WVL327706:WVR327706 D393242:J393242 IZ393242:JF393242 SV393242:TB393242 ACR393242:ACX393242 AMN393242:AMT393242 AWJ393242:AWP393242 BGF393242:BGL393242 BQB393242:BQH393242 BZX393242:CAD393242 CJT393242:CJZ393242 CTP393242:CTV393242 DDL393242:DDR393242 DNH393242:DNN393242 DXD393242:DXJ393242 EGZ393242:EHF393242 EQV393242:ERB393242 FAR393242:FAX393242 FKN393242:FKT393242 FUJ393242:FUP393242 GEF393242:GEL393242 GOB393242:GOH393242 GXX393242:GYD393242 HHT393242:HHZ393242 HRP393242:HRV393242 IBL393242:IBR393242 ILH393242:ILN393242 IVD393242:IVJ393242 JEZ393242:JFF393242 JOV393242:JPB393242 JYR393242:JYX393242 KIN393242:KIT393242 KSJ393242:KSP393242 LCF393242:LCL393242 LMB393242:LMH393242 LVX393242:LWD393242 MFT393242:MFZ393242 MPP393242:MPV393242 MZL393242:MZR393242 NJH393242:NJN393242 NTD393242:NTJ393242 OCZ393242:ODF393242 OMV393242:ONB393242 OWR393242:OWX393242 PGN393242:PGT393242 PQJ393242:PQP393242 QAF393242:QAL393242 QKB393242:QKH393242 QTX393242:QUD393242 RDT393242:RDZ393242 RNP393242:RNV393242 RXL393242:RXR393242 SHH393242:SHN393242 SRD393242:SRJ393242 TAZ393242:TBF393242 TKV393242:TLB393242 TUR393242:TUX393242 UEN393242:UET393242 UOJ393242:UOP393242 UYF393242:UYL393242 VIB393242:VIH393242 VRX393242:VSD393242 WBT393242:WBZ393242 WLP393242:WLV393242 WVL393242:WVR393242 D458778:J458778 IZ458778:JF458778 SV458778:TB458778 ACR458778:ACX458778 AMN458778:AMT458778 AWJ458778:AWP458778 BGF458778:BGL458778 BQB458778:BQH458778 BZX458778:CAD458778 CJT458778:CJZ458778 CTP458778:CTV458778 DDL458778:DDR458778 DNH458778:DNN458778 DXD458778:DXJ458778 EGZ458778:EHF458778 EQV458778:ERB458778 FAR458778:FAX458778 FKN458778:FKT458778 FUJ458778:FUP458778 GEF458778:GEL458778 GOB458778:GOH458778 GXX458778:GYD458778 HHT458778:HHZ458778 HRP458778:HRV458778 IBL458778:IBR458778 ILH458778:ILN458778 IVD458778:IVJ458778 JEZ458778:JFF458778 JOV458778:JPB458778 JYR458778:JYX458778 KIN458778:KIT458778 KSJ458778:KSP458778 LCF458778:LCL458778 LMB458778:LMH458778 LVX458778:LWD458778 MFT458778:MFZ458778 MPP458778:MPV458778 MZL458778:MZR458778 NJH458778:NJN458778 NTD458778:NTJ458778 OCZ458778:ODF458778 OMV458778:ONB458778 OWR458778:OWX458778 PGN458778:PGT458778 PQJ458778:PQP458778 QAF458778:QAL458778 QKB458778:QKH458778 QTX458778:QUD458778 RDT458778:RDZ458778 RNP458778:RNV458778 RXL458778:RXR458778 SHH458778:SHN458778 SRD458778:SRJ458778 TAZ458778:TBF458778 TKV458778:TLB458778 TUR458778:TUX458778 UEN458778:UET458778 UOJ458778:UOP458778 UYF458778:UYL458778 VIB458778:VIH458778 VRX458778:VSD458778 WBT458778:WBZ458778 WLP458778:WLV458778 WVL458778:WVR458778 D524314:J524314 IZ524314:JF524314 SV524314:TB524314 ACR524314:ACX524314 AMN524314:AMT524314 AWJ524314:AWP524314 BGF524314:BGL524314 BQB524314:BQH524314 BZX524314:CAD524314 CJT524314:CJZ524314 CTP524314:CTV524314 DDL524314:DDR524314 DNH524314:DNN524314 DXD524314:DXJ524314 EGZ524314:EHF524314 EQV524314:ERB524314 FAR524314:FAX524314 FKN524314:FKT524314 FUJ524314:FUP524314 GEF524314:GEL524314 GOB524314:GOH524314 GXX524314:GYD524314 HHT524314:HHZ524314 HRP524314:HRV524314 IBL524314:IBR524314 ILH524314:ILN524314 IVD524314:IVJ524314 JEZ524314:JFF524314 JOV524314:JPB524314 JYR524314:JYX524314 KIN524314:KIT524314 KSJ524314:KSP524314 LCF524314:LCL524314 LMB524314:LMH524314 LVX524314:LWD524314 MFT524314:MFZ524314 MPP524314:MPV524314 MZL524314:MZR524314 NJH524314:NJN524314 NTD524314:NTJ524314 OCZ524314:ODF524314 OMV524314:ONB524314 OWR524314:OWX524314 PGN524314:PGT524314 PQJ524314:PQP524314 QAF524314:QAL524314 QKB524314:QKH524314 QTX524314:QUD524314 RDT524314:RDZ524314 RNP524314:RNV524314 RXL524314:RXR524314 SHH524314:SHN524314 SRD524314:SRJ524314 TAZ524314:TBF524314 TKV524314:TLB524314 TUR524314:TUX524314 UEN524314:UET524314 UOJ524314:UOP524314 UYF524314:UYL524314 VIB524314:VIH524314 VRX524314:VSD524314 WBT524314:WBZ524314 WLP524314:WLV524314 WVL524314:WVR524314 D589850:J589850 IZ589850:JF589850 SV589850:TB589850 ACR589850:ACX589850 AMN589850:AMT589850 AWJ589850:AWP589850 BGF589850:BGL589850 BQB589850:BQH589850 BZX589850:CAD589850 CJT589850:CJZ589850 CTP589850:CTV589850 DDL589850:DDR589850 DNH589850:DNN589850 DXD589850:DXJ589850 EGZ589850:EHF589850 EQV589850:ERB589850 FAR589850:FAX589850 FKN589850:FKT589850 FUJ589850:FUP589850 GEF589850:GEL589850 GOB589850:GOH589850 GXX589850:GYD589850 HHT589850:HHZ589850 HRP589850:HRV589850 IBL589850:IBR589850 ILH589850:ILN589850 IVD589850:IVJ589850 JEZ589850:JFF589850 JOV589850:JPB589850 JYR589850:JYX589850 KIN589850:KIT589850 KSJ589850:KSP589850 LCF589850:LCL589850 LMB589850:LMH589850 LVX589850:LWD589850 MFT589850:MFZ589850 MPP589850:MPV589850 MZL589850:MZR589850 NJH589850:NJN589850 NTD589850:NTJ589850 OCZ589850:ODF589850 OMV589850:ONB589850 OWR589850:OWX589850 PGN589850:PGT589850 PQJ589850:PQP589850 QAF589850:QAL589850 QKB589850:QKH589850 QTX589850:QUD589850 RDT589850:RDZ589850 RNP589850:RNV589850 RXL589850:RXR589850 SHH589850:SHN589850 SRD589850:SRJ589850 TAZ589850:TBF589850 TKV589850:TLB589850 TUR589850:TUX589850 UEN589850:UET589850 UOJ589850:UOP589850 UYF589850:UYL589850 VIB589850:VIH589850 VRX589850:VSD589850 WBT589850:WBZ589850 WLP589850:WLV589850 WVL589850:WVR589850 D655386:J655386 IZ655386:JF655386 SV655386:TB655386 ACR655386:ACX655386 AMN655386:AMT655386 AWJ655386:AWP655386 BGF655386:BGL655386 BQB655386:BQH655386 BZX655386:CAD655386 CJT655386:CJZ655386 CTP655386:CTV655386 DDL655386:DDR655386 DNH655386:DNN655386 DXD655386:DXJ655386 EGZ655386:EHF655386 EQV655386:ERB655386 FAR655386:FAX655386 FKN655386:FKT655386 FUJ655386:FUP655386 GEF655386:GEL655386 GOB655386:GOH655386 GXX655386:GYD655386 HHT655386:HHZ655386 HRP655386:HRV655386 IBL655386:IBR655386 ILH655386:ILN655386 IVD655386:IVJ655386 JEZ655386:JFF655386 JOV655386:JPB655386 JYR655386:JYX655386 KIN655386:KIT655386 KSJ655386:KSP655386 LCF655386:LCL655386 LMB655386:LMH655386 LVX655386:LWD655386 MFT655386:MFZ655386 MPP655386:MPV655386 MZL655386:MZR655386 NJH655386:NJN655386 NTD655386:NTJ655386 OCZ655386:ODF655386 OMV655386:ONB655386 OWR655386:OWX655386 PGN655386:PGT655386 PQJ655386:PQP655386 QAF655386:QAL655386 QKB655386:QKH655386 QTX655386:QUD655386 RDT655386:RDZ655386 RNP655386:RNV655386 RXL655386:RXR655386 SHH655386:SHN655386 SRD655386:SRJ655386 TAZ655386:TBF655386 TKV655386:TLB655386 TUR655386:TUX655386 UEN655386:UET655386 UOJ655386:UOP655386 UYF655386:UYL655386 VIB655386:VIH655386 VRX655386:VSD655386 WBT655386:WBZ655386 WLP655386:WLV655386 WVL655386:WVR655386 D720922:J720922 IZ720922:JF720922 SV720922:TB720922 ACR720922:ACX720922 AMN720922:AMT720922 AWJ720922:AWP720922 BGF720922:BGL720922 BQB720922:BQH720922 BZX720922:CAD720922 CJT720922:CJZ720922 CTP720922:CTV720922 DDL720922:DDR720922 DNH720922:DNN720922 DXD720922:DXJ720922 EGZ720922:EHF720922 EQV720922:ERB720922 FAR720922:FAX720922 FKN720922:FKT720922 FUJ720922:FUP720922 GEF720922:GEL720922 GOB720922:GOH720922 GXX720922:GYD720922 HHT720922:HHZ720922 HRP720922:HRV720922 IBL720922:IBR720922 ILH720922:ILN720922 IVD720922:IVJ720922 JEZ720922:JFF720922 JOV720922:JPB720922 JYR720922:JYX720922 KIN720922:KIT720922 KSJ720922:KSP720922 LCF720922:LCL720922 LMB720922:LMH720922 LVX720922:LWD720922 MFT720922:MFZ720922 MPP720922:MPV720922 MZL720922:MZR720922 NJH720922:NJN720922 NTD720922:NTJ720922 OCZ720922:ODF720922 OMV720922:ONB720922 OWR720922:OWX720922 PGN720922:PGT720922 PQJ720922:PQP720922 QAF720922:QAL720922 QKB720922:QKH720922 QTX720922:QUD720922 RDT720922:RDZ720922 RNP720922:RNV720922 RXL720922:RXR720922 SHH720922:SHN720922 SRD720922:SRJ720922 TAZ720922:TBF720922 TKV720922:TLB720922 TUR720922:TUX720922 UEN720922:UET720922 UOJ720922:UOP720922 UYF720922:UYL720922 VIB720922:VIH720922 VRX720922:VSD720922 WBT720922:WBZ720922 WLP720922:WLV720922 WVL720922:WVR720922 D786458:J786458 IZ786458:JF786458 SV786458:TB786458 ACR786458:ACX786458 AMN786458:AMT786458 AWJ786458:AWP786458 BGF786458:BGL786458 BQB786458:BQH786458 BZX786458:CAD786458 CJT786458:CJZ786458 CTP786458:CTV786458 DDL786458:DDR786458 DNH786458:DNN786458 DXD786458:DXJ786458 EGZ786458:EHF786458 EQV786458:ERB786458 FAR786458:FAX786458 FKN786458:FKT786458 FUJ786458:FUP786458 GEF786458:GEL786458 GOB786458:GOH786458 GXX786458:GYD786458 HHT786458:HHZ786458 HRP786458:HRV786458 IBL786458:IBR786458 ILH786458:ILN786458 IVD786458:IVJ786458 JEZ786458:JFF786458 JOV786458:JPB786458 JYR786458:JYX786458 KIN786458:KIT786458 KSJ786458:KSP786458 LCF786458:LCL786458 LMB786458:LMH786458 LVX786458:LWD786458 MFT786458:MFZ786458 MPP786458:MPV786458 MZL786458:MZR786458 NJH786458:NJN786458 NTD786458:NTJ786458 OCZ786458:ODF786458 OMV786458:ONB786458 OWR786458:OWX786458 PGN786458:PGT786458 PQJ786458:PQP786458 QAF786458:QAL786458 QKB786458:QKH786458 QTX786458:QUD786458 RDT786458:RDZ786458 RNP786458:RNV786458 RXL786458:RXR786458 SHH786458:SHN786458 SRD786458:SRJ786458 TAZ786458:TBF786458 TKV786458:TLB786458 TUR786458:TUX786458 UEN786458:UET786458 UOJ786458:UOP786458 UYF786458:UYL786458 VIB786458:VIH786458 VRX786458:VSD786458 WBT786458:WBZ786458 WLP786458:WLV786458 WVL786458:WVR786458 D851994:J851994 IZ851994:JF851994 SV851994:TB851994 ACR851994:ACX851994 AMN851994:AMT851994 AWJ851994:AWP851994 BGF851994:BGL851994 BQB851994:BQH851994 BZX851994:CAD851994 CJT851994:CJZ851994 CTP851994:CTV851994 DDL851994:DDR851994 DNH851994:DNN851994 DXD851994:DXJ851994 EGZ851994:EHF851994 EQV851994:ERB851994 FAR851994:FAX851994 FKN851994:FKT851994 FUJ851994:FUP851994 GEF851994:GEL851994 GOB851994:GOH851994 GXX851994:GYD851994 HHT851994:HHZ851994 HRP851994:HRV851994 IBL851994:IBR851994 ILH851994:ILN851994 IVD851994:IVJ851994 JEZ851994:JFF851994 JOV851994:JPB851994 JYR851994:JYX851994 KIN851994:KIT851994 KSJ851994:KSP851994 LCF851994:LCL851994 LMB851994:LMH851994 LVX851994:LWD851994 MFT851994:MFZ851994 MPP851994:MPV851994 MZL851994:MZR851994 NJH851994:NJN851994 NTD851994:NTJ851994 OCZ851994:ODF851994 OMV851994:ONB851994 OWR851994:OWX851994 PGN851994:PGT851994 PQJ851994:PQP851994 QAF851994:QAL851994 QKB851994:QKH851994 QTX851994:QUD851994 RDT851994:RDZ851994 RNP851994:RNV851994 RXL851994:RXR851994 SHH851994:SHN851994 SRD851994:SRJ851994 TAZ851994:TBF851994 TKV851994:TLB851994 TUR851994:TUX851994 UEN851994:UET851994 UOJ851994:UOP851994 UYF851994:UYL851994 VIB851994:VIH851994 VRX851994:VSD851994 WBT851994:WBZ851994 WLP851994:WLV851994 WVL851994:WVR851994 D917530:J917530 IZ917530:JF917530 SV917530:TB917530 ACR917530:ACX917530 AMN917530:AMT917530 AWJ917530:AWP917530 BGF917530:BGL917530 BQB917530:BQH917530 BZX917530:CAD917530 CJT917530:CJZ917530 CTP917530:CTV917530 DDL917530:DDR917530 DNH917530:DNN917530 DXD917530:DXJ917530 EGZ917530:EHF917530 EQV917530:ERB917530 FAR917530:FAX917530 FKN917530:FKT917530 FUJ917530:FUP917530 GEF917530:GEL917530 GOB917530:GOH917530 GXX917530:GYD917530 HHT917530:HHZ917530 HRP917530:HRV917530 IBL917530:IBR917530 ILH917530:ILN917530 IVD917530:IVJ917530 JEZ917530:JFF917530 JOV917530:JPB917530 JYR917530:JYX917530 KIN917530:KIT917530 KSJ917530:KSP917530 LCF917530:LCL917530 LMB917530:LMH917530 LVX917530:LWD917530 MFT917530:MFZ917530 MPP917530:MPV917530 MZL917530:MZR917530 NJH917530:NJN917530 NTD917530:NTJ917530 OCZ917530:ODF917530 OMV917530:ONB917530 OWR917530:OWX917530 PGN917530:PGT917530 PQJ917530:PQP917530 QAF917530:QAL917530 QKB917530:QKH917530 QTX917530:QUD917530 RDT917530:RDZ917530 RNP917530:RNV917530 RXL917530:RXR917530 SHH917530:SHN917530 SRD917530:SRJ917530 TAZ917530:TBF917530 TKV917530:TLB917530 TUR917530:TUX917530 UEN917530:UET917530 UOJ917530:UOP917530 UYF917530:UYL917530 VIB917530:VIH917530 VRX917530:VSD917530 WBT917530:WBZ917530 WLP917530:WLV917530 WVL917530:WVR917530 D983066:J983066 IZ983066:JF983066 SV983066:TB983066 ACR983066:ACX983066 AMN983066:AMT983066 AWJ983066:AWP983066 BGF983066:BGL983066 BQB983066:BQH983066 BZX983066:CAD983066 CJT983066:CJZ983066 CTP983066:CTV983066 DDL983066:DDR983066 DNH983066:DNN983066 DXD983066:DXJ983066 EGZ983066:EHF983066 EQV983066:ERB983066 FAR983066:FAX983066 FKN983066:FKT983066 FUJ983066:FUP983066 GEF983066:GEL983066 GOB983066:GOH983066 GXX983066:GYD983066 HHT983066:HHZ983066 HRP983066:HRV983066 IBL983066:IBR983066 ILH983066:ILN983066 IVD983066:IVJ983066 JEZ983066:JFF983066 JOV983066:JPB983066 JYR983066:JYX983066 KIN983066:KIT983066 KSJ983066:KSP983066 LCF983066:LCL983066 LMB983066:LMH983066 LVX983066:LWD983066 MFT983066:MFZ983066 MPP983066:MPV983066 MZL983066:MZR983066 NJH983066:NJN983066 NTD983066:NTJ983066 OCZ983066:ODF983066 OMV983066:ONB983066 OWR983066:OWX983066 PGN983066:PGT983066 PQJ983066:PQP983066 QAF983066:QAL983066 QKB983066:QKH983066 QTX983066:QUD983066 RDT983066:RDZ983066 RNP983066:RNV983066 RXL983066:RXR983066 SHH983066:SHN983066 SRD983066:SRJ983066 TAZ983066:TBF983066 TKV983066:TLB983066 TUR983066:TUX983066 UEN983066:UET983066 UOJ983066:UOP983066 UYF983066:UYL983066 VIB983066:VIH983066 VRX983066:VSD983066 WBT983066:WBZ983066 WLP983066:WLV983066 WVL983066:WVR983066"/>
    <dataValidation type="decimal" operator="greaterThan" allowBlank="1" showInputMessage="1" showErrorMessage="1" sqref="D25:J25 IZ25:JF25 SV25:TB25 ACR25:ACX25 AMN25:AMT25 AWJ25:AWP25 BGF25:BGL25 BQB25:BQH25 BZX25:CAD25 CJT25:CJZ25 CTP25:CTV25 DDL25:DDR25 DNH25:DNN25 DXD25:DXJ25 EGZ25:EHF25 EQV25:ERB25 FAR25:FAX25 FKN25:FKT25 FUJ25:FUP25 GEF25:GEL25 GOB25:GOH25 GXX25:GYD25 HHT25:HHZ25 HRP25:HRV25 IBL25:IBR25 ILH25:ILN25 IVD25:IVJ25 JEZ25:JFF25 JOV25:JPB25 JYR25:JYX25 KIN25:KIT25 KSJ25:KSP25 LCF25:LCL25 LMB25:LMH25 LVX25:LWD25 MFT25:MFZ25 MPP25:MPV25 MZL25:MZR25 NJH25:NJN25 NTD25:NTJ25 OCZ25:ODF25 OMV25:ONB25 OWR25:OWX25 PGN25:PGT25 PQJ25:PQP25 QAF25:QAL25 QKB25:QKH25 QTX25:QUD25 RDT25:RDZ25 RNP25:RNV25 RXL25:RXR25 SHH25:SHN25 SRD25:SRJ25 TAZ25:TBF25 TKV25:TLB25 TUR25:TUX25 UEN25:UET25 UOJ25:UOP25 UYF25:UYL25 VIB25:VIH25 VRX25:VSD25 WBT25:WBZ25 WLP25:WLV25 WVL25:WVR25 D65561:J65561 IZ65561:JF65561 SV65561:TB65561 ACR65561:ACX65561 AMN65561:AMT65561 AWJ65561:AWP65561 BGF65561:BGL65561 BQB65561:BQH65561 BZX65561:CAD65561 CJT65561:CJZ65561 CTP65561:CTV65561 DDL65561:DDR65561 DNH65561:DNN65561 DXD65561:DXJ65561 EGZ65561:EHF65561 EQV65561:ERB65561 FAR65561:FAX65561 FKN65561:FKT65561 FUJ65561:FUP65561 GEF65561:GEL65561 GOB65561:GOH65561 GXX65561:GYD65561 HHT65561:HHZ65561 HRP65561:HRV65561 IBL65561:IBR65561 ILH65561:ILN65561 IVD65561:IVJ65561 JEZ65561:JFF65561 JOV65561:JPB65561 JYR65561:JYX65561 KIN65561:KIT65561 KSJ65561:KSP65561 LCF65561:LCL65561 LMB65561:LMH65561 LVX65561:LWD65561 MFT65561:MFZ65561 MPP65561:MPV65561 MZL65561:MZR65561 NJH65561:NJN65561 NTD65561:NTJ65561 OCZ65561:ODF65561 OMV65561:ONB65561 OWR65561:OWX65561 PGN65561:PGT65561 PQJ65561:PQP65561 QAF65561:QAL65561 QKB65561:QKH65561 QTX65561:QUD65561 RDT65561:RDZ65561 RNP65561:RNV65561 RXL65561:RXR65561 SHH65561:SHN65561 SRD65561:SRJ65561 TAZ65561:TBF65561 TKV65561:TLB65561 TUR65561:TUX65561 UEN65561:UET65561 UOJ65561:UOP65561 UYF65561:UYL65561 VIB65561:VIH65561 VRX65561:VSD65561 WBT65561:WBZ65561 WLP65561:WLV65561 WVL65561:WVR65561 D131097:J131097 IZ131097:JF131097 SV131097:TB131097 ACR131097:ACX131097 AMN131097:AMT131097 AWJ131097:AWP131097 BGF131097:BGL131097 BQB131097:BQH131097 BZX131097:CAD131097 CJT131097:CJZ131097 CTP131097:CTV131097 DDL131097:DDR131097 DNH131097:DNN131097 DXD131097:DXJ131097 EGZ131097:EHF131097 EQV131097:ERB131097 FAR131097:FAX131097 FKN131097:FKT131097 FUJ131097:FUP131097 GEF131097:GEL131097 GOB131097:GOH131097 GXX131097:GYD131097 HHT131097:HHZ131097 HRP131097:HRV131097 IBL131097:IBR131097 ILH131097:ILN131097 IVD131097:IVJ131097 JEZ131097:JFF131097 JOV131097:JPB131097 JYR131097:JYX131097 KIN131097:KIT131097 KSJ131097:KSP131097 LCF131097:LCL131097 LMB131097:LMH131097 LVX131097:LWD131097 MFT131097:MFZ131097 MPP131097:MPV131097 MZL131097:MZR131097 NJH131097:NJN131097 NTD131097:NTJ131097 OCZ131097:ODF131097 OMV131097:ONB131097 OWR131097:OWX131097 PGN131097:PGT131097 PQJ131097:PQP131097 QAF131097:QAL131097 QKB131097:QKH131097 QTX131097:QUD131097 RDT131097:RDZ131097 RNP131097:RNV131097 RXL131097:RXR131097 SHH131097:SHN131097 SRD131097:SRJ131097 TAZ131097:TBF131097 TKV131097:TLB131097 TUR131097:TUX131097 UEN131097:UET131097 UOJ131097:UOP131097 UYF131097:UYL131097 VIB131097:VIH131097 VRX131097:VSD131097 WBT131097:WBZ131097 WLP131097:WLV131097 WVL131097:WVR131097 D196633:J196633 IZ196633:JF196633 SV196633:TB196633 ACR196633:ACX196633 AMN196633:AMT196633 AWJ196633:AWP196633 BGF196633:BGL196633 BQB196633:BQH196633 BZX196633:CAD196633 CJT196633:CJZ196633 CTP196633:CTV196633 DDL196633:DDR196633 DNH196633:DNN196633 DXD196633:DXJ196633 EGZ196633:EHF196633 EQV196633:ERB196633 FAR196633:FAX196633 FKN196633:FKT196633 FUJ196633:FUP196633 GEF196633:GEL196633 GOB196633:GOH196633 GXX196633:GYD196633 HHT196633:HHZ196633 HRP196633:HRV196633 IBL196633:IBR196633 ILH196633:ILN196633 IVD196633:IVJ196633 JEZ196633:JFF196633 JOV196633:JPB196633 JYR196633:JYX196633 KIN196633:KIT196633 KSJ196633:KSP196633 LCF196633:LCL196633 LMB196633:LMH196633 LVX196633:LWD196633 MFT196633:MFZ196633 MPP196633:MPV196633 MZL196633:MZR196633 NJH196633:NJN196633 NTD196633:NTJ196633 OCZ196633:ODF196633 OMV196633:ONB196633 OWR196633:OWX196633 PGN196633:PGT196633 PQJ196633:PQP196633 QAF196633:QAL196633 QKB196633:QKH196633 QTX196633:QUD196633 RDT196633:RDZ196633 RNP196633:RNV196633 RXL196633:RXR196633 SHH196633:SHN196633 SRD196633:SRJ196633 TAZ196633:TBF196633 TKV196633:TLB196633 TUR196633:TUX196633 UEN196633:UET196633 UOJ196633:UOP196633 UYF196633:UYL196633 VIB196633:VIH196633 VRX196633:VSD196633 WBT196633:WBZ196633 WLP196633:WLV196633 WVL196633:WVR196633 D262169:J262169 IZ262169:JF262169 SV262169:TB262169 ACR262169:ACX262169 AMN262169:AMT262169 AWJ262169:AWP262169 BGF262169:BGL262169 BQB262169:BQH262169 BZX262169:CAD262169 CJT262169:CJZ262169 CTP262169:CTV262169 DDL262169:DDR262169 DNH262169:DNN262169 DXD262169:DXJ262169 EGZ262169:EHF262169 EQV262169:ERB262169 FAR262169:FAX262169 FKN262169:FKT262169 FUJ262169:FUP262169 GEF262169:GEL262169 GOB262169:GOH262169 GXX262169:GYD262169 HHT262169:HHZ262169 HRP262169:HRV262169 IBL262169:IBR262169 ILH262169:ILN262169 IVD262169:IVJ262169 JEZ262169:JFF262169 JOV262169:JPB262169 JYR262169:JYX262169 KIN262169:KIT262169 KSJ262169:KSP262169 LCF262169:LCL262169 LMB262169:LMH262169 LVX262169:LWD262169 MFT262169:MFZ262169 MPP262169:MPV262169 MZL262169:MZR262169 NJH262169:NJN262169 NTD262169:NTJ262169 OCZ262169:ODF262169 OMV262169:ONB262169 OWR262169:OWX262169 PGN262169:PGT262169 PQJ262169:PQP262169 QAF262169:QAL262169 QKB262169:QKH262169 QTX262169:QUD262169 RDT262169:RDZ262169 RNP262169:RNV262169 RXL262169:RXR262169 SHH262169:SHN262169 SRD262169:SRJ262169 TAZ262169:TBF262169 TKV262169:TLB262169 TUR262169:TUX262169 UEN262169:UET262169 UOJ262169:UOP262169 UYF262169:UYL262169 VIB262169:VIH262169 VRX262169:VSD262169 WBT262169:WBZ262169 WLP262169:WLV262169 WVL262169:WVR262169 D327705:J327705 IZ327705:JF327705 SV327705:TB327705 ACR327705:ACX327705 AMN327705:AMT327705 AWJ327705:AWP327705 BGF327705:BGL327705 BQB327705:BQH327705 BZX327705:CAD327705 CJT327705:CJZ327705 CTP327705:CTV327705 DDL327705:DDR327705 DNH327705:DNN327705 DXD327705:DXJ327705 EGZ327705:EHF327705 EQV327705:ERB327705 FAR327705:FAX327705 FKN327705:FKT327705 FUJ327705:FUP327705 GEF327705:GEL327705 GOB327705:GOH327705 GXX327705:GYD327705 HHT327705:HHZ327705 HRP327705:HRV327705 IBL327705:IBR327705 ILH327705:ILN327705 IVD327705:IVJ327705 JEZ327705:JFF327705 JOV327705:JPB327705 JYR327705:JYX327705 KIN327705:KIT327705 KSJ327705:KSP327705 LCF327705:LCL327705 LMB327705:LMH327705 LVX327705:LWD327705 MFT327705:MFZ327705 MPP327705:MPV327705 MZL327705:MZR327705 NJH327705:NJN327705 NTD327705:NTJ327705 OCZ327705:ODF327705 OMV327705:ONB327705 OWR327705:OWX327705 PGN327705:PGT327705 PQJ327705:PQP327705 QAF327705:QAL327705 QKB327705:QKH327705 QTX327705:QUD327705 RDT327705:RDZ327705 RNP327705:RNV327705 RXL327705:RXR327705 SHH327705:SHN327705 SRD327705:SRJ327705 TAZ327705:TBF327705 TKV327705:TLB327705 TUR327705:TUX327705 UEN327705:UET327705 UOJ327705:UOP327705 UYF327705:UYL327705 VIB327705:VIH327705 VRX327705:VSD327705 WBT327705:WBZ327705 WLP327705:WLV327705 WVL327705:WVR327705 D393241:J393241 IZ393241:JF393241 SV393241:TB393241 ACR393241:ACX393241 AMN393241:AMT393241 AWJ393241:AWP393241 BGF393241:BGL393241 BQB393241:BQH393241 BZX393241:CAD393241 CJT393241:CJZ393241 CTP393241:CTV393241 DDL393241:DDR393241 DNH393241:DNN393241 DXD393241:DXJ393241 EGZ393241:EHF393241 EQV393241:ERB393241 FAR393241:FAX393241 FKN393241:FKT393241 FUJ393241:FUP393241 GEF393241:GEL393241 GOB393241:GOH393241 GXX393241:GYD393241 HHT393241:HHZ393241 HRP393241:HRV393241 IBL393241:IBR393241 ILH393241:ILN393241 IVD393241:IVJ393241 JEZ393241:JFF393241 JOV393241:JPB393241 JYR393241:JYX393241 KIN393241:KIT393241 KSJ393241:KSP393241 LCF393241:LCL393241 LMB393241:LMH393241 LVX393241:LWD393241 MFT393241:MFZ393241 MPP393241:MPV393241 MZL393241:MZR393241 NJH393241:NJN393241 NTD393241:NTJ393241 OCZ393241:ODF393241 OMV393241:ONB393241 OWR393241:OWX393241 PGN393241:PGT393241 PQJ393241:PQP393241 QAF393241:QAL393241 QKB393241:QKH393241 QTX393241:QUD393241 RDT393241:RDZ393241 RNP393241:RNV393241 RXL393241:RXR393241 SHH393241:SHN393241 SRD393241:SRJ393241 TAZ393241:TBF393241 TKV393241:TLB393241 TUR393241:TUX393241 UEN393241:UET393241 UOJ393241:UOP393241 UYF393241:UYL393241 VIB393241:VIH393241 VRX393241:VSD393241 WBT393241:WBZ393241 WLP393241:WLV393241 WVL393241:WVR393241 D458777:J458777 IZ458777:JF458777 SV458777:TB458777 ACR458777:ACX458777 AMN458777:AMT458777 AWJ458777:AWP458777 BGF458777:BGL458777 BQB458777:BQH458777 BZX458777:CAD458777 CJT458777:CJZ458777 CTP458777:CTV458777 DDL458777:DDR458777 DNH458777:DNN458777 DXD458777:DXJ458777 EGZ458777:EHF458777 EQV458777:ERB458777 FAR458777:FAX458777 FKN458777:FKT458777 FUJ458777:FUP458777 GEF458777:GEL458777 GOB458777:GOH458777 GXX458777:GYD458777 HHT458777:HHZ458777 HRP458777:HRV458777 IBL458777:IBR458777 ILH458777:ILN458777 IVD458777:IVJ458777 JEZ458777:JFF458777 JOV458777:JPB458777 JYR458777:JYX458777 KIN458777:KIT458777 KSJ458777:KSP458777 LCF458777:LCL458777 LMB458777:LMH458777 LVX458777:LWD458777 MFT458777:MFZ458777 MPP458777:MPV458777 MZL458777:MZR458777 NJH458777:NJN458777 NTD458777:NTJ458777 OCZ458777:ODF458777 OMV458777:ONB458777 OWR458777:OWX458777 PGN458777:PGT458777 PQJ458777:PQP458777 QAF458777:QAL458777 QKB458777:QKH458777 QTX458777:QUD458777 RDT458777:RDZ458777 RNP458777:RNV458777 RXL458777:RXR458777 SHH458777:SHN458777 SRD458777:SRJ458777 TAZ458777:TBF458777 TKV458777:TLB458777 TUR458777:TUX458777 UEN458777:UET458777 UOJ458777:UOP458777 UYF458777:UYL458777 VIB458777:VIH458777 VRX458777:VSD458777 WBT458777:WBZ458777 WLP458777:WLV458777 WVL458777:WVR458777 D524313:J524313 IZ524313:JF524313 SV524313:TB524313 ACR524313:ACX524313 AMN524313:AMT524313 AWJ524313:AWP524313 BGF524313:BGL524313 BQB524313:BQH524313 BZX524313:CAD524313 CJT524313:CJZ524313 CTP524313:CTV524313 DDL524313:DDR524313 DNH524313:DNN524313 DXD524313:DXJ524313 EGZ524313:EHF524313 EQV524313:ERB524313 FAR524313:FAX524313 FKN524313:FKT524313 FUJ524313:FUP524313 GEF524313:GEL524313 GOB524313:GOH524313 GXX524313:GYD524313 HHT524313:HHZ524313 HRP524313:HRV524313 IBL524313:IBR524313 ILH524313:ILN524313 IVD524313:IVJ524313 JEZ524313:JFF524313 JOV524313:JPB524313 JYR524313:JYX524313 KIN524313:KIT524313 KSJ524313:KSP524313 LCF524313:LCL524313 LMB524313:LMH524313 LVX524313:LWD524313 MFT524313:MFZ524313 MPP524313:MPV524313 MZL524313:MZR524313 NJH524313:NJN524313 NTD524313:NTJ524313 OCZ524313:ODF524313 OMV524313:ONB524313 OWR524313:OWX524313 PGN524313:PGT524313 PQJ524313:PQP524313 QAF524313:QAL524313 QKB524313:QKH524313 QTX524313:QUD524313 RDT524313:RDZ524313 RNP524313:RNV524313 RXL524313:RXR524313 SHH524313:SHN524313 SRD524313:SRJ524313 TAZ524313:TBF524313 TKV524313:TLB524313 TUR524313:TUX524313 UEN524313:UET524313 UOJ524313:UOP524313 UYF524313:UYL524313 VIB524313:VIH524313 VRX524313:VSD524313 WBT524313:WBZ524313 WLP524313:WLV524313 WVL524313:WVR524313 D589849:J589849 IZ589849:JF589849 SV589849:TB589849 ACR589849:ACX589849 AMN589849:AMT589849 AWJ589849:AWP589849 BGF589849:BGL589849 BQB589849:BQH589849 BZX589849:CAD589849 CJT589849:CJZ589849 CTP589849:CTV589849 DDL589849:DDR589849 DNH589849:DNN589849 DXD589849:DXJ589849 EGZ589849:EHF589849 EQV589849:ERB589849 FAR589849:FAX589849 FKN589849:FKT589849 FUJ589849:FUP589849 GEF589849:GEL589849 GOB589849:GOH589849 GXX589849:GYD589849 HHT589849:HHZ589849 HRP589849:HRV589849 IBL589849:IBR589849 ILH589849:ILN589849 IVD589849:IVJ589849 JEZ589849:JFF589849 JOV589849:JPB589849 JYR589849:JYX589849 KIN589849:KIT589849 KSJ589849:KSP589849 LCF589849:LCL589849 LMB589849:LMH589849 LVX589849:LWD589849 MFT589849:MFZ589849 MPP589849:MPV589849 MZL589849:MZR589849 NJH589849:NJN589849 NTD589849:NTJ589849 OCZ589849:ODF589849 OMV589849:ONB589849 OWR589849:OWX589849 PGN589849:PGT589849 PQJ589849:PQP589849 QAF589849:QAL589849 QKB589849:QKH589849 QTX589849:QUD589849 RDT589849:RDZ589849 RNP589849:RNV589849 RXL589849:RXR589849 SHH589849:SHN589849 SRD589849:SRJ589849 TAZ589849:TBF589849 TKV589849:TLB589849 TUR589849:TUX589849 UEN589849:UET589849 UOJ589849:UOP589849 UYF589849:UYL589849 VIB589849:VIH589849 VRX589849:VSD589849 WBT589849:WBZ589849 WLP589849:WLV589849 WVL589849:WVR589849 D655385:J655385 IZ655385:JF655385 SV655385:TB655385 ACR655385:ACX655385 AMN655385:AMT655385 AWJ655385:AWP655385 BGF655385:BGL655385 BQB655385:BQH655385 BZX655385:CAD655385 CJT655385:CJZ655385 CTP655385:CTV655385 DDL655385:DDR655385 DNH655385:DNN655385 DXD655385:DXJ655385 EGZ655385:EHF655385 EQV655385:ERB655385 FAR655385:FAX655385 FKN655385:FKT655385 FUJ655385:FUP655385 GEF655385:GEL655385 GOB655385:GOH655385 GXX655385:GYD655385 HHT655385:HHZ655385 HRP655385:HRV655385 IBL655385:IBR655385 ILH655385:ILN655385 IVD655385:IVJ655385 JEZ655385:JFF655385 JOV655385:JPB655385 JYR655385:JYX655385 KIN655385:KIT655385 KSJ655385:KSP655385 LCF655385:LCL655385 LMB655385:LMH655385 LVX655385:LWD655385 MFT655385:MFZ655385 MPP655385:MPV655385 MZL655385:MZR655385 NJH655385:NJN655385 NTD655385:NTJ655385 OCZ655385:ODF655385 OMV655385:ONB655385 OWR655385:OWX655385 PGN655385:PGT655385 PQJ655385:PQP655385 QAF655385:QAL655385 QKB655385:QKH655385 QTX655385:QUD655385 RDT655385:RDZ655385 RNP655385:RNV655385 RXL655385:RXR655385 SHH655385:SHN655385 SRD655385:SRJ655385 TAZ655385:TBF655385 TKV655385:TLB655385 TUR655385:TUX655385 UEN655385:UET655385 UOJ655385:UOP655385 UYF655385:UYL655385 VIB655385:VIH655385 VRX655385:VSD655385 WBT655385:WBZ655385 WLP655385:WLV655385 WVL655385:WVR655385 D720921:J720921 IZ720921:JF720921 SV720921:TB720921 ACR720921:ACX720921 AMN720921:AMT720921 AWJ720921:AWP720921 BGF720921:BGL720921 BQB720921:BQH720921 BZX720921:CAD720921 CJT720921:CJZ720921 CTP720921:CTV720921 DDL720921:DDR720921 DNH720921:DNN720921 DXD720921:DXJ720921 EGZ720921:EHF720921 EQV720921:ERB720921 FAR720921:FAX720921 FKN720921:FKT720921 FUJ720921:FUP720921 GEF720921:GEL720921 GOB720921:GOH720921 GXX720921:GYD720921 HHT720921:HHZ720921 HRP720921:HRV720921 IBL720921:IBR720921 ILH720921:ILN720921 IVD720921:IVJ720921 JEZ720921:JFF720921 JOV720921:JPB720921 JYR720921:JYX720921 KIN720921:KIT720921 KSJ720921:KSP720921 LCF720921:LCL720921 LMB720921:LMH720921 LVX720921:LWD720921 MFT720921:MFZ720921 MPP720921:MPV720921 MZL720921:MZR720921 NJH720921:NJN720921 NTD720921:NTJ720921 OCZ720921:ODF720921 OMV720921:ONB720921 OWR720921:OWX720921 PGN720921:PGT720921 PQJ720921:PQP720921 QAF720921:QAL720921 QKB720921:QKH720921 QTX720921:QUD720921 RDT720921:RDZ720921 RNP720921:RNV720921 RXL720921:RXR720921 SHH720921:SHN720921 SRD720921:SRJ720921 TAZ720921:TBF720921 TKV720921:TLB720921 TUR720921:TUX720921 UEN720921:UET720921 UOJ720921:UOP720921 UYF720921:UYL720921 VIB720921:VIH720921 VRX720921:VSD720921 WBT720921:WBZ720921 WLP720921:WLV720921 WVL720921:WVR720921 D786457:J786457 IZ786457:JF786457 SV786457:TB786457 ACR786457:ACX786457 AMN786457:AMT786457 AWJ786457:AWP786457 BGF786457:BGL786457 BQB786457:BQH786457 BZX786457:CAD786457 CJT786457:CJZ786457 CTP786457:CTV786457 DDL786457:DDR786457 DNH786457:DNN786457 DXD786457:DXJ786457 EGZ786457:EHF786457 EQV786457:ERB786457 FAR786457:FAX786457 FKN786457:FKT786457 FUJ786457:FUP786457 GEF786457:GEL786457 GOB786457:GOH786457 GXX786457:GYD786457 HHT786457:HHZ786457 HRP786457:HRV786457 IBL786457:IBR786457 ILH786457:ILN786457 IVD786457:IVJ786457 JEZ786457:JFF786457 JOV786457:JPB786457 JYR786457:JYX786457 KIN786457:KIT786457 KSJ786457:KSP786457 LCF786457:LCL786457 LMB786457:LMH786457 LVX786457:LWD786457 MFT786457:MFZ786457 MPP786457:MPV786457 MZL786457:MZR786457 NJH786457:NJN786457 NTD786457:NTJ786457 OCZ786457:ODF786457 OMV786457:ONB786457 OWR786457:OWX786457 PGN786457:PGT786457 PQJ786457:PQP786457 QAF786457:QAL786457 QKB786457:QKH786457 QTX786457:QUD786457 RDT786457:RDZ786457 RNP786457:RNV786457 RXL786457:RXR786457 SHH786457:SHN786457 SRD786457:SRJ786457 TAZ786457:TBF786457 TKV786457:TLB786457 TUR786457:TUX786457 UEN786457:UET786457 UOJ786457:UOP786457 UYF786457:UYL786457 VIB786457:VIH786457 VRX786457:VSD786457 WBT786457:WBZ786457 WLP786457:WLV786457 WVL786457:WVR786457 D851993:J851993 IZ851993:JF851993 SV851993:TB851993 ACR851993:ACX851993 AMN851993:AMT851993 AWJ851993:AWP851993 BGF851993:BGL851993 BQB851993:BQH851993 BZX851993:CAD851993 CJT851993:CJZ851993 CTP851993:CTV851993 DDL851993:DDR851993 DNH851993:DNN851993 DXD851993:DXJ851993 EGZ851993:EHF851993 EQV851993:ERB851993 FAR851993:FAX851993 FKN851993:FKT851993 FUJ851993:FUP851993 GEF851993:GEL851993 GOB851993:GOH851993 GXX851993:GYD851993 HHT851993:HHZ851993 HRP851993:HRV851993 IBL851993:IBR851993 ILH851993:ILN851993 IVD851993:IVJ851993 JEZ851993:JFF851993 JOV851993:JPB851993 JYR851993:JYX851993 KIN851993:KIT851993 KSJ851993:KSP851993 LCF851993:LCL851993 LMB851993:LMH851993 LVX851993:LWD851993 MFT851993:MFZ851993 MPP851993:MPV851993 MZL851993:MZR851993 NJH851993:NJN851993 NTD851993:NTJ851993 OCZ851993:ODF851993 OMV851993:ONB851993 OWR851993:OWX851993 PGN851993:PGT851993 PQJ851993:PQP851993 QAF851993:QAL851993 QKB851993:QKH851993 QTX851993:QUD851993 RDT851993:RDZ851993 RNP851993:RNV851993 RXL851993:RXR851993 SHH851993:SHN851993 SRD851993:SRJ851993 TAZ851993:TBF851993 TKV851993:TLB851993 TUR851993:TUX851993 UEN851993:UET851993 UOJ851993:UOP851993 UYF851993:UYL851993 VIB851993:VIH851993 VRX851993:VSD851993 WBT851993:WBZ851993 WLP851993:WLV851993 WVL851993:WVR851993 D917529:J917529 IZ917529:JF917529 SV917529:TB917529 ACR917529:ACX917529 AMN917529:AMT917529 AWJ917529:AWP917529 BGF917529:BGL917529 BQB917529:BQH917529 BZX917529:CAD917529 CJT917529:CJZ917529 CTP917529:CTV917529 DDL917529:DDR917529 DNH917529:DNN917529 DXD917529:DXJ917529 EGZ917529:EHF917529 EQV917529:ERB917529 FAR917529:FAX917529 FKN917529:FKT917529 FUJ917529:FUP917529 GEF917529:GEL917529 GOB917529:GOH917529 GXX917529:GYD917529 HHT917529:HHZ917529 HRP917529:HRV917529 IBL917529:IBR917529 ILH917529:ILN917529 IVD917529:IVJ917529 JEZ917529:JFF917529 JOV917529:JPB917529 JYR917529:JYX917529 KIN917529:KIT917529 KSJ917529:KSP917529 LCF917529:LCL917529 LMB917529:LMH917529 LVX917529:LWD917529 MFT917529:MFZ917529 MPP917529:MPV917529 MZL917529:MZR917529 NJH917529:NJN917529 NTD917529:NTJ917529 OCZ917529:ODF917529 OMV917529:ONB917529 OWR917529:OWX917529 PGN917529:PGT917529 PQJ917529:PQP917529 QAF917529:QAL917529 QKB917529:QKH917529 QTX917529:QUD917529 RDT917529:RDZ917529 RNP917529:RNV917529 RXL917529:RXR917529 SHH917529:SHN917529 SRD917529:SRJ917529 TAZ917529:TBF917529 TKV917529:TLB917529 TUR917529:TUX917529 UEN917529:UET917529 UOJ917529:UOP917529 UYF917529:UYL917529 VIB917529:VIH917529 VRX917529:VSD917529 WBT917529:WBZ917529 WLP917529:WLV917529 WVL917529:WVR917529 D983065:J983065 IZ983065:JF983065 SV983065:TB983065 ACR983065:ACX983065 AMN983065:AMT983065 AWJ983065:AWP983065 BGF983065:BGL983065 BQB983065:BQH983065 BZX983065:CAD983065 CJT983065:CJZ983065 CTP983065:CTV983065 DDL983065:DDR983065 DNH983065:DNN983065 DXD983065:DXJ983065 EGZ983065:EHF983065 EQV983065:ERB983065 FAR983065:FAX983065 FKN983065:FKT983065 FUJ983065:FUP983065 GEF983065:GEL983065 GOB983065:GOH983065 GXX983065:GYD983065 HHT983065:HHZ983065 HRP983065:HRV983065 IBL983065:IBR983065 ILH983065:ILN983065 IVD983065:IVJ983065 JEZ983065:JFF983065 JOV983065:JPB983065 JYR983065:JYX983065 KIN983065:KIT983065 KSJ983065:KSP983065 LCF983065:LCL983065 LMB983065:LMH983065 LVX983065:LWD983065 MFT983065:MFZ983065 MPP983065:MPV983065 MZL983065:MZR983065 NJH983065:NJN983065 NTD983065:NTJ983065 OCZ983065:ODF983065 OMV983065:ONB983065 OWR983065:OWX983065 PGN983065:PGT983065 PQJ983065:PQP983065 QAF983065:QAL983065 QKB983065:QKH983065 QTX983065:QUD983065 RDT983065:RDZ983065 RNP983065:RNV983065 RXL983065:RXR983065 SHH983065:SHN983065 SRD983065:SRJ983065 TAZ983065:TBF983065 TKV983065:TLB983065 TUR983065:TUX983065 UEN983065:UET983065 UOJ983065:UOP983065 UYF983065:UYL983065 VIB983065:VIH983065 VRX983065:VSD983065 WBT983065:WBZ983065 WLP983065:WLV983065 WVL983065:WVR983065 D33:J43 IZ33:JF43 SV33:TB43 ACR33:ACX43 AMN33:AMT43 AWJ33:AWP43 BGF33:BGL43 BQB33:BQH43 BZX33:CAD43 CJT33:CJZ43 CTP33:CTV43 DDL33:DDR43 DNH33:DNN43 DXD33:DXJ43 EGZ33:EHF43 EQV33:ERB43 FAR33:FAX43 FKN33:FKT43 FUJ33:FUP43 GEF33:GEL43 GOB33:GOH43 GXX33:GYD43 HHT33:HHZ43 HRP33:HRV43 IBL33:IBR43 ILH33:ILN43 IVD33:IVJ43 JEZ33:JFF43 JOV33:JPB43 JYR33:JYX43 KIN33:KIT43 KSJ33:KSP43 LCF33:LCL43 LMB33:LMH43 LVX33:LWD43 MFT33:MFZ43 MPP33:MPV43 MZL33:MZR43 NJH33:NJN43 NTD33:NTJ43 OCZ33:ODF43 OMV33:ONB43 OWR33:OWX43 PGN33:PGT43 PQJ33:PQP43 QAF33:QAL43 QKB33:QKH43 QTX33:QUD43 RDT33:RDZ43 RNP33:RNV43 RXL33:RXR43 SHH33:SHN43 SRD33:SRJ43 TAZ33:TBF43 TKV33:TLB43 TUR33:TUX43 UEN33:UET43 UOJ33:UOP43 UYF33:UYL43 VIB33:VIH43 VRX33:VSD43 WBT33:WBZ43 WLP33:WLV43 WVL33:WVR43 D65569:J65579 IZ65569:JF65579 SV65569:TB65579 ACR65569:ACX65579 AMN65569:AMT65579 AWJ65569:AWP65579 BGF65569:BGL65579 BQB65569:BQH65579 BZX65569:CAD65579 CJT65569:CJZ65579 CTP65569:CTV65579 DDL65569:DDR65579 DNH65569:DNN65579 DXD65569:DXJ65579 EGZ65569:EHF65579 EQV65569:ERB65579 FAR65569:FAX65579 FKN65569:FKT65579 FUJ65569:FUP65579 GEF65569:GEL65579 GOB65569:GOH65579 GXX65569:GYD65579 HHT65569:HHZ65579 HRP65569:HRV65579 IBL65569:IBR65579 ILH65569:ILN65579 IVD65569:IVJ65579 JEZ65569:JFF65579 JOV65569:JPB65579 JYR65569:JYX65579 KIN65569:KIT65579 KSJ65569:KSP65579 LCF65569:LCL65579 LMB65569:LMH65579 LVX65569:LWD65579 MFT65569:MFZ65579 MPP65569:MPV65579 MZL65569:MZR65579 NJH65569:NJN65579 NTD65569:NTJ65579 OCZ65569:ODF65579 OMV65569:ONB65579 OWR65569:OWX65579 PGN65569:PGT65579 PQJ65569:PQP65579 QAF65569:QAL65579 QKB65569:QKH65579 QTX65569:QUD65579 RDT65569:RDZ65579 RNP65569:RNV65579 RXL65569:RXR65579 SHH65569:SHN65579 SRD65569:SRJ65579 TAZ65569:TBF65579 TKV65569:TLB65579 TUR65569:TUX65579 UEN65569:UET65579 UOJ65569:UOP65579 UYF65569:UYL65579 VIB65569:VIH65579 VRX65569:VSD65579 WBT65569:WBZ65579 WLP65569:WLV65579 WVL65569:WVR65579 D131105:J131115 IZ131105:JF131115 SV131105:TB131115 ACR131105:ACX131115 AMN131105:AMT131115 AWJ131105:AWP131115 BGF131105:BGL131115 BQB131105:BQH131115 BZX131105:CAD131115 CJT131105:CJZ131115 CTP131105:CTV131115 DDL131105:DDR131115 DNH131105:DNN131115 DXD131105:DXJ131115 EGZ131105:EHF131115 EQV131105:ERB131115 FAR131105:FAX131115 FKN131105:FKT131115 FUJ131105:FUP131115 GEF131105:GEL131115 GOB131105:GOH131115 GXX131105:GYD131115 HHT131105:HHZ131115 HRP131105:HRV131115 IBL131105:IBR131115 ILH131105:ILN131115 IVD131105:IVJ131115 JEZ131105:JFF131115 JOV131105:JPB131115 JYR131105:JYX131115 KIN131105:KIT131115 KSJ131105:KSP131115 LCF131105:LCL131115 LMB131105:LMH131115 LVX131105:LWD131115 MFT131105:MFZ131115 MPP131105:MPV131115 MZL131105:MZR131115 NJH131105:NJN131115 NTD131105:NTJ131115 OCZ131105:ODF131115 OMV131105:ONB131115 OWR131105:OWX131115 PGN131105:PGT131115 PQJ131105:PQP131115 QAF131105:QAL131115 QKB131105:QKH131115 QTX131105:QUD131115 RDT131105:RDZ131115 RNP131105:RNV131115 RXL131105:RXR131115 SHH131105:SHN131115 SRD131105:SRJ131115 TAZ131105:TBF131115 TKV131105:TLB131115 TUR131105:TUX131115 UEN131105:UET131115 UOJ131105:UOP131115 UYF131105:UYL131115 VIB131105:VIH131115 VRX131105:VSD131115 WBT131105:WBZ131115 WLP131105:WLV131115 WVL131105:WVR131115 D196641:J196651 IZ196641:JF196651 SV196641:TB196651 ACR196641:ACX196651 AMN196641:AMT196651 AWJ196641:AWP196651 BGF196641:BGL196651 BQB196641:BQH196651 BZX196641:CAD196651 CJT196641:CJZ196651 CTP196641:CTV196651 DDL196641:DDR196651 DNH196641:DNN196651 DXD196641:DXJ196651 EGZ196641:EHF196651 EQV196641:ERB196651 FAR196641:FAX196651 FKN196641:FKT196651 FUJ196641:FUP196651 GEF196641:GEL196651 GOB196641:GOH196651 GXX196641:GYD196651 HHT196641:HHZ196651 HRP196641:HRV196651 IBL196641:IBR196651 ILH196641:ILN196651 IVD196641:IVJ196651 JEZ196641:JFF196651 JOV196641:JPB196651 JYR196641:JYX196651 KIN196641:KIT196651 KSJ196641:KSP196651 LCF196641:LCL196651 LMB196641:LMH196651 LVX196641:LWD196651 MFT196641:MFZ196651 MPP196641:MPV196651 MZL196641:MZR196651 NJH196641:NJN196651 NTD196641:NTJ196651 OCZ196641:ODF196651 OMV196641:ONB196651 OWR196641:OWX196651 PGN196641:PGT196651 PQJ196641:PQP196651 QAF196641:QAL196651 QKB196641:QKH196651 QTX196641:QUD196651 RDT196641:RDZ196651 RNP196641:RNV196651 RXL196641:RXR196651 SHH196641:SHN196651 SRD196641:SRJ196651 TAZ196641:TBF196651 TKV196641:TLB196651 TUR196641:TUX196651 UEN196641:UET196651 UOJ196641:UOP196651 UYF196641:UYL196651 VIB196641:VIH196651 VRX196641:VSD196651 WBT196641:WBZ196651 WLP196641:WLV196651 WVL196641:WVR196651 D262177:J262187 IZ262177:JF262187 SV262177:TB262187 ACR262177:ACX262187 AMN262177:AMT262187 AWJ262177:AWP262187 BGF262177:BGL262187 BQB262177:BQH262187 BZX262177:CAD262187 CJT262177:CJZ262187 CTP262177:CTV262187 DDL262177:DDR262187 DNH262177:DNN262187 DXD262177:DXJ262187 EGZ262177:EHF262187 EQV262177:ERB262187 FAR262177:FAX262187 FKN262177:FKT262187 FUJ262177:FUP262187 GEF262177:GEL262187 GOB262177:GOH262187 GXX262177:GYD262187 HHT262177:HHZ262187 HRP262177:HRV262187 IBL262177:IBR262187 ILH262177:ILN262187 IVD262177:IVJ262187 JEZ262177:JFF262187 JOV262177:JPB262187 JYR262177:JYX262187 KIN262177:KIT262187 KSJ262177:KSP262187 LCF262177:LCL262187 LMB262177:LMH262187 LVX262177:LWD262187 MFT262177:MFZ262187 MPP262177:MPV262187 MZL262177:MZR262187 NJH262177:NJN262187 NTD262177:NTJ262187 OCZ262177:ODF262187 OMV262177:ONB262187 OWR262177:OWX262187 PGN262177:PGT262187 PQJ262177:PQP262187 QAF262177:QAL262187 QKB262177:QKH262187 QTX262177:QUD262187 RDT262177:RDZ262187 RNP262177:RNV262187 RXL262177:RXR262187 SHH262177:SHN262187 SRD262177:SRJ262187 TAZ262177:TBF262187 TKV262177:TLB262187 TUR262177:TUX262187 UEN262177:UET262187 UOJ262177:UOP262187 UYF262177:UYL262187 VIB262177:VIH262187 VRX262177:VSD262187 WBT262177:WBZ262187 WLP262177:WLV262187 WVL262177:WVR262187 D327713:J327723 IZ327713:JF327723 SV327713:TB327723 ACR327713:ACX327723 AMN327713:AMT327723 AWJ327713:AWP327723 BGF327713:BGL327723 BQB327713:BQH327723 BZX327713:CAD327723 CJT327713:CJZ327723 CTP327713:CTV327723 DDL327713:DDR327723 DNH327713:DNN327723 DXD327713:DXJ327723 EGZ327713:EHF327723 EQV327713:ERB327723 FAR327713:FAX327723 FKN327713:FKT327723 FUJ327713:FUP327723 GEF327713:GEL327723 GOB327713:GOH327723 GXX327713:GYD327723 HHT327713:HHZ327723 HRP327713:HRV327723 IBL327713:IBR327723 ILH327713:ILN327723 IVD327713:IVJ327723 JEZ327713:JFF327723 JOV327713:JPB327723 JYR327713:JYX327723 KIN327713:KIT327723 KSJ327713:KSP327723 LCF327713:LCL327723 LMB327713:LMH327723 LVX327713:LWD327723 MFT327713:MFZ327723 MPP327713:MPV327723 MZL327713:MZR327723 NJH327713:NJN327723 NTD327713:NTJ327723 OCZ327713:ODF327723 OMV327713:ONB327723 OWR327713:OWX327723 PGN327713:PGT327723 PQJ327713:PQP327723 QAF327713:QAL327723 QKB327713:QKH327723 QTX327713:QUD327723 RDT327713:RDZ327723 RNP327713:RNV327723 RXL327713:RXR327723 SHH327713:SHN327723 SRD327713:SRJ327723 TAZ327713:TBF327723 TKV327713:TLB327723 TUR327713:TUX327723 UEN327713:UET327723 UOJ327713:UOP327723 UYF327713:UYL327723 VIB327713:VIH327723 VRX327713:VSD327723 WBT327713:WBZ327723 WLP327713:WLV327723 WVL327713:WVR327723 D393249:J393259 IZ393249:JF393259 SV393249:TB393259 ACR393249:ACX393259 AMN393249:AMT393259 AWJ393249:AWP393259 BGF393249:BGL393259 BQB393249:BQH393259 BZX393249:CAD393259 CJT393249:CJZ393259 CTP393249:CTV393259 DDL393249:DDR393259 DNH393249:DNN393259 DXD393249:DXJ393259 EGZ393249:EHF393259 EQV393249:ERB393259 FAR393249:FAX393259 FKN393249:FKT393259 FUJ393249:FUP393259 GEF393249:GEL393259 GOB393249:GOH393259 GXX393249:GYD393259 HHT393249:HHZ393259 HRP393249:HRV393259 IBL393249:IBR393259 ILH393249:ILN393259 IVD393249:IVJ393259 JEZ393249:JFF393259 JOV393249:JPB393259 JYR393249:JYX393259 KIN393249:KIT393259 KSJ393249:KSP393259 LCF393249:LCL393259 LMB393249:LMH393259 LVX393249:LWD393259 MFT393249:MFZ393259 MPP393249:MPV393259 MZL393249:MZR393259 NJH393249:NJN393259 NTD393249:NTJ393259 OCZ393249:ODF393259 OMV393249:ONB393259 OWR393249:OWX393259 PGN393249:PGT393259 PQJ393249:PQP393259 QAF393249:QAL393259 QKB393249:QKH393259 QTX393249:QUD393259 RDT393249:RDZ393259 RNP393249:RNV393259 RXL393249:RXR393259 SHH393249:SHN393259 SRD393249:SRJ393259 TAZ393249:TBF393259 TKV393249:TLB393259 TUR393249:TUX393259 UEN393249:UET393259 UOJ393249:UOP393259 UYF393249:UYL393259 VIB393249:VIH393259 VRX393249:VSD393259 WBT393249:WBZ393259 WLP393249:WLV393259 WVL393249:WVR393259 D458785:J458795 IZ458785:JF458795 SV458785:TB458795 ACR458785:ACX458795 AMN458785:AMT458795 AWJ458785:AWP458795 BGF458785:BGL458795 BQB458785:BQH458795 BZX458785:CAD458795 CJT458785:CJZ458795 CTP458785:CTV458795 DDL458785:DDR458795 DNH458785:DNN458795 DXD458785:DXJ458795 EGZ458785:EHF458795 EQV458785:ERB458795 FAR458785:FAX458795 FKN458785:FKT458795 FUJ458785:FUP458795 GEF458785:GEL458795 GOB458785:GOH458795 GXX458785:GYD458795 HHT458785:HHZ458795 HRP458785:HRV458795 IBL458785:IBR458795 ILH458785:ILN458795 IVD458785:IVJ458795 JEZ458785:JFF458795 JOV458785:JPB458795 JYR458785:JYX458795 KIN458785:KIT458795 KSJ458785:KSP458795 LCF458785:LCL458795 LMB458785:LMH458795 LVX458785:LWD458795 MFT458785:MFZ458795 MPP458785:MPV458795 MZL458785:MZR458795 NJH458785:NJN458795 NTD458785:NTJ458795 OCZ458785:ODF458795 OMV458785:ONB458795 OWR458785:OWX458795 PGN458785:PGT458795 PQJ458785:PQP458795 QAF458785:QAL458795 QKB458785:QKH458795 QTX458785:QUD458795 RDT458785:RDZ458795 RNP458785:RNV458795 RXL458785:RXR458795 SHH458785:SHN458795 SRD458785:SRJ458795 TAZ458785:TBF458795 TKV458785:TLB458795 TUR458785:TUX458795 UEN458785:UET458795 UOJ458785:UOP458795 UYF458785:UYL458795 VIB458785:VIH458795 VRX458785:VSD458795 WBT458785:WBZ458795 WLP458785:WLV458795 WVL458785:WVR458795 D524321:J524331 IZ524321:JF524331 SV524321:TB524331 ACR524321:ACX524331 AMN524321:AMT524331 AWJ524321:AWP524331 BGF524321:BGL524331 BQB524321:BQH524331 BZX524321:CAD524331 CJT524321:CJZ524331 CTP524321:CTV524331 DDL524321:DDR524331 DNH524321:DNN524331 DXD524321:DXJ524331 EGZ524321:EHF524331 EQV524321:ERB524331 FAR524321:FAX524331 FKN524321:FKT524331 FUJ524321:FUP524331 GEF524321:GEL524331 GOB524321:GOH524331 GXX524321:GYD524331 HHT524321:HHZ524331 HRP524321:HRV524331 IBL524321:IBR524331 ILH524321:ILN524331 IVD524321:IVJ524331 JEZ524321:JFF524331 JOV524321:JPB524331 JYR524321:JYX524331 KIN524321:KIT524331 KSJ524321:KSP524331 LCF524321:LCL524331 LMB524321:LMH524331 LVX524321:LWD524331 MFT524321:MFZ524331 MPP524321:MPV524331 MZL524321:MZR524331 NJH524321:NJN524331 NTD524321:NTJ524331 OCZ524321:ODF524331 OMV524321:ONB524331 OWR524321:OWX524331 PGN524321:PGT524331 PQJ524321:PQP524331 QAF524321:QAL524331 QKB524321:QKH524331 QTX524321:QUD524331 RDT524321:RDZ524331 RNP524321:RNV524331 RXL524321:RXR524331 SHH524321:SHN524331 SRD524321:SRJ524331 TAZ524321:TBF524331 TKV524321:TLB524331 TUR524321:TUX524331 UEN524321:UET524331 UOJ524321:UOP524331 UYF524321:UYL524331 VIB524321:VIH524331 VRX524321:VSD524331 WBT524321:WBZ524331 WLP524321:WLV524331 WVL524321:WVR524331 D589857:J589867 IZ589857:JF589867 SV589857:TB589867 ACR589857:ACX589867 AMN589857:AMT589867 AWJ589857:AWP589867 BGF589857:BGL589867 BQB589857:BQH589867 BZX589857:CAD589867 CJT589857:CJZ589867 CTP589857:CTV589867 DDL589857:DDR589867 DNH589857:DNN589867 DXD589857:DXJ589867 EGZ589857:EHF589867 EQV589857:ERB589867 FAR589857:FAX589867 FKN589857:FKT589867 FUJ589857:FUP589867 GEF589857:GEL589867 GOB589857:GOH589867 GXX589857:GYD589867 HHT589857:HHZ589867 HRP589857:HRV589867 IBL589857:IBR589867 ILH589857:ILN589867 IVD589857:IVJ589867 JEZ589857:JFF589867 JOV589857:JPB589867 JYR589857:JYX589867 KIN589857:KIT589867 KSJ589857:KSP589867 LCF589857:LCL589867 LMB589857:LMH589867 LVX589857:LWD589867 MFT589857:MFZ589867 MPP589857:MPV589867 MZL589857:MZR589867 NJH589857:NJN589867 NTD589857:NTJ589867 OCZ589857:ODF589867 OMV589857:ONB589867 OWR589857:OWX589867 PGN589857:PGT589867 PQJ589857:PQP589867 QAF589857:QAL589867 QKB589857:QKH589867 QTX589857:QUD589867 RDT589857:RDZ589867 RNP589857:RNV589867 RXL589857:RXR589867 SHH589857:SHN589867 SRD589857:SRJ589867 TAZ589857:TBF589867 TKV589857:TLB589867 TUR589857:TUX589867 UEN589857:UET589867 UOJ589857:UOP589867 UYF589857:UYL589867 VIB589857:VIH589867 VRX589857:VSD589867 WBT589857:WBZ589867 WLP589857:WLV589867 WVL589857:WVR589867 D655393:J655403 IZ655393:JF655403 SV655393:TB655403 ACR655393:ACX655403 AMN655393:AMT655403 AWJ655393:AWP655403 BGF655393:BGL655403 BQB655393:BQH655403 BZX655393:CAD655403 CJT655393:CJZ655403 CTP655393:CTV655403 DDL655393:DDR655403 DNH655393:DNN655403 DXD655393:DXJ655403 EGZ655393:EHF655403 EQV655393:ERB655403 FAR655393:FAX655403 FKN655393:FKT655403 FUJ655393:FUP655403 GEF655393:GEL655403 GOB655393:GOH655403 GXX655393:GYD655403 HHT655393:HHZ655403 HRP655393:HRV655403 IBL655393:IBR655403 ILH655393:ILN655403 IVD655393:IVJ655403 JEZ655393:JFF655403 JOV655393:JPB655403 JYR655393:JYX655403 KIN655393:KIT655403 KSJ655393:KSP655403 LCF655393:LCL655403 LMB655393:LMH655403 LVX655393:LWD655403 MFT655393:MFZ655403 MPP655393:MPV655403 MZL655393:MZR655403 NJH655393:NJN655403 NTD655393:NTJ655403 OCZ655393:ODF655403 OMV655393:ONB655403 OWR655393:OWX655403 PGN655393:PGT655403 PQJ655393:PQP655403 QAF655393:QAL655403 QKB655393:QKH655403 QTX655393:QUD655403 RDT655393:RDZ655403 RNP655393:RNV655403 RXL655393:RXR655403 SHH655393:SHN655403 SRD655393:SRJ655403 TAZ655393:TBF655403 TKV655393:TLB655403 TUR655393:TUX655403 UEN655393:UET655403 UOJ655393:UOP655403 UYF655393:UYL655403 VIB655393:VIH655403 VRX655393:VSD655403 WBT655393:WBZ655403 WLP655393:WLV655403 WVL655393:WVR655403 D720929:J720939 IZ720929:JF720939 SV720929:TB720939 ACR720929:ACX720939 AMN720929:AMT720939 AWJ720929:AWP720939 BGF720929:BGL720939 BQB720929:BQH720939 BZX720929:CAD720939 CJT720929:CJZ720939 CTP720929:CTV720939 DDL720929:DDR720939 DNH720929:DNN720939 DXD720929:DXJ720939 EGZ720929:EHF720939 EQV720929:ERB720939 FAR720929:FAX720939 FKN720929:FKT720939 FUJ720929:FUP720939 GEF720929:GEL720939 GOB720929:GOH720939 GXX720929:GYD720939 HHT720929:HHZ720939 HRP720929:HRV720939 IBL720929:IBR720939 ILH720929:ILN720939 IVD720929:IVJ720939 JEZ720929:JFF720939 JOV720929:JPB720939 JYR720929:JYX720939 KIN720929:KIT720939 KSJ720929:KSP720939 LCF720929:LCL720939 LMB720929:LMH720939 LVX720929:LWD720939 MFT720929:MFZ720939 MPP720929:MPV720939 MZL720929:MZR720939 NJH720929:NJN720939 NTD720929:NTJ720939 OCZ720929:ODF720939 OMV720929:ONB720939 OWR720929:OWX720939 PGN720929:PGT720939 PQJ720929:PQP720939 QAF720929:QAL720939 QKB720929:QKH720939 QTX720929:QUD720939 RDT720929:RDZ720939 RNP720929:RNV720939 RXL720929:RXR720939 SHH720929:SHN720939 SRD720929:SRJ720939 TAZ720929:TBF720939 TKV720929:TLB720939 TUR720929:TUX720939 UEN720929:UET720939 UOJ720929:UOP720939 UYF720929:UYL720939 VIB720929:VIH720939 VRX720929:VSD720939 WBT720929:WBZ720939 WLP720929:WLV720939 WVL720929:WVR720939 D786465:J786475 IZ786465:JF786475 SV786465:TB786475 ACR786465:ACX786475 AMN786465:AMT786475 AWJ786465:AWP786475 BGF786465:BGL786475 BQB786465:BQH786475 BZX786465:CAD786475 CJT786465:CJZ786475 CTP786465:CTV786475 DDL786465:DDR786475 DNH786465:DNN786475 DXD786465:DXJ786475 EGZ786465:EHF786475 EQV786465:ERB786475 FAR786465:FAX786475 FKN786465:FKT786475 FUJ786465:FUP786475 GEF786465:GEL786475 GOB786465:GOH786475 GXX786465:GYD786475 HHT786465:HHZ786475 HRP786465:HRV786475 IBL786465:IBR786475 ILH786465:ILN786475 IVD786465:IVJ786475 JEZ786465:JFF786475 JOV786465:JPB786475 JYR786465:JYX786475 KIN786465:KIT786475 KSJ786465:KSP786475 LCF786465:LCL786475 LMB786465:LMH786475 LVX786465:LWD786475 MFT786465:MFZ786475 MPP786465:MPV786475 MZL786465:MZR786475 NJH786465:NJN786475 NTD786465:NTJ786475 OCZ786465:ODF786475 OMV786465:ONB786475 OWR786465:OWX786475 PGN786465:PGT786475 PQJ786465:PQP786475 QAF786465:QAL786475 QKB786465:QKH786475 QTX786465:QUD786475 RDT786465:RDZ786475 RNP786465:RNV786475 RXL786465:RXR786475 SHH786465:SHN786475 SRD786465:SRJ786475 TAZ786465:TBF786475 TKV786465:TLB786475 TUR786465:TUX786475 UEN786465:UET786475 UOJ786465:UOP786475 UYF786465:UYL786475 VIB786465:VIH786475 VRX786465:VSD786475 WBT786465:WBZ786475 WLP786465:WLV786475 WVL786465:WVR786475 D852001:J852011 IZ852001:JF852011 SV852001:TB852011 ACR852001:ACX852011 AMN852001:AMT852011 AWJ852001:AWP852011 BGF852001:BGL852011 BQB852001:BQH852011 BZX852001:CAD852011 CJT852001:CJZ852011 CTP852001:CTV852011 DDL852001:DDR852011 DNH852001:DNN852011 DXD852001:DXJ852011 EGZ852001:EHF852011 EQV852001:ERB852011 FAR852001:FAX852011 FKN852001:FKT852011 FUJ852001:FUP852011 GEF852001:GEL852011 GOB852001:GOH852011 GXX852001:GYD852011 HHT852001:HHZ852011 HRP852001:HRV852011 IBL852001:IBR852011 ILH852001:ILN852011 IVD852001:IVJ852011 JEZ852001:JFF852011 JOV852001:JPB852011 JYR852001:JYX852011 KIN852001:KIT852011 KSJ852001:KSP852011 LCF852001:LCL852011 LMB852001:LMH852011 LVX852001:LWD852011 MFT852001:MFZ852011 MPP852001:MPV852011 MZL852001:MZR852011 NJH852001:NJN852011 NTD852001:NTJ852011 OCZ852001:ODF852011 OMV852001:ONB852011 OWR852001:OWX852011 PGN852001:PGT852011 PQJ852001:PQP852011 QAF852001:QAL852011 QKB852001:QKH852011 QTX852001:QUD852011 RDT852001:RDZ852011 RNP852001:RNV852011 RXL852001:RXR852011 SHH852001:SHN852011 SRD852001:SRJ852011 TAZ852001:TBF852011 TKV852001:TLB852011 TUR852001:TUX852011 UEN852001:UET852011 UOJ852001:UOP852011 UYF852001:UYL852011 VIB852001:VIH852011 VRX852001:VSD852011 WBT852001:WBZ852011 WLP852001:WLV852011 WVL852001:WVR852011 D917537:J917547 IZ917537:JF917547 SV917537:TB917547 ACR917537:ACX917547 AMN917537:AMT917547 AWJ917537:AWP917547 BGF917537:BGL917547 BQB917537:BQH917547 BZX917537:CAD917547 CJT917537:CJZ917547 CTP917537:CTV917547 DDL917537:DDR917547 DNH917537:DNN917547 DXD917537:DXJ917547 EGZ917537:EHF917547 EQV917537:ERB917547 FAR917537:FAX917547 FKN917537:FKT917547 FUJ917537:FUP917547 GEF917537:GEL917547 GOB917537:GOH917547 GXX917537:GYD917547 HHT917537:HHZ917547 HRP917537:HRV917547 IBL917537:IBR917547 ILH917537:ILN917547 IVD917537:IVJ917547 JEZ917537:JFF917547 JOV917537:JPB917547 JYR917537:JYX917547 KIN917537:KIT917547 KSJ917537:KSP917547 LCF917537:LCL917547 LMB917537:LMH917547 LVX917537:LWD917547 MFT917537:MFZ917547 MPP917537:MPV917547 MZL917537:MZR917547 NJH917537:NJN917547 NTD917537:NTJ917547 OCZ917537:ODF917547 OMV917537:ONB917547 OWR917537:OWX917547 PGN917537:PGT917547 PQJ917537:PQP917547 QAF917537:QAL917547 QKB917537:QKH917547 QTX917537:QUD917547 RDT917537:RDZ917547 RNP917537:RNV917547 RXL917537:RXR917547 SHH917537:SHN917547 SRD917537:SRJ917547 TAZ917537:TBF917547 TKV917537:TLB917547 TUR917537:TUX917547 UEN917537:UET917547 UOJ917537:UOP917547 UYF917537:UYL917547 VIB917537:VIH917547 VRX917537:VSD917547 WBT917537:WBZ917547 WLP917537:WLV917547 WVL917537:WVR917547 D983073:J983083 IZ983073:JF983083 SV983073:TB983083 ACR983073:ACX983083 AMN983073:AMT983083 AWJ983073:AWP983083 BGF983073:BGL983083 BQB983073:BQH983083 BZX983073:CAD983083 CJT983073:CJZ983083 CTP983073:CTV983083 DDL983073:DDR983083 DNH983073:DNN983083 DXD983073:DXJ983083 EGZ983073:EHF983083 EQV983073:ERB983083 FAR983073:FAX983083 FKN983073:FKT983083 FUJ983073:FUP983083 GEF983073:GEL983083 GOB983073:GOH983083 GXX983073:GYD983083 HHT983073:HHZ983083 HRP983073:HRV983083 IBL983073:IBR983083 ILH983073:ILN983083 IVD983073:IVJ983083 JEZ983073:JFF983083 JOV983073:JPB983083 JYR983073:JYX983083 KIN983073:KIT983083 KSJ983073:KSP983083 LCF983073:LCL983083 LMB983073:LMH983083 LVX983073:LWD983083 MFT983073:MFZ983083 MPP983073:MPV983083 MZL983073:MZR983083 NJH983073:NJN983083 NTD983073:NTJ983083 OCZ983073:ODF983083 OMV983073:ONB983083 OWR983073:OWX983083 PGN983073:PGT983083 PQJ983073:PQP983083 QAF983073:QAL983083 QKB983073:QKH983083 QTX983073:QUD983083 RDT983073:RDZ983083 RNP983073:RNV983083 RXL983073:RXR983083 SHH983073:SHN983083 SRD983073:SRJ983083 TAZ983073:TBF983083 TKV983073:TLB983083 TUR983073:TUX983083 UEN983073:UET983083 UOJ983073:UOP983083 UYF983073:UYL983083 VIB983073:VIH983083 VRX983073:VSD983083 WBT983073:WBZ983083 WLP983073:WLV983083 WVL983073:WVR983083 D30:J31 IZ30:JF31 SV30:TB31 ACR30:ACX31 AMN30:AMT31 AWJ30:AWP31 BGF30:BGL31 BQB30:BQH31 BZX30:CAD31 CJT30:CJZ31 CTP30:CTV31 DDL30:DDR31 DNH30:DNN31 DXD30:DXJ31 EGZ30:EHF31 EQV30:ERB31 FAR30:FAX31 FKN30:FKT31 FUJ30:FUP31 GEF30:GEL31 GOB30:GOH31 GXX30:GYD31 HHT30:HHZ31 HRP30:HRV31 IBL30:IBR31 ILH30:ILN31 IVD30:IVJ31 JEZ30:JFF31 JOV30:JPB31 JYR30:JYX31 KIN30:KIT31 KSJ30:KSP31 LCF30:LCL31 LMB30:LMH31 LVX30:LWD31 MFT30:MFZ31 MPP30:MPV31 MZL30:MZR31 NJH30:NJN31 NTD30:NTJ31 OCZ30:ODF31 OMV30:ONB31 OWR30:OWX31 PGN30:PGT31 PQJ30:PQP31 QAF30:QAL31 QKB30:QKH31 QTX30:QUD31 RDT30:RDZ31 RNP30:RNV31 RXL30:RXR31 SHH30:SHN31 SRD30:SRJ31 TAZ30:TBF31 TKV30:TLB31 TUR30:TUX31 UEN30:UET31 UOJ30:UOP31 UYF30:UYL31 VIB30:VIH31 VRX30:VSD31 WBT30:WBZ31 WLP30:WLV31 WVL30:WVR31 D65566:J65567 IZ65566:JF65567 SV65566:TB65567 ACR65566:ACX65567 AMN65566:AMT65567 AWJ65566:AWP65567 BGF65566:BGL65567 BQB65566:BQH65567 BZX65566:CAD65567 CJT65566:CJZ65567 CTP65566:CTV65567 DDL65566:DDR65567 DNH65566:DNN65567 DXD65566:DXJ65567 EGZ65566:EHF65567 EQV65566:ERB65567 FAR65566:FAX65567 FKN65566:FKT65567 FUJ65566:FUP65567 GEF65566:GEL65567 GOB65566:GOH65567 GXX65566:GYD65567 HHT65566:HHZ65567 HRP65566:HRV65567 IBL65566:IBR65567 ILH65566:ILN65567 IVD65566:IVJ65567 JEZ65566:JFF65567 JOV65566:JPB65567 JYR65566:JYX65567 KIN65566:KIT65567 KSJ65566:KSP65567 LCF65566:LCL65567 LMB65566:LMH65567 LVX65566:LWD65567 MFT65566:MFZ65567 MPP65566:MPV65567 MZL65566:MZR65567 NJH65566:NJN65567 NTD65566:NTJ65567 OCZ65566:ODF65567 OMV65566:ONB65567 OWR65566:OWX65567 PGN65566:PGT65567 PQJ65566:PQP65567 QAF65566:QAL65567 QKB65566:QKH65567 QTX65566:QUD65567 RDT65566:RDZ65567 RNP65566:RNV65567 RXL65566:RXR65567 SHH65566:SHN65567 SRD65566:SRJ65567 TAZ65566:TBF65567 TKV65566:TLB65567 TUR65566:TUX65567 UEN65566:UET65567 UOJ65566:UOP65567 UYF65566:UYL65567 VIB65566:VIH65567 VRX65566:VSD65567 WBT65566:WBZ65567 WLP65566:WLV65567 WVL65566:WVR65567 D131102:J131103 IZ131102:JF131103 SV131102:TB131103 ACR131102:ACX131103 AMN131102:AMT131103 AWJ131102:AWP131103 BGF131102:BGL131103 BQB131102:BQH131103 BZX131102:CAD131103 CJT131102:CJZ131103 CTP131102:CTV131103 DDL131102:DDR131103 DNH131102:DNN131103 DXD131102:DXJ131103 EGZ131102:EHF131103 EQV131102:ERB131103 FAR131102:FAX131103 FKN131102:FKT131103 FUJ131102:FUP131103 GEF131102:GEL131103 GOB131102:GOH131103 GXX131102:GYD131103 HHT131102:HHZ131103 HRP131102:HRV131103 IBL131102:IBR131103 ILH131102:ILN131103 IVD131102:IVJ131103 JEZ131102:JFF131103 JOV131102:JPB131103 JYR131102:JYX131103 KIN131102:KIT131103 KSJ131102:KSP131103 LCF131102:LCL131103 LMB131102:LMH131103 LVX131102:LWD131103 MFT131102:MFZ131103 MPP131102:MPV131103 MZL131102:MZR131103 NJH131102:NJN131103 NTD131102:NTJ131103 OCZ131102:ODF131103 OMV131102:ONB131103 OWR131102:OWX131103 PGN131102:PGT131103 PQJ131102:PQP131103 QAF131102:QAL131103 QKB131102:QKH131103 QTX131102:QUD131103 RDT131102:RDZ131103 RNP131102:RNV131103 RXL131102:RXR131103 SHH131102:SHN131103 SRD131102:SRJ131103 TAZ131102:TBF131103 TKV131102:TLB131103 TUR131102:TUX131103 UEN131102:UET131103 UOJ131102:UOP131103 UYF131102:UYL131103 VIB131102:VIH131103 VRX131102:VSD131103 WBT131102:WBZ131103 WLP131102:WLV131103 WVL131102:WVR131103 D196638:J196639 IZ196638:JF196639 SV196638:TB196639 ACR196638:ACX196639 AMN196638:AMT196639 AWJ196638:AWP196639 BGF196638:BGL196639 BQB196638:BQH196639 BZX196638:CAD196639 CJT196638:CJZ196639 CTP196638:CTV196639 DDL196638:DDR196639 DNH196638:DNN196639 DXD196638:DXJ196639 EGZ196638:EHF196639 EQV196638:ERB196639 FAR196638:FAX196639 FKN196638:FKT196639 FUJ196638:FUP196639 GEF196638:GEL196639 GOB196638:GOH196639 GXX196638:GYD196639 HHT196638:HHZ196639 HRP196638:HRV196639 IBL196638:IBR196639 ILH196638:ILN196639 IVD196638:IVJ196639 JEZ196638:JFF196639 JOV196638:JPB196639 JYR196638:JYX196639 KIN196638:KIT196639 KSJ196638:KSP196639 LCF196638:LCL196639 LMB196638:LMH196639 LVX196638:LWD196639 MFT196638:MFZ196639 MPP196638:MPV196639 MZL196638:MZR196639 NJH196638:NJN196639 NTD196638:NTJ196639 OCZ196638:ODF196639 OMV196638:ONB196639 OWR196638:OWX196639 PGN196638:PGT196639 PQJ196638:PQP196639 QAF196638:QAL196639 QKB196638:QKH196639 QTX196638:QUD196639 RDT196638:RDZ196639 RNP196638:RNV196639 RXL196638:RXR196639 SHH196638:SHN196639 SRD196638:SRJ196639 TAZ196638:TBF196639 TKV196638:TLB196639 TUR196638:TUX196639 UEN196638:UET196639 UOJ196638:UOP196639 UYF196638:UYL196639 VIB196638:VIH196639 VRX196638:VSD196639 WBT196638:WBZ196639 WLP196638:WLV196639 WVL196638:WVR196639 D262174:J262175 IZ262174:JF262175 SV262174:TB262175 ACR262174:ACX262175 AMN262174:AMT262175 AWJ262174:AWP262175 BGF262174:BGL262175 BQB262174:BQH262175 BZX262174:CAD262175 CJT262174:CJZ262175 CTP262174:CTV262175 DDL262174:DDR262175 DNH262174:DNN262175 DXD262174:DXJ262175 EGZ262174:EHF262175 EQV262174:ERB262175 FAR262174:FAX262175 FKN262174:FKT262175 FUJ262174:FUP262175 GEF262174:GEL262175 GOB262174:GOH262175 GXX262174:GYD262175 HHT262174:HHZ262175 HRP262174:HRV262175 IBL262174:IBR262175 ILH262174:ILN262175 IVD262174:IVJ262175 JEZ262174:JFF262175 JOV262174:JPB262175 JYR262174:JYX262175 KIN262174:KIT262175 KSJ262174:KSP262175 LCF262174:LCL262175 LMB262174:LMH262175 LVX262174:LWD262175 MFT262174:MFZ262175 MPP262174:MPV262175 MZL262174:MZR262175 NJH262174:NJN262175 NTD262174:NTJ262175 OCZ262174:ODF262175 OMV262174:ONB262175 OWR262174:OWX262175 PGN262174:PGT262175 PQJ262174:PQP262175 QAF262174:QAL262175 QKB262174:QKH262175 QTX262174:QUD262175 RDT262174:RDZ262175 RNP262174:RNV262175 RXL262174:RXR262175 SHH262174:SHN262175 SRD262174:SRJ262175 TAZ262174:TBF262175 TKV262174:TLB262175 TUR262174:TUX262175 UEN262174:UET262175 UOJ262174:UOP262175 UYF262174:UYL262175 VIB262174:VIH262175 VRX262174:VSD262175 WBT262174:WBZ262175 WLP262174:WLV262175 WVL262174:WVR262175 D327710:J327711 IZ327710:JF327711 SV327710:TB327711 ACR327710:ACX327711 AMN327710:AMT327711 AWJ327710:AWP327711 BGF327710:BGL327711 BQB327710:BQH327711 BZX327710:CAD327711 CJT327710:CJZ327711 CTP327710:CTV327711 DDL327710:DDR327711 DNH327710:DNN327711 DXD327710:DXJ327711 EGZ327710:EHF327711 EQV327710:ERB327711 FAR327710:FAX327711 FKN327710:FKT327711 FUJ327710:FUP327711 GEF327710:GEL327711 GOB327710:GOH327711 GXX327710:GYD327711 HHT327710:HHZ327711 HRP327710:HRV327711 IBL327710:IBR327711 ILH327710:ILN327711 IVD327710:IVJ327711 JEZ327710:JFF327711 JOV327710:JPB327711 JYR327710:JYX327711 KIN327710:KIT327711 KSJ327710:KSP327711 LCF327710:LCL327711 LMB327710:LMH327711 LVX327710:LWD327711 MFT327710:MFZ327711 MPP327710:MPV327711 MZL327710:MZR327711 NJH327710:NJN327711 NTD327710:NTJ327711 OCZ327710:ODF327711 OMV327710:ONB327711 OWR327710:OWX327711 PGN327710:PGT327711 PQJ327710:PQP327711 QAF327710:QAL327711 QKB327710:QKH327711 QTX327710:QUD327711 RDT327710:RDZ327711 RNP327710:RNV327711 RXL327710:RXR327711 SHH327710:SHN327711 SRD327710:SRJ327711 TAZ327710:TBF327711 TKV327710:TLB327711 TUR327710:TUX327711 UEN327710:UET327711 UOJ327710:UOP327711 UYF327710:UYL327711 VIB327710:VIH327711 VRX327710:VSD327711 WBT327710:WBZ327711 WLP327710:WLV327711 WVL327710:WVR327711 D393246:J393247 IZ393246:JF393247 SV393246:TB393247 ACR393246:ACX393247 AMN393246:AMT393247 AWJ393246:AWP393247 BGF393246:BGL393247 BQB393246:BQH393247 BZX393246:CAD393247 CJT393246:CJZ393247 CTP393246:CTV393247 DDL393246:DDR393247 DNH393246:DNN393247 DXD393246:DXJ393247 EGZ393246:EHF393247 EQV393246:ERB393247 FAR393246:FAX393247 FKN393246:FKT393247 FUJ393246:FUP393247 GEF393246:GEL393247 GOB393246:GOH393247 GXX393246:GYD393247 HHT393246:HHZ393247 HRP393246:HRV393247 IBL393246:IBR393247 ILH393246:ILN393247 IVD393246:IVJ393247 JEZ393246:JFF393247 JOV393246:JPB393247 JYR393246:JYX393247 KIN393246:KIT393247 KSJ393246:KSP393247 LCF393246:LCL393247 LMB393246:LMH393247 LVX393246:LWD393247 MFT393246:MFZ393247 MPP393246:MPV393247 MZL393246:MZR393247 NJH393246:NJN393247 NTD393246:NTJ393247 OCZ393246:ODF393247 OMV393246:ONB393247 OWR393246:OWX393247 PGN393246:PGT393247 PQJ393246:PQP393247 QAF393246:QAL393247 QKB393246:QKH393247 QTX393246:QUD393247 RDT393246:RDZ393247 RNP393246:RNV393247 RXL393246:RXR393247 SHH393246:SHN393247 SRD393246:SRJ393247 TAZ393246:TBF393247 TKV393246:TLB393247 TUR393246:TUX393247 UEN393246:UET393247 UOJ393246:UOP393247 UYF393246:UYL393247 VIB393246:VIH393247 VRX393246:VSD393247 WBT393246:WBZ393247 WLP393246:WLV393247 WVL393246:WVR393247 D458782:J458783 IZ458782:JF458783 SV458782:TB458783 ACR458782:ACX458783 AMN458782:AMT458783 AWJ458782:AWP458783 BGF458782:BGL458783 BQB458782:BQH458783 BZX458782:CAD458783 CJT458782:CJZ458783 CTP458782:CTV458783 DDL458782:DDR458783 DNH458782:DNN458783 DXD458782:DXJ458783 EGZ458782:EHF458783 EQV458782:ERB458783 FAR458782:FAX458783 FKN458782:FKT458783 FUJ458782:FUP458783 GEF458782:GEL458783 GOB458782:GOH458783 GXX458782:GYD458783 HHT458782:HHZ458783 HRP458782:HRV458783 IBL458782:IBR458783 ILH458782:ILN458783 IVD458782:IVJ458783 JEZ458782:JFF458783 JOV458782:JPB458783 JYR458782:JYX458783 KIN458782:KIT458783 KSJ458782:KSP458783 LCF458782:LCL458783 LMB458782:LMH458783 LVX458782:LWD458783 MFT458782:MFZ458783 MPP458782:MPV458783 MZL458782:MZR458783 NJH458782:NJN458783 NTD458782:NTJ458783 OCZ458782:ODF458783 OMV458782:ONB458783 OWR458782:OWX458783 PGN458782:PGT458783 PQJ458782:PQP458783 QAF458782:QAL458783 QKB458782:QKH458783 QTX458782:QUD458783 RDT458782:RDZ458783 RNP458782:RNV458783 RXL458782:RXR458783 SHH458782:SHN458783 SRD458782:SRJ458783 TAZ458782:TBF458783 TKV458782:TLB458783 TUR458782:TUX458783 UEN458782:UET458783 UOJ458782:UOP458783 UYF458782:UYL458783 VIB458782:VIH458783 VRX458782:VSD458783 WBT458782:WBZ458783 WLP458782:WLV458783 WVL458782:WVR458783 D524318:J524319 IZ524318:JF524319 SV524318:TB524319 ACR524318:ACX524319 AMN524318:AMT524319 AWJ524318:AWP524319 BGF524318:BGL524319 BQB524318:BQH524319 BZX524318:CAD524319 CJT524318:CJZ524319 CTP524318:CTV524319 DDL524318:DDR524319 DNH524318:DNN524319 DXD524318:DXJ524319 EGZ524318:EHF524319 EQV524318:ERB524319 FAR524318:FAX524319 FKN524318:FKT524319 FUJ524318:FUP524319 GEF524318:GEL524319 GOB524318:GOH524319 GXX524318:GYD524319 HHT524318:HHZ524319 HRP524318:HRV524319 IBL524318:IBR524319 ILH524318:ILN524319 IVD524318:IVJ524319 JEZ524318:JFF524319 JOV524318:JPB524319 JYR524318:JYX524319 KIN524318:KIT524319 KSJ524318:KSP524319 LCF524318:LCL524319 LMB524318:LMH524319 LVX524318:LWD524319 MFT524318:MFZ524319 MPP524318:MPV524319 MZL524318:MZR524319 NJH524318:NJN524319 NTD524318:NTJ524319 OCZ524318:ODF524319 OMV524318:ONB524319 OWR524318:OWX524319 PGN524318:PGT524319 PQJ524318:PQP524319 QAF524318:QAL524319 QKB524318:QKH524319 QTX524318:QUD524319 RDT524318:RDZ524319 RNP524318:RNV524319 RXL524318:RXR524319 SHH524318:SHN524319 SRD524318:SRJ524319 TAZ524318:TBF524319 TKV524318:TLB524319 TUR524318:TUX524319 UEN524318:UET524319 UOJ524318:UOP524319 UYF524318:UYL524319 VIB524318:VIH524319 VRX524318:VSD524319 WBT524318:WBZ524319 WLP524318:WLV524319 WVL524318:WVR524319 D589854:J589855 IZ589854:JF589855 SV589854:TB589855 ACR589854:ACX589855 AMN589854:AMT589855 AWJ589854:AWP589855 BGF589854:BGL589855 BQB589854:BQH589855 BZX589854:CAD589855 CJT589854:CJZ589855 CTP589854:CTV589855 DDL589854:DDR589855 DNH589854:DNN589855 DXD589854:DXJ589855 EGZ589854:EHF589855 EQV589854:ERB589855 FAR589854:FAX589855 FKN589854:FKT589855 FUJ589854:FUP589855 GEF589854:GEL589855 GOB589854:GOH589855 GXX589854:GYD589855 HHT589854:HHZ589855 HRP589854:HRV589855 IBL589854:IBR589855 ILH589854:ILN589855 IVD589854:IVJ589855 JEZ589854:JFF589855 JOV589854:JPB589855 JYR589854:JYX589855 KIN589854:KIT589855 KSJ589854:KSP589855 LCF589854:LCL589855 LMB589854:LMH589855 LVX589854:LWD589855 MFT589854:MFZ589855 MPP589854:MPV589855 MZL589854:MZR589855 NJH589854:NJN589855 NTD589854:NTJ589855 OCZ589854:ODF589855 OMV589854:ONB589855 OWR589854:OWX589855 PGN589854:PGT589855 PQJ589854:PQP589855 QAF589854:QAL589855 QKB589854:QKH589855 QTX589854:QUD589855 RDT589854:RDZ589855 RNP589854:RNV589855 RXL589854:RXR589855 SHH589854:SHN589855 SRD589854:SRJ589855 TAZ589854:TBF589855 TKV589854:TLB589855 TUR589854:TUX589855 UEN589854:UET589855 UOJ589854:UOP589855 UYF589854:UYL589855 VIB589854:VIH589855 VRX589854:VSD589855 WBT589854:WBZ589855 WLP589854:WLV589855 WVL589854:WVR589855 D655390:J655391 IZ655390:JF655391 SV655390:TB655391 ACR655390:ACX655391 AMN655390:AMT655391 AWJ655390:AWP655391 BGF655390:BGL655391 BQB655390:BQH655391 BZX655390:CAD655391 CJT655390:CJZ655391 CTP655390:CTV655391 DDL655390:DDR655391 DNH655390:DNN655391 DXD655390:DXJ655391 EGZ655390:EHF655391 EQV655390:ERB655391 FAR655390:FAX655391 FKN655390:FKT655391 FUJ655390:FUP655391 GEF655390:GEL655391 GOB655390:GOH655391 GXX655390:GYD655391 HHT655390:HHZ655391 HRP655390:HRV655391 IBL655390:IBR655391 ILH655390:ILN655391 IVD655390:IVJ655391 JEZ655390:JFF655391 JOV655390:JPB655391 JYR655390:JYX655391 KIN655390:KIT655391 KSJ655390:KSP655391 LCF655390:LCL655391 LMB655390:LMH655391 LVX655390:LWD655391 MFT655390:MFZ655391 MPP655390:MPV655391 MZL655390:MZR655391 NJH655390:NJN655391 NTD655390:NTJ655391 OCZ655390:ODF655391 OMV655390:ONB655391 OWR655390:OWX655391 PGN655390:PGT655391 PQJ655390:PQP655391 QAF655390:QAL655391 QKB655390:QKH655391 QTX655390:QUD655391 RDT655390:RDZ655391 RNP655390:RNV655391 RXL655390:RXR655391 SHH655390:SHN655391 SRD655390:SRJ655391 TAZ655390:TBF655391 TKV655390:TLB655391 TUR655390:TUX655391 UEN655390:UET655391 UOJ655390:UOP655391 UYF655390:UYL655391 VIB655390:VIH655391 VRX655390:VSD655391 WBT655390:WBZ655391 WLP655390:WLV655391 WVL655390:WVR655391 D720926:J720927 IZ720926:JF720927 SV720926:TB720927 ACR720926:ACX720927 AMN720926:AMT720927 AWJ720926:AWP720927 BGF720926:BGL720927 BQB720926:BQH720927 BZX720926:CAD720927 CJT720926:CJZ720927 CTP720926:CTV720927 DDL720926:DDR720927 DNH720926:DNN720927 DXD720926:DXJ720927 EGZ720926:EHF720927 EQV720926:ERB720927 FAR720926:FAX720927 FKN720926:FKT720927 FUJ720926:FUP720927 GEF720926:GEL720927 GOB720926:GOH720927 GXX720926:GYD720927 HHT720926:HHZ720927 HRP720926:HRV720927 IBL720926:IBR720927 ILH720926:ILN720927 IVD720926:IVJ720927 JEZ720926:JFF720927 JOV720926:JPB720927 JYR720926:JYX720927 KIN720926:KIT720927 KSJ720926:KSP720927 LCF720926:LCL720927 LMB720926:LMH720927 LVX720926:LWD720927 MFT720926:MFZ720927 MPP720926:MPV720927 MZL720926:MZR720927 NJH720926:NJN720927 NTD720926:NTJ720927 OCZ720926:ODF720927 OMV720926:ONB720927 OWR720926:OWX720927 PGN720926:PGT720927 PQJ720926:PQP720927 QAF720926:QAL720927 QKB720926:QKH720927 QTX720926:QUD720927 RDT720926:RDZ720927 RNP720926:RNV720927 RXL720926:RXR720927 SHH720926:SHN720927 SRD720926:SRJ720927 TAZ720926:TBF720927 TKV720926:TLB720927 TUR720926:TUX720927 UEN720926:UET720927 UOJ720926:UOP720927 UYF720926:UYL720927 VIB720926:VIH720927 VRX720926:VSD720927 WBT720926:WBZ720927 WLP720926:WLV720927 WVL720926:WVR720927 D786462:J786463 IZ786462:JF786463 SV786462:TB786463 ACR786462:ACX786463 AMN786462:AMT786463 AWJ786462:AWP786463 BGF786462:BGL786463 BQB786462:BQH786463 BZX786462:CAD786463 CJT786462:CJZ786463 CTP786462:CTV786463 DDL786462:DDR786463 DNH786462:DNN786463 DXD786462:DXJ786463 EGZ786462:EHF786463 EQV786462:ERB786463 FAR786462:FAX786463 FKN786462:FKT786463 FUJ786462:FUP786463 GEF786462:GEL786463 GOB786462:GOH786463 GXX786462:GYD786463 HHT786462:HHZ786463 HRP786462:HRV786463 IBL786462:IBR786463 ILH786462:ILN786463 IVD786462:IVJ786463 JEZ786462:JFF786463 JOV786462:JPB786463 JYR786462:JYX786463 KIN786462:KIT786463 KSJ786462:KSP786463 LCF786462:LCL786463 LMB786462:LMH786463 LVX786462:LWD786463 MFT786462:MFZ786463 MPP786462:MPV786463 MZL786462:MZR786463 NJH786462:NJN786463 NTD786462:NTJ786463 OCZ786462:ODF786463 OMV786462:ONB786463 OWR786462:OWX786463 PGN786462:PGT786463 PQJ786462:PQP786463 QAF786462:QAL786463 QKB786462:QKH786463 QTX786462:QUD786463 RDT786462:RDZ786463 RNP786462:RNV786463 RXL786462:RXR786463 SHH786462:SHN786463 SRD786462:SRJ786463 TAZ786462:TBF786463 TKV786462:TLB786463 TUR786462:TUX786463 UEN786462:UET786463 UOJ786462:UOP786463 UYF786462:UYL786463 VIB786462:VIH786463 VRX786462:VSD786463 WBT786462:WBZ786463 WLP786462:WLV786463 WVL786462:WVR786463 D851998:J851999 IZ851998:JF851999 SV851998:TB851999 ACR851998:ACX851999 AMN851998:AMT851999 AWJ851998:AWP851999 BGF851998:BGL851999 BQB851998:BQH851999 BZX851998:CAD851999 CJT851998:CJZ851999 CTP851998:CTV851999 DDL851998:DDR851999 DNH851998:DNN851999 DXD851998:DXJ851999 EGZ851998:EHF851999 EQV851998:ERB851999 FAR851998:FAX851999 FKN851998:FKT851999 FUJ851998:FUP851999 GEF851998:GEL851999 GOB851998:GOH851999 GXX851998:GYD851999 HHT851998:HHZ851999 HRP851998:HRV851999 IBL851998:IBR851999 ILH851998:ILN851999 IVD851998:IVJ851999 JEZ851998:JFF851999 JOV851998:JPB851999 JYR851998:JYX851999 KIN851998:KIT851999 KSJ851998:KSP851999 LCF851998:LCL851999 LMB851998:LMH851999 LVX851998:LWD851999 MFT851998:MFZ851999 MPP851998:MPV851999 MZL851998:MZR851999 NJH851998:NJN851999 NTD851998:NTJ851999 OCZ851998:ODF851999 OMV851998:ONB851999 OWR851998:OWX851999 PGN851998:PGT851999 PQJ851998:PQP851999 QAF851998:QAL851999 QKB851998:QKH851999 QTX851998:QUD851999 RDT851998:RDZ851999 RNP851998:RNV851999 RXL851998:RXR851999 SHH851998:SHN851999 SRD851998:SRJ851999 TAZ851998:TBF851999 TKV851998:TLB851999 TUR851998:TUX851999 UEN851998:UET851999 UOJ851998:UOP851999 UYF851998:UYL851999 VIB851998:VIH851999 VRX851998:VSD851999 WBT851998:WBZ851999 WLP851998:WLV851999 WVL851998:WVR851999 D917534:J917535 IZ917534:JF917535 SV917534:TB917535 ACR917534:ACX917535 AMN917534:AMT917535 AWJ917534:AWP917535 BGF917534:BGL917535 BQB917534:BQH917535 BZX917534:CAD917535 CJT917534:CJZ917535 CTP917534:CTV917535 DDL917534:DDR917535 DNH917534:DNN917535 DXD917534:DXJ917535 EGZ917534:EHF917535 EQV917534:ERB917535 FAR917534:FAX917535 FKN917534:FKT917535 FUJ917534:FUP917535 GEF917534:GEL917535 GOB917534:GOH917535 GXX917534:GYD917535 HHT917534:HHZ917535 HRP917534:HRV917535 IBL917534:IBR917535 ILH917534:ILN917535 IVD917534:IVJ917535 JEZ917534:JFF917535 JOV917534:JPB917535 JYR917534:JYX917535 KIN917534:KIT917535 KSJ917534:KSP917535 LCF917534:LCL917535 LMB917534:LMH917535 LVX917534:LWD917535 MFT917534:MFZ917535 MPP917534:MPV917535 MZL917534:MZR917535 NJH917534:NJN917535 NTD917534:NTJ917535 OCZ917534:ODF917535 OMV917534:ONB917535 OWR917534:OWX917535 PGN917534:PGT917535 PQJ917534:PQP917535 QAF917534:QAL917535 QKB917534:QKH917535 QTX917534:QUD917535 RDT917534:RDZ917535 RNP917534:RNV917535 RXL917534:RXR917535 SHH917534:SHN917535 SRD917534:SRJ917535 TAZ917534:TBF917535 TKV917534:TLB917535 TUR917534:TUX917535 UEN917534:UET917535 UOJ917534:UOP917535 UYF917534:UYL917535 VIB917534:VIH917535 VRX917534:VSD917535 WBT917534:WBZ917535 WLP917534:WLV917535 WVL917534:WVR917535 D983070:J983071 IZ983070:JF983071 SV983070:TB983071 ACR983070:ACX983071 AMN983070:AMT983071 AWJ983070:AWP983071 BGF983070:BGL983071 BQB983070:BQH983071 BZX983070:CAD983071 CJT983070:CJZ983071 CTP983070:CTV983071 DDL983070:DDR983071 DNH983070:DNN983071 DXD983070:DXJ983071 EGZ983070:EHF983071 EQV983070:ERB983071 FAR983070:FAX983071 FKN983070:FKT983071 FUJ983070:FUP983071 GEF983070:GEL983071 GOB983070:GOH983071 GXX983070:GYD983071 HHT983070:HHZ983071 HRP983070:HRV983071 IBL983070:IBR983071 ILH983070:ILN983071 IVD983070:IVJ983071 JEZ983070:JFF983071 JOV983070:JPB983071 JYR983070:JYX983071 KIN983070:KIT983071 KSJ983070:KSP983071 LCF983070:LCL983071 LMB983070:LMH983071 LVX983070:LWD983071 MFT983070:MFZ983071 MPP983070:MPV983071 MZL983070:MZR983071 NJH983070:NJN983071 NTD983070:NTJ983071 OCZ983070:ODF983071 OMV983070:ONB983071 OWR983070:OWX983071 PGN983070:PGT983071 PQJ983070:PQP983071 QAF983070:QAL983071 QKB983070:QKH983071 QTX983070:QUD983071 RDT983070:RDZ983071 RNP983070:RNV983071 RXL983070:RXR983071 SHH983070:SHN983071 SRD983070:SRJ983071 TAZ983070:TBF983071 TKV983070:TLB983071 TUR983070:TUX983071 UEN983070:UET983071 UOJ983070:UOP983071 UYF983070:UYL983071 VIB983070:VIH983071 VRX983070:VSD983071 WBT983070:WBZ983071 WLP983070:WLV983071 WVL983070:WVR983071 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D15:J17 IZ15:JF17 SV15:TB17 ACR15:ACX17 AMN15:AMT17 AWJ15:AWP17 BGF15:BGL17 BQB15:BQH17 BZX15:CAD17 CJT15:CJZ17 CTP15:CTV17 DDL15:DDR17 DNH15:DNN17 DXD15:DXJ17 EGZ15:EHF17 EQV15:ERB17 FAR15:FAX17 FKN15:FKT17 FUJ15:FUP17 GEF15:GEL17 GOB15:GOH17 GXX15:GYD17 HHT15:HHZ17 HRP15:HRV17 IBL15:IBR17 ILH15:ILN17 IVD15:IVJ17 JEZ15:JFF17 JOV15:JPB17 JYR15:JYX17 KIN15:KIT17 KSJ15:KSP17 LCF15:LCL17 LMB15:LMH17 LVX15:LWD17 MFT15:MFZ17 MPP15:MPV17 MZL15:MZR17 NJH15:NJN17 NTD15:NTJ17 OCZ15:ODF17 OMV15:ONB17 OWR15:OWX17 PGN15:PGT17 PQJ15:PQP17 QAF15:QAL17 QKB15:QKH17 QTX15:QUD17 RDT15:RDZ17 RNP15:RNV17 RXL15:RXR17 SHH15:SHN17 SRD15:SRJ17 TAZ15:TBF17 TKV15:TLB17 TUR15:TUX17 UEN15:UET17 UOJ15:UOP17 UYF15:UYL17 VIB15:VIH17 VRX15:VSD17 WBT15:WBZ17 WLP15:WLV17 WVL15:WVR17 D65550:J65552 IZ65550:JF65552 SV65550:TB65552 ACR65550:ACX65552 AMN65550:AMT65552 AWJ65550:AWP65552 BGF65550:BGL65552 BQB65550:BQH65552 BZX65550:CAD65552 CJT65550:CJZ65552 CTP65550:CTV65552 DDL65550:DDR65552 DNH65550:DNN65552 DXD65550:DXJ65552 EGZ65550:EHF65552 EQV65550:ERB65552 FAR65550:FAX65552 FKN65550:FKT65552 FUJ65550:FUP65552 GEF65550:GEL65552 GOB65550:GOH65552 GXX65550:GYD65552 HHT65550:HHZ65552 HRP65550:HRV65552 IBL65550:IBR65552 ILH65550:ILN65552 IVD65550:IVJ65552 JEZ65550:JFF65552 JOV65550:JPB65552 JYR65550:JYX65552 KIN65550:KIT65552 KSJ65550:KSP65552 LCF65550:LCL65552 LMB65550:LMH65552 LVX65550:LWD65552 MFT65550:MFZ65552 MPP65550:MPV65552 MZL65550:MZR65552 NJH65550:NJN65552 NTD65550:NTJ65552 OCZ65550:ODF65552 OMV65550:ONB65552 OWR65550:OWX65552 PGN65550:PGT65552 PQJ65550:PQP65552 QAF65550:QAL65552 QKB65550:QKH65552 QTX65550:QUD65552 RDT65550:RDZ65552 RNP65550:RNV65552 RXL65550:RXR65552 SHH65550:SHN65552 SRD65550:SRJ65552 TAZ65550:TBF65552 TKV65550:TLB65552 TUR65550:TUX65552 UEN65550:UET65552 UOJ65550:UOP65552 UYF65550:UYL65552 VIB65550:VIH65552 VRX65550:VSD65552 WBT65550:WBZ65552 WLP65550:WLV65552 WVL65550:WVR65552 D131086:J131088 IZ131086:JF131088 SV131086:TB131088 ACR131086:ACX131088 AMN131086:AMT131088 AWJ131086:AWP131088 BGF131086:BGL131088 BQB131086:BQH131088 BZX131086:CAD131088 CJT131086:CJZ131088 CTP131086:CTV131088 DDL131086:DDR131088 DNH131086:DNN131088 DXD131086:DXJ131088 EGZ131086:EHF131088 EQV131086:ERB131088 FAR131086:FAX131088 FKN131086:FKT131088 FUJ131086:FUP131088 GEF131086:GEL131088 GOB131086:GOH131088 GXX131086:GYD131088 HHT131086:HHZ131088 HRP131086:HRV131088 IBL131086:IBR131088 ILH131086:ILN131088 IVD131086:IVJ131088 JEZ131086:JFF131088 JOV131086:JPB131088 JYR131086:JYX131088 KIN131086:KIT131088 KSJ131086:KSP131088 LCF131086:LCL131088 LMB131086:LMH131088 LVX131086:LWD131088 MFT131086:MFZ131088 MPP131086:MPV131088 MZL131086:MZR131088 NJH131086:NJN131088 NTD131086:NTJ131088 OCZ131086:ODF131088 OMV131086:ONB131088 OWR131086:OWX131088 PGN131086:PGT131088 PQJ131086:PQP131088 QAF131086:QAL131088 QKB131086:QKH131088 QTX131086:QUD131088 RDT131086:RDZ131088 RNP131086:RNV131088 RXL131086:RXR131088 SHH131086:SHN131088 SRD131086:SRJ131088 TAZ131086:TBF131088 TKV131086:TLB131088 TUR131086:TUX131088 UEN131086:UET131088 UOJ131086:UOP131088 UYF131086:UYL131088 VIB131086:VIH131088 VRX131086:VSD131088 WBT131086:WBZ131088 WLP131086:WLV131088 WVL131086:WVR131088 D196622:J196624 IZ196622:JF196624 SV196622:TB196624 ACR196622:ACX196624 AMN196622:AMT196624 AWJ196622:AWP196624 BGF196622:BGL196624 BQB196622:BQH196624 BZX196622:CAD196624 CJT196622:CJZ196624 CTP196622:CTV196624 DDL196622:DDR196624 DNH196622:DNN196624 DXD196622:DXJ196624 EGZ196622:EHF196624 EQV196622:ERB196624 FAR196622:FAX196624 FKN196622:FKT196624 FUJ196622:FUP196624 GEF196622:GEL196624 GOB196622:GOH196624 GXX196622:GYD196624 HHT196622:HHZ196624 HRP196622:HRV196624 IBL196622:IBR196624 ILH196622:ILN196624 IVD196622:IVJ196624 JEZ196622:JFF196624 JOV196622:JPB196624 JYR196622:JYX196624 KIN196622:KIT196624 KSJ196622:KSP196624 LCF196622:LCL196624 LMB196622:LMH196624 LVX196622:LWD196624 MFT196622:MFZ196624 MPP196622:MPV196624 MZL196622:MZR196624 NJH196622:NJN196624 NTD196622:NTJ196624 OCZ196622:ODF196624 OMV196622:ONB196624 OWR196622:OWX196624 PGN196622:PGT196624 PQJ196622:PQP196624 QAF196622:QAL196624 QKB196622:QKH196624 QTX196622:QUD196624 RDT196622:RDZ196624 RNP196622:RNV196624 RXL196622:RXR196624 SHH196622:SHN196624 SRD196622:SRJ196624 TAZ196622:TBF196624 TKV196622:TLB196624 TUR196622:TUX196624 UEN196622:UET196624 UOJ196622:UOP196624 UYF196622:UYL196624 VIB196622:VIH196624 VRX196622:VSD196624 WBT196622:WBZ196624 WLP196622:WLV196624 WVL196622:WVR196624 D262158:J262160 IZ262158:JF262160 SV262158:TB262160 ACR262158:ACX262160 AMN262158:AMT262160 AWJ262158:AWP262160 BGF262158:BGL262160 BQB262158:BQH262160 BZX262158:CAD262160 CJT262158:CJZ262160 CTP262158:CTV262160 DDL262158:DDR262160 DNH262158:DNN262160 DXD262158:DXJ262160 EGZ262158:EHF262160 EQV262158:ERB262160 FAR262158:FAX262160 FKN262158:FKT262160 FUJ262158:FUP262160 GEF262158:GEL262160 GOB262158:GOH262160 GXX262158:GYD262160 HHT262158:HHZ262160 HRP262158:HRV262160 IBL262158:IBR262160 ILH262158:ILN262160 IVD262158:IVJ262160 JEZ262158:JFF262160 JOV262158:JPB262160 JYR262158:JYX262160 KIN262158:KIT262160 KSJ262158:KSP262160 LCF262158:LCL262160 LMB262158:LMH262160 LVX262158:LWD262160 MFT262158:MFZ262160 MPP262158:MPV262160 MZL262158:MZR262160 NJH262158:NJN262160 NTD262158:NTJ262160 OCZ262158:ODF262160 OMV262158:ONB262160 OWR262158:OWX262160 PGN262158:PGT262160 PQJ262158:PQP262160 QAF262158:QAL262160 QKB262158:QKH262160 QTX262158:QUD262160 RDT262158:RDZ262160 RNP262158:RNV262160 RXL262158:RXR262160 SHH262158:SHN262160 SRD262158:SRJ262160 TAZ262158:TBF262160 TKV262158:TLB262160 TUR262158:TUX262160 UEN262158:UET262160 UOJ262158:UOP262160 UYF262158:UYL262160 VIB262158:VIH262160 VRX262158:VSD262160 WBT262158:WBZ262160 WLP262158:WLV262160 WVL262158:WVR262160 D327694:J327696 IZ327694:JF327696 SV327694:TB327696 ACR327694:ACX327696 AMN327694:AMT327696 AWJ327694:AWP327696 BGF327694:BGL327696 BQB327694:BQH327696 BZX327694:CAD327696 CJT327694:CJZ327696 CTP327694:CTV327696 DDL327694:DDR327696 DNH327694:DNN327696 DXD327694:DXJ327696 EGZ327694:EHF327696 EQV327694:ERB327696 FAR327694:FAX327696 FKN327694:FKT327696 FUJ327694:FUP327696 GEF327694:GEL327696 GOB327694:GOH327696 GXX327694:GYD327696 HHT327694:HHZ327696 HRP327694:HRV327696 IBL327694:IBR327696 ILH327694:ILN327696 IVD327694:IVJ327696 JEZ327694:JFF327696 JOV327694:JPB327696 JYR327694:JYX327696 KIN327694:KIT327696 KSJ327694:KSP327696 LCF327694:LCL327696 LMB327694:LMH327696 LVX327694:LWD327696 MFT327694:MFZ327696 MPP327694:MPV327696 MZL327694:MZR327696 NJH327694:NJN327696 NTD327694:NTJ327696 OCZ327694:ODF327696 OMV327694:ONB327696 OWR327694:OWX327696 PGN327694:PGT327696 PQJ327694:PQP327696 QAF327694:QAL327696 QKB327694:QKH327696 QTX327694:QUD327696 RDT327694:RDZ327696 RNP327694:RNV327696 RXL327694:RXR327696 SHH327694:SHN327696 SRD327694:SRJ327696 TAZ327694:TBF327696 TKV327694:TLB327696 TUR327694:TUX327696 UEN327694:UET327696 UOJ327694:UOP327696 UYF327694:UYL327696 VIB327694:VIH327696 VRX327694:VSD327696 WBT327694:WBZ327696 WLP327694:WLV327696 WVL327694:WVR327696 D393230:J393232 IZ393230:JF393232 SV393230:TB393232 ACR393230:ACX393232 AMN393230:AMT393232 AWJ393230:AWP393232 BGF393230:BGL393232 BQB393230:BQH393232 BZX393230:CAD393232 CJT393230:CJZ393232 CTP393230:CTV393232 DDL393230:DDR393232 DNH393230:DNN393232 DXD393230:DXJ393232 EGZ393230:EHF393232 EQV393230:ERB393232 FAR393230:FAX393232 FKN393230:FKT393232 FUJ393230:FUP393232 GEF393230:GEL393232 GOB393230:GOH393232 GXX393230:GYD393232 HHT393230:HHZ393232 HRP393230:HRV393232 IBL393230:IBR393232 ILH393230:ILN393232 IVD393230:IVJ393232 JEZ393230:JFF393232 JOV393230:JPB393232 JYR393230:JYX393232 KIN393230:KIT393232 KSJ393230:KSP393232 LCF393230:LCL393232 LMB393230:LMH393232 LVX393230:LWD393232 MFT393230:MFZ393232 MPP393230:MPV393232 MZL393230:MZR393232 NJH393230:NJN393232 NTD393230:NTJ393232 OCZ393230:ODF393232 OMV393230:ONB393232 OWR393230:OWX393232 PGN393230:PGT393232 PQJ393230:PQP393232 QAF393230:QAL393232 QKB393230:QKH393232 QTX393230:QUD393232 RDT393230:RDZ393232 RNP393230:RNV393232 RXL393230:RXR393232 SHH393230:SHN393232 SRD393230:SRJ393232 TAZ393230:TBF393232 TKV393230:TLB393232 TUR393230:TUX393232 UEN393230:UET393232 UOJ393230:UOP393232 UYF393230:UYL393232 VIB393230:VIH393232 VRX393230:VSD393232 WBT393230:WBZ393232 WLP393230:WLV393232 WVL393230:WVR393232 D458766:J458768 IZ458766:JF458768 SV458766:TB458768 ACR458766:ACX458768 AMN458766:AMT458768 AWJ458766:AWP458768 BGF458766:BGL458768 BQB458766:BQH458768 BZX458766:CAD458768 CJT458766:CJZ458768 CTP458766:CTV458768 DDL458766:DDR458768 DNH458766:DNN458768 DXD458766:DXJ458768 EGZ458766:EHF458768 EQV458766:ERB458768 FAR458766:FAX458768 FKN458766:FKT458768 FUJ458766:FUP458768 GEF458766:GEL458768 GOB458766:GOH458768 GXX458766:GYD458768 HHT458766:HHZ458768 HRP458766:HRV458768 IBL458766:IBR458768 ILH458766:ILN458768 IVD458766:IVJ458768 JEZ458766:JFF458768 JOV458766:JPB458768 JYR458766:JYX458768 KIN458766:KIT458768 KSJ458766:KSP458768 LCF458766:LCL458768 LMB458766:LMH458768 LVX458766:LWD458768 MFT458766:MFZ458768 MPP458766:MPV458768 MZL458766:MZR458768 NJH458766:NJN458768 NTD458766:NTJ458768 OCZ458766:ODF458768 OMV458766:ONB458768 OWR458766:OWX458768 PGN458766:PGT458768 PQJ458766:PQP458768 QAF458766:QAL458768 QKB458766:QKH458768 QTX458766:QUD458768 RDT458766:RDZ458768 RNP458766:RNV458768 RXL458766:RXR458768 SHH458766:SHN458768 SRD458766:SRJ458768 TAZ458766:TBF458768 TKV458766:TLB458768 TUR458766:TUX458768 UEN458766:UET458768 UOJ458766:UOP458768 UYF458766:UYL458768 VIB458766:VIH458768 VRX458766:VSD458768 WBT458766:WBZ458768 WLP458766:WLV458768 WVL458766:WVR458768 D524302:J524304 IZ524302:JF524304 SV524302:TB524304 ACR524302:ACX524304 AMN524302:AMT524304 AWJ524302:AWP524304 BGF524302:BGL524304 BQB524302:BQH524304 BZX524302:CAD524304 CJT524302:CJZ524304 CTP524302:CTV524304 DDL524302:DDR524304 DNH524302:DNN524304 DXD524302:DXJ524304 EGZ524302:EHF524304 EQV524302:ERB524304 FAR524302:FAX524304 FKN524302:FKT524304 FUJ524302:FUP524304 GEF524302:GEL524304 GOB524302:GOH524304 GXX524302:GYD524304 HHT524302:HHZ524304 HRP524302:HRV524304 IBL524302:IBR524304 ILH524302:ILN524304 IVD524302:IVJ524304 JEZ524302:JFF524304 JOV524302:JPB524304 JYR524302:JYX524304 KIN524302:KIT524304 KSJ524302:KSP524304 LCF524302:LCL524304 LMB524302:LMH524304 LVX524302:LWD524304 MFT524302:MFZ524304 MPP524302:MPV524304 MZL524302:MZR524304 NJH524302:NJN524304 NTD524302:NTJ524304 OCZ524302:ODF524304 OMV524302:ONB524304 OWR524302:OWX524304 PGN524302:PGT524304 PQJ524302:PQP524304 QAF524302:QAL524304 QKB524302:QKH524304 QTX524302:QUD524304 RDT524302:RDZ524304 RNP524302:RNV524304 RXL524302:RXR524304 SHH524302:SHN524304 SRD524302:SRJ524304 TAZ524302:TBF524304 TKV524302:TLB524304 TUR524302:TUX524304 UEN524302:UET524304 UOJ524302:UOP524304 UYF524302:UYL524304 VIB524302:VIH524304 VRX524302:VSD524304 WBT524302:WBZ524304 WLP524302:WLV524304 WVL524302:WVR524304 D589838:J589840 IZ589838:JF589840 SV589838:TB589840 ACR589838:ACX589840 AMN589838:AMT589840 AWJ589838:AWP589840 BGF589838:BGL589840 BQB589838:BQH589840 BZX589838:CAD589840 CJT589838:CJZ589840 CTP589838:CTV589840 DDL589838:DDR589840 DNH589838:DNN589840 DXD589838:DXJ589840 EGZ589838:EHF589840 EQV589838:ERB589840 FAR589838:FAX589840 FKN589838:FKT589840 FUJ589838:FUP589840 GEF589838:GEL589840 GOB589838:GOH589840 GXX589838:GYD589840 HHT589838:HHZ589840 HRP589838:HRV589840 IBL589838:IBR589840 ILH589838:ILN589840 IVD589838:IVJ589840 JEZ589838:JFF589840 JOV589838:JPB589840 JYR589838:JYX589840 KIN589838:KIT589840 KSJ589838:KSP589840 LCF589838:LCL589840 LMB589838:LMH589840 LVX589838:LWD589840 MFT589838:MFZ589840 MPP589838:MPV589840 MZL589838:MZR589840 NJH589838:NJN589840 NTD589838:NTJ589840 OCZ589838:ODF589840 OMV589838:ONB589840 OWR589838:OWX589840 PGN589838:PGT589840 PQJ589838:PQP589840 QAF589838:QAL589840 QKB589838:QKH589840 QTX589838:QUD589840 RDT589838:RDZ589840 RNP589838:RNV589840 RXL589838:RXR589840 SHH589838:SHN589840 SRD589838:SRJ589840 TAZ589838:TBF589840 TKV589838:TLB589840 TUR589838:TUX589840 UEN589838:UET589840 UOJ589838:UOP589840 UYF589838:UYL589840 VIB589838:VIH589840 VRX589838:VSD589840 WBT589838:WBZ589840 WLP589838:WLV589840 WVL589838:WVR589840 D655374:J655376 IZ655374:JF655376 SV655374:TB655376 ACR655374:ACX655376 AMN655374:AMT655376 AWJ655374:AWP655376 BGF655374:BGL655376 BQB655374:BQH655376 BZX655374:CAD655376 CJT655374:CJZ655376 CTP655374:CTV655376 DDL655374:DDR655376 DNH655374:DNN655376 DXD655374:DXJ655376 EGZ655374:EHF655376 EQV655374:ERB655376 FAR655374:FAX655376 FKN655374:FKT655376 FUJ655374:FUP655376 GEF655374:GEL655376 GOB655374:GOH655376 GXX655374:GYD655376 HHT655374:HHZ655376 HRP655374:HRV655376 IBL655374:IBR655376 ILH655374:ILN655376 IVD655374:IVJ655376 JEZ655374:JFF655376 JOV655374:JPB655376 JYR655374:JYX655376 KIN655374:KIT655376 KSJ655374:KSP655376 LCF655374:LCL655376 LMB655374:LMH655376 LVX655374:LWD655376 MFT655374:MFZ655376 MPP655374:MPV655376 MZL655374:MZR655376 NJH655374:NJN655376 NTD655374:NTJ655376 OCZ655374:ODF655376 OMV655374:ONB655376 OWR655374:OWX655376 PGN655374:PGT655376 PQJ655374:PQP655376 QAF655374:QAL655376 QKB655374:QKH655376 QTX655374:QUD655376 RDT655374:RDZ655376 RNP655374:RNV655376 RXL655374:RXR655376 SHH655374:SHN655376 SRD655374:SRJ655376 TAZ655374:TBF655376 TKV655374:TLB655376 TUR655374:TUX655376 UEN655374:UET655376 UOJ655374:UOP655376 UYF655374:UYL655376 VIB655374:VIH655376 VRX655374:VSD655376 WBT655374:WBZ655376 WLP655374:WLV655376 WVL655374:WVR655376 D720910:J720912 IZ720910:JF720912 SV720910:TB720912 ACR720910:ACX720912 AMN720910:AMT720912 AWJ720910:AWP720912 BGF720910:BGL720912 BQB720910:BQH720912 BZX720910:CAD720912 CJT720910:CJZ720912 CTP720910:CTV720912 DDL720910:DDR720912 DNH720910:DNN720912 DXD720910:DXJ720912 EGZ720910:EHF720912 EQV720910:ERB720912 FAR720910:FAX720912 FKN720910:FKT720912 FUJ720910:FUP720912 GEF720910:GEL720912 GOB720910:GOH720912 GXX720910:GYD720912 HHT720910:HHZ720912 HRP720910:HRV720912 IBL720910:IBR720912 ILH720910:ILN720912 IVD720910:IVJ720912 JEZ720910:JFF720912 JOV720910:JPB720912 JYR720910:JYX720912 KIN720910:KIT720912 KSJ720910:KSP720912 LCF720910:LCL720912 LMB720910:LMH720912 LVX720910:LWD720912 MFT720910:MFZ720912 MPP720910:MPV720912 MZL720910:MZR720912 NJH720910:NJN720912 NTD720910:NTJ720912 OCZ720910:ODF720912 OMV720910:ONB720912 OWR720910:OWX720912 PGN720910:PGT720912 PQJ720910:PQP720912 QAF720910:QAL720912 QKB720910:QKH720912 QTX720910:QUD720912 RDT720910:RDZ720912 RNP720910:RNV720912 RXL720910:RXR720912 SHH720910:SHN720912 SRD720910:SRJ720912 TAZ720910:TBF720912 TKV720910:TLB720912 TUR720910:TUX720912 UEN720910:UET720912 UOJ720910:UOP720912 UYF720910:UYL720912 VIB720910:VIH720912 VRX720910:VSD720912 WBT720910:WBZ720912 WLP720910:WLV720912 WVL720910:WVR720912 D786446:J786448 IZ786446:JF786448 SV786446:TB786448 ACR786446:ACX786448 AMN786446:AMT786448 AWJ786446:AWP786448 BGF786446:BGL786448 BQB786446:BQH786448 BZX786446:CAD786448 CJT786446:CJZ786448 CTP786446:CTV786448 DDL786446:DDR786448 DNH786446:DNN786448 DXD786446:DXJ786448 EGZ786446:EHF786448 EQV786446:ERB786448 FAR786446:FAX786448 FKN786446:FKT786448 FUJ786446:FUP786448 GEF786446:GEL786448 GOB786446:GOH786448 GXX786446:GYD786448 HHT786446:HHZ786448 HRP786446:HRV786448 IBL786446:IBR786448 ILH786446:ILN786448 IVD786446:IVJ786448 JEZ786446:JFF786448 JOV786446:JPB786448 JYR786446:JYX786448 KIN786446:KIT786448 KSJ786446:KSP786448 LCF786446:LCL786448 LMB786446:LMH786448 LVX786446:LWD786448 MFT786446:MFZ786448 MPP786446:MPV786448 MZL786446:MZR786448 NJH786446:NJN786448 NTD786446:NTJ786448 OCZ786446:ODF786448 OMV786446:ONB786448 OWR786446:OWX786448 PGN786446:PGT786448 PQJ786446:PQP786448 QAF786446:QAL786448 QKB786446:QKH786448 QTX786446:QUD786448 RDT786446:RDZ786448 RNP786446:RNV786448 RXL786446:RXR786448 SHH786446:SHN786448 SRD786446:SRJ786448 TAZ786446:TBF786448 TKV786446:TLB786448 TUR786446:TUX786448 UEN786446:UET786448 UOJ786446:UOP786448 UYF786446:UYL786448 VIB786446:VIH786448 VRX786446:VSD786448 WBT786446:WBZ786448 WLP786446:WLV786448 WVL786446:WVR786448 D851982:J851984 IZ851982:JF851984 SV851982:TB851984 ACR851982:ACX851984 AMN851982:AMT851984 AWJ851982:AWP851984 BGF851982:BGL851984 BQB851982:BQH851984 BZX851982:CAD851984 CJT851982:CJZ851984 CTP851982:CTV851984 DDL851982:DDR851984 DNH851982:DNN851984 DXD851982:DXJ851984 EGZ851982:EHF851984 EQV851982:ERB851984 FAR851982:FAX851984 FKN851982:FKT851984 FUJ851982:FUP851984 GEF851982:GEL851984 GOB851982:GOH851984 GXX851982:GYD851984 HHT851982:HHZ851984 HRP851982:HRV851984 IBL851982:IBR851984 ILH851982:ILN851984 IVD851982:IVJ851984 JEZ851982:JFF851984 JOV851982:JPB851984 JYR851982:JYX851984 KIN851982:KIT851984 KSJ851982:KSP851984 LCF851982:LCL851984 LMB851982:LMH851984 LVX851982:LWD851984 MFT851982:MFZ851984 MPP851982:MPV851984 MZL851982:MZR851984 NJH851982:NJN851984 NTD851982:NTJ851984 OCZ851982:ODF851984 OMV851982:ONB851984 OWR851982:OWX851984 PGN851982:PGT851984 PQJ851982:PQP851984 QAF851982:QAL851984 QKB851982:QKH851984 QTX851982:QUD851984 RDT851982:RDZ851984 RNP851982:RNV851984 RXL851982:RXR851984 SHH851982:SHN851984 SRD851982:SRJ851984 TAZ851982:TBF851984 TKV851982:TLB851984 TUR851982:TUX851984 UEN851982:UET851984 UOJ851982:UOP851984 UYF851982:UYL851984 VIB851982:VIH851984 VRX851982:VSD851984 WBT851982:WBZ851984 WLP851982:WLV851984 WVL851982:WVR851984 D917518:J917520 IZ917518:JF917520 SV917518:TB917520 ACR917518:ACX917520 AMN917518:AMT917520 AWJ917518:AWP917520 BGF917518:BGL917520 BQB917518:BQH917520 BZX917518:CAD917520 CJT917518:CJZ917520 CTP917518:CTV917520 DDL917518:DDR917520 DNH917518:DNN917520 DXD917518:DXJ917520 EGZ917518:EHF917520 EQV917518:ERB917520 FAR917518:FAX917520 FKN917518:FKT917520 FUJ917518:FUP917520 GEF917518:GEL917520 GOB917518:GOH917520 GXX917518:GYD917520 HHT917518:HHZ917520 HRP917518:HRV917520 IBL917518:IBR917520 ILH917518:ILN917520 IVD917518:IVJ917520 JEZ917518:JFF917520 JOV917518:JPB917520 JYR917518:JYX917520 KIN917518:KIT917520 KSJ917518:KSP917520 LCF917518:LCL917520 LMB917518:LMH917520 LVX917518:LWD917520 MFT917518:MFZ917520 MPP917518:MPV917520 MZL917518:MZR917520 NJH917518:NJN917520 NTD917518:NTJ917520 OCZ917518:ODF917520 OMV917518:ONB917520 OWR917518:OWX917520 PGN917518:PGT917520 PQJ917518:PQP917520 QAF917518:QAL917520 QKB917518:QKH917520 QTX917518:QUD917520 RDT917518:RDZ917520 RNP917518:RNV917520 RXL917518:RXR917520 SHH917518:SHN917520 SRD917518:SRJ917520 TAZ917518:TBF917520 TKV917518:TLB917520 TUR917518:TUX917520 UEN917518:UET917520 UOJ917518:UOP917520 UYF917518:UYL917520 VIB917518:VIH917520 VRX917518:VSD917520 WBT917518:WBZ917520 WLP917518:WLV917520 WVL917518:WVR917520 D983054:J983056 IZ983054:JF983056 SV983054:TB983056 ACR983054:ACX983056 AMN983054:AMT983056 AWJ983054:AWP983056 BGF983054:BGL983056 BQB983054:BQH983056 BZX983054:CAD983056 CJT983054:CJZ983056 CTP983054:CTV983056 DDL983054:DDR983056 DNH983054:DNN983056 DXD983054:DXJ983056 EGZ983054:EHF983056 EQV983054:ERB983056 FAR983054:FAX983056 FKN983054:FKT983056 FUJ983054:FUP983056 GEF983054:GEL983056 GOB983054:GOH983056 GXX983054:GYD983056 HHT983054:HHZ983056 HRP983054:HRV983056 IBL983054:IBR983056 ILH983054:ILN983056 IVD983054:IVJ983056 JEZ983054:JFF983056 JOV983054:JPB983056 JYR983054:JYX983056 KIN983054:KIT983056 KSJ983054:KSP983056 LCF983054:LCL983056 LMB983054:LMH983056 LVX983054:LWD983056 MFT983054:MFZ983056 MPP983054:MPV983056 MZL983054:MZR983056 NJH983054:NJN983056 NTD983054:NTJ983056 OCZ983054:ODF983056 OMV983054:ONB983056 OWR983054:OWX983056 PGN983054:PGT983056 PQJ983054:PQP983056 QAF983054:QAL983056 QKB983054:QKH983056 QTX983054:QUD983056 RDT983054:RDZ983056 RNP983054:RNV983056 RXL983054:RXR983056 SHH983054:SHN983056 SRD983054:SRJ983056 TAZ983054:TBF983056 TKV983054:TLB983056 TUR983054:TUX983056 UEN983054:UET983056 UOJ983054:UOP983056 UYF983054:UYL983056 VIB983054:VIH983056 VRX983054:VSD983056 WBT983054:WBZ983056 WLP983054:WLV983056 WVL983054:WVR983056 D19:J22 IZ19:JF22 SV19:TB22 ACR19:ACX22 AMN19:AMT22 AWJ19:AWP22 BGF19:BGL22 BQB19:BQH22 BZX19:CAD22 CJT19:CJZ22 CTP19:CTV22 DDL19:DDR22 DNH19:DNN22 DXD19:DXJ22 EGZ19:EHF22 EQV19:ERB22 FAR19:FAX22 FKN19:FKT22 FUJ19:FUP22 GEF19:GEL22 GOB19:GOH22 GXX19:GYD22 HHT19:HHZ22 HRP19:HRV22 IBL19:IBR22 ILH19:ILN22 IVD19:IVJ22 JEZ19:JFF22 JOV19:JPB22 JYR19:JYX22 KIN19:KIT22 KSJ19:KSP22 LCF19:LCL22 LMB19:LMH22 LVX19:LWD22 MFT19:MFZ22 MPP19:MPV22 MZL19:MZR22 NJH19:NJN22 NTD19:NTJ22 OCZ19:ODF22 OMV19:ONB22 OWR19:OWX22 PGN19:PGT22 PQJ19:PQP22 QAF19:QAL22 QKB19:QKH22 QTX19:QUD22 RDT19:RDZ22 RNP19:RNV22 RXL19:RXR22 SHH19:SHN22 SRD19:SRJ22 TAZ19:TBF22 TKV19:TLB22 TUR19:TUX22 UEN19:UET22 UOJ19:UOP22 UYF19:UYL22 VIB19:VIH22 VRX19:VSD22 WBT19:WBZ22 WLP19:WLV22 WVL19:WVR22 D65554:J65557 IZ65554:JF65557 SV65554:TB65557 ACR65554:ACX65557 AMN65554:AMT65557 AWJ65554:AWP65557 BGF65554:BGL65557 BQB65554:BQH65557 BZX65554:CAD65557 CJT65554:CJZ65557 CTP65554:CTV65557 DDL65554:DDR65557 DNH65554:DNN65557 DXD65554:DXJ65557 EGZ65554:EHF65557 EQV65554:ERB65557 FAR65554:FAX65557 FKN65554:FKT65557 FUJ65554:FUP65557 GEF65554:GEL65557 GOB65554:GOH65557 GXX65554:GYD65557 HHT65554:HHZ65557 HRP65554:HRV65557 IBL65554:IBR65557 ILH65554:ILN65557 IVD65554:IVJ65557 JEZ65554:JFF65557 JOV65554:JPB65557 JYR65554:JYX65557 KIN65554:KIT65557 KSJ65554:KSP65557 LCF65554:LCL65557 LMB65554:LMH65557 LVX65554:LWD65557 MFT65554:MFZ65557 MPP65554:MPV65557 MZL65554:MZR65557 NJH65554:NJN65557 NTD65554:NTJ65557 OCZ65554:ODF65557 OMV65554:ONB65557 OWR65554:OWX65557 PGN65554:PGT65557 PQJ65554:PQP65557 QAF65554:QAL65557 QKB65554:QKH65557 QTX65554:QUD65557 RDT65554:RDZ65557 RNP65554:RNV65557 RXL65554:RXR65557 SHH65554:SHN65557 SRD65554:SRJ65557 TAZ65554:TBF65557 TKV65554:TLB65557 TUR65554:TUX65557 UEN65554:UET65557 UOJ65554:UOP65557 UYF65554:UYL65557 VIB65554:VIH65557 VRX65554:VSD65557 WBT65554:WBZ65557 WLP65554:WLV65557 WVL65554:WVR65557 D131090:J131093 IZ131090:JF131093 SV131090:TB131093 ACR131090:ACX131093 AMN131090:AMT131093 AWJ131090:AWP131093 BGF131090:BGL131093 BQB131090:BQH131093 BZX131090:CAD131093 CJT131090:CJZ131093 CTP131090:CTV131093 DDL131090:DDR131093 DNH131090:DNN131093 DXD131090:DXJ131093 EGZ131090:EHF131093 EQV131090:ERB131093 FAR131090:FAX131093 FKN131090:FKT131093 FUJ131090:FUP131093 GEF131090:GEL131093 GOB131090:GOH131093 GXX131090:GYD131093 HHT131090:HHZ131093 HRP131090:HRV131093 IBL131090:IBR131093 ILH131090:ILN131093 IVD131090:IVJ131093 JEZ131090:JFF131093 JOV131090:JPB131093 JYR131090:JYX131093 KIN131090:KIT131093 KSJ131090:KSP131093 LCF131090:LCL131093 LMB131090:LMH131093 LVX131090:LWD131093 MFT131090:MFZ131093 MPP131090:MPV131093 MZL131090:MZR131093 NJH131090:NJN131093 NTD131090:NTJ131093 OCZ131090:ODF131093 OMV131090:ONB131093 OWR131090:OWX131093 PGN131090:PGT131093 PQJ131090:PQP131093 QAF131090:QAL131093 QKB131090:QKH131093 QTX131090:QUD131093 RDT131090:RDZ131093 RNP131090:RNV131093 RXL131090:RXR131093 SHH131090:SHN131093 SRD131090:SRJ131093 TAZ131090:TBF131093 TKV131090:TLB131093 TUR131090:TUX131093 UEN131090:UET131093 UOJ131090:UOP131093 UYF131090:UYL131093 VIB131090:VIH131093 VRX131090:VSD131093 WBT131090:WBZ131093 WLP131090:WLV131093 WVL131090:WVR131093 D196626:J196629 IZ196626:JF196629 SV196626:TB196629 ACR196626:ACX196629 AMN196626:AMT196629 AWJ196626:AWP196629 BGF196626:BGL196629 BQB196626:BQH196629 BZX196626:CAD196629 CJT196626:CJZ196629 CTP196626:CTV196629 DDL196626:DDR196629 DNH196626:DNN196629 DXD196626:DXJ196629 EGZ196626:EHF196629 EQV196626:ERB196629 FAR196626:FAX196629 FKN196626:FKT196629 FUJ196626:FUP196629 GEF196626:GEL196629 GOB196626:GOH196629 GXX196626:GYD196629 HHT196626:HHZ196629 HRP196626:HRV196629 IBL196626:IBR196629 ILH196626:ILN196629 IVD196626:IVJ196629 JEZ196626:JFF196629 JOV196626:JPB196629 JYR196626:JYX196629 KIN196626:KIT196629 KSJ196626:KSP196629 LCF196626:LCL196629 LMB196626:LMH196629 LVX196626:LWD196629 MFT196626:MFZ196629 MPP196626:MPV196629 MZL196626:MZR196629 NJH196626:NJN196629 NTD196626:NTJ196629 OCZ196626:ODF196629 OMV196626:ONB196629 OWR196626:OWX196629 PGN196626:PGT196629 PQJ196626:PQP196629 QAF196626:QAL196629 QKB196626:QKH196629 QTX196626:QUD196629 RDT196626:RDZ196629 RNP196626:RNV196629 RXL196626:RXR196629 SHH196626:SHN196629 SRD196626:SRJ196629 TAZ196626:TBF196629 TKV196626:TLB196629 TUR196626:TUX196629 UEN196626:UET196629 UOJ196626:UOP196629 UYF196626:UYL196629 VIB196626:VIH196629 VRX196626:VSD196629 WBT196626:WBZ196629 WLP196626:WLV196629 WVL196626:WVR196629 D262162:J262165 IZ262162:JF262165 SV262162:TB262165 ACR262162:ACX262165 AMN262162:AMT262165 AWJ262162:AWP262165 BGF262162:BGL262165 BQB262162:BQH262165 BZX262162:CAD262165 CJT262162:CJZ262165 CTP262162:CTV262165 DDL262162:DDR262165 DNH262162:DNN262165 DXD262162:DXJ262165 EGZ262162:EHF262165 EQV262162:ERB262165 FAR262162:FAX262165 FKN262162:FKT262165 FUJ262162:FUP262165 GEF262162:GEL262165 GOB262162:GOH262165 GXX262162:GYD262165 HHT262162:HHZ262165 HRP262162:HRV262165 IBL262162:IBR262165 ILH262162:ILN262165 IVD262162:IVJ262165 JEZ262162:JFF262165 JOV262162:JPB262165 JYR262162:JYX262165 KIN262162:KIT262165 KSJ262162:KSP262165 LCF262162:LCL262165 LMB262162:LMH262165 LVX262162:LWD262165 MFT262162:MFZ262165 MPP262162:MPV262165 MZL262162:MZR262165 NJH262162:NJN262165 NTD262162:NTJ262165 OCZ262162:ODF262165 OMV262162:ONB262165 OWR262162:OWX262165 PGN262162:PGT262165 PQJ262162:PQP262165 QAF262162:QAL262165 QKB262162:QKH262165 QTX262162:QUD262165 RDT262162:RDZ262165 RNP262162:RNV262165 RXL262162:RXR262165 SHH262162:SHN262165 SRD262162:SRJ262165 TAZ262162:TBF262165 TKV262162:TLB262165 TUR262162:TUX262165 UEN262162:UET262165 UOJ262162:UOP262165 UYF262162:UYL262165 VIB262162:VIH262165 VRX262162:VSD262165 WBT262162:WBZ262165 WLP262162:WLV262165 WVL262162:WVR262165 D327698:J327701 IZ327698:JF327701 SV327698:TB327701 ACR327698:ACX327701 AMN327698:AMT327701 AWJ327698:AWP327701 BGF327698:BGL327701 BQB327698:BQH327701 BZX327698:CAD327701 CJT327698:CJZ327701 CTP327698:CTV327701 DDL327698:DDR327701 DNH327698:DNN327701 DXD327698:DXJ327701 EGZ327698:EHF327701 EQV327698:ERB327701 FAR327698:FAX327701 FKN327698:FKT327701 FUJ327698:FUP327701 GEF327698:GEL327701 GOB327698:GOH327701 GXX327698:GYD327701 HHT327698:HHZ327701 HRP327698:HRV327701 IBL327698:IBR327701 ILH327698:ILN327701 IVD327698:IVJ327701 JEZ327698:JFF327701 JOV327698:JPB327701 JYR327698:JYX327701 KIN327698:KIT327701 KSJ327698:KSP327701 LCF327698:LCL327701 LMB327698:LMH327701 LVX327698:LWD327701 MFT327698:MFZ327701 MPP327698:MPV327701 MZL327698:MZR327701 NJH327698:NJN327701 NTD327698:NTJ327701 OCZ327698:ODF327701 OMV327698:ONB327701 OWR327698:OWX327701 PGN327698:PGT327701 PQJ327698:PQP327701 QAF327698:QAL327701 QKB327698:QKH327701 QTX327698:QUD327701 RDT327698:RDZ327701 RNP327698:RNV327701 RXL327698:RXR327701 SHH327698:SHN327701 SRD327698:SRJ327701 TAZ327698:TBF327701 TKV327698:TLB327701 TUR327698:TUX327701 UEN327698:UET327701 UOJ327698:UOP327701 UYF327698:UYL327701 VIB327698:VIH327701 VRX327698:VSD327701 WBT327698:WBZ327701 WLP327698:WLV327701 WVL327698:WVR327701 D393234:J393237 IZ393234:JF393237 SV393234:TB393237 ACR393234:ACX393237 AMN393234:AMT393237 AWJ393234:AWP393237 BGF393234:BGL393237 BQB393234:BQH393237 BZX393234:CAD393237 CJT393234:CJZ393237 CTP393234:CTV393237 DDL393234:DDR393237 DNH393234:DNN393237 DXD393234:DXJ393237 EGZ393234:EHF393237 EQV393234:ERB393237 FAR393234:FAX393237 FKN393234:FKT393237 FUJ393234:FUP393237 GEF393234:GEL393237 GOB393234:GOH393237 GXX393234:GYD393237 HHT393234:HHZ393237 HRP393234:HRV393237 IBL393234:IBR393237 ILH393234:ILN393237 IVD393234:IVJ393237 JEZ393234:JFF393237 JOV393234:JPB393237 JYR393234:JYX393237 KIN393234:KIT393237 KSJ393234:KSP393237 LCF393234:LCL393237 LMB393234:LMH393237 LVX393234:LWD393237 MFT393234:MFZ393237 MPP393234:MPV393237 MZL393234:MZR393237 NJH393234:NJN393237 NTD393234:NTJ393237 OCZ393234:ODF393237 OMV393234:ONB393237 OWR393234:OWX393237 PGN393234:PGT393237 PQJ393234:PQP393237 QAF393234:QAL393237 QKB393234:QKH393237 QTX393234:QUD393237 RDT393234:RDZ393237 RNP393234:RNV393237 RXL393234:RXR393237 SHH393234:SHN393237 SRD393234:SRJ393237 TAZ393234:TBF393237 TKV393234:TLB393237 TUR393234:TUX393237 UEN393234:UET393237 UOJ393234:UOP393237 UYF393234:UYL393237 VIB393234:VIH393237 VRX393234:VSD393237 WBT393234:WBZ393237 WLP393234:WLV393237 WVL393234:WVR393237 D458770:J458773 IZ458770:JF458773 SV458770:TB458773 ACR458770:ACX458773 AMN458770:AMT458773 AWJ458770:AWP458773 BGF458770:BGL458773 BQB458770:BQH458773 BZX458770:CAD458773 CJT458770:CJZ458773 CTP458770:CTV458773 DDL458770:DDR458773 DNH458770:DNN458773 DXD458770:DXJ458773 EGZ458770:EHF458773 EQV458770:ERB458773 FAR458770:FAX458773 FKN458770:FKT458773 FUJ458770:FUP458773 GEF458770:GEL458773 GOB458770:GOH458773 GXX458770:GYD458773 HHT458770:HHZ458773 HRP458770:HRV458773 IBL458770:IBR458773 ILH458770:ILN458773 IVD458770:IVJ458773 JEZ458770:JFF458773 JOV458770:JPB458773 JYR458770:JYX458773 KIN458770:KIT458773 KSJ458770:KSP458773 LCF458770:LCL458773 LMB458770:LMH458773 LVX458770:LWD458773 MFT458770:MFZ458773 MPP458770:MPV458773 MZL458770:MZR458773 NJH458770:NJN458773 NTD458770:NTJ458773 OCZ458770:ODF458773 OMV458770:ONB458773 OWR458770:OWX458773 PGN458770:PGT458773 PQJ458770:PQP458773 QAF458770:QAL458773 QKB458770:QKH458773 QTX458770:QUD458773 RDT458770:RDZ458773 RNP458770:RNV458773 RXL458770:RXR458773 SHH458770:SHN458773 SRD458770:SRJ458773 TAZ458770:TBF458773 TKV458770:TLB458773 TUR458770:TUX458773 UEN458770:UET458773 UOJ458770:UOP458773 UYF458770:UYL458773 VIB458770:VIH458773 VRX458770:VSD458773 WBT458770:WBZ458773 WLP458770:WLV458773 WVL458770:WVR458773 D524306:J524309 IZ524306:JF524309 SV524306:TB524309 ACR524306:ACX524309 AMN524306:AMT524309 AWJ524306:AWP524309 BGF524306:BGL524309 BQB524306:BQH524309 BZX524306:CAD524309 CJT524306:CJZ524309 CTP524306:CTV524309 DDL524306:DDR524309 DNH524306:DNN524309 DXD524306:DXJ524309 EGZ524306:EHF524309 EQV524306:ERB524309 FAR524306:FAX524309 FKN524306:FKT524309 FUJ524306:FUP524309 GEF524306:GEL524309 GOB524306:GOH524309 GXX524306:GYD524309 HHT524306:HHZ524309 HRP524306:HRV524309 IBL524306:IBR524309 ILH524306:ILN524309 IVD524306:IVJ524309 JEZ524306:JFF524309 JOV524306:JPB524309 JYR524306:JYX524309 KIN524306:KIT524309 KSJ524306:KSP524309 LCF524306:LCL524309 LMB524306:LMH524309 LVX524306:LWD524309 MFT524306:MFZ524309 MPP524306:MPV524309 MZL524306:MZR524309 NJH524306:NJN524309 NTD524306:NTJ524309 OCZ524306:ODF524309 OMV524306:ONB524309 OWR524306:OWX524309 PGN524306:PGT524309 PQJ524306:PQP524309 QAF524306:QAL524309 QKB524306:QKH524309 QTX524306:QUD524309 RDT524306:RDZ524309 RNP524306:RNV524309 RXL524306:RXR524309 SHH524306:SHN524309 SRD524306:SRJ524309 TAZ524306:TBF524309 TKV524306:TLB524309 TUR524306:TUX524309 UEN524306:UET524309 UOJ524306:UOP524309 UYF524306:UYL524309 VIB524306:VIH524309 VRX524306:VSD524309 WBT524306:WBZ524309 WLP524306:WLV524309 WVL524306:WVR524309 D589842:J589845 IZ589842:JF589845 SV589842:TB589845 ACR589842:ACX589845 AMN589842:AMT589845 AWJ589842:AWP589845 BGF589842:BGL589845 BQB589842:BQH589845 BZX589842:CAD589845 CJT589842:CJZ589845 CTP589842:CTV589845 DDL589842:DDR589845 DNH589842:DNN589845 DXD589842:DXJ589845 EGZ589842:EHF589845 EQV589842:ERB589845 FAR589842:FAX589845 FKN589842:FKT589845 FUJ589842:FUP589845 GEF589842:GEL589845 GOB589842:GOH589845 GXX589842:GYD589845 HHT589842:HHZ589845 HRP589842:HRV589845 IBL589842:IBR589845 ILH589842:ILN589845 IVD589842:IVJ589845 JEZ589842:JFF589845 JOV589842:JPB589845 JYR589842:JYX589845 KIN589842:KIT589845 KSJ589842:KSP589845 LCF589842:LCL589845 LMB589842:LMH589845 LVX589842:LWD589845 MFT589842:MFZ589845 MPP589842:MPV589845 MZL589842:MZR589845 NJH589842:NJN589845 NTD589842:NTJ589845 OCZ589842:ODF589845 OMV589842:ONB589845 OWR589842:OWX589845 PGN589842:PGT589845 PQJ589842:PQP589845 QAF589842:QAL589845 QKB589842:QKH589845 QTX589842:QUD589845 RDT589842:RDZ589845 RNP589842:RNV589845 RXL589842:RXR589845 SHH589842:SHN589845 SRD589842:SRJ589845 TAZ589842:TBF589845 TKV589842:TLB589845 TUR589842:TUX589845 UEN589842:UET589845 UOJ589842:UOP589845 UYF589842:UYL589845 VIB589842:VIH589845 VRX589842:VSD589845 WBT589842:WBZ589845 WLP589842:WLV589845 WVL589842:WVR589845 D655378:J655381 IZ655378:JF655381 SV655378:TB655381 ACR655378:ACX655381 AMN655378:AMT655381 AWJ655378:AWP655381 BGF655378:BGL655381 BQB655378:BQH655381 BZX655378:CAD655381 CJT655378:CJZ655381 CTP655378:CTV655381 DDL655378:DDR655381 DNH655378:DNN655381 DXD655378:DXJ655381 EGZ655378:EHF655381 EQV655378:ERB655381 FAR655378:FAX655381 FKN655378:FKT655381 FUJ655378:FUP655381 GEF655378:GEL655381 GOB655378:GOH655381 GXX655378:GYD655381 HHT655378:HHZ655381 HRP655378:HRV655381 IBL655378:IBR655381 ILH655378:ILN655381 IVD655378:IVJ655381 JEZ655378:JFF655381 JOV655378:JPB655381 JYR655378:JYX655381 KIN655378:KIT655381 KSJ655378:KSP655381 LCF655378:LCL655381 LMB655378:LMH655381 LVX655378:LWD655381 MFT655378:MFZ655381 MPP655378:MPV655381 MZL655378:MZR655381 NJH655378:NJN655381 NTD655378:NTJ655381 OCZ655378:ODF655381 OMV655378:ONB655381 OWR655378:OWX655381 PGN655378:PGT655381 PQJ655378:PQP655381 QAF655378:QAL655381 QKB655378:QKH655381 QTX655378:QUD655381 RDT655378:RDZ655381 RNP655378:RNV655381 RXL655378:RXR655381 SHH655378:SHN655381 SRD655378:SRJ655381 TAZ655378:TBF655381 TKV655378:TLB655381 TUR655378:TUX655381 UEN655378:UET655381 UOJ655378:UOP655381 UYF655378:UYL655381 VIB655378:VIH655381 VRX655378:VSD655381 WBT655378:WBZ655381 WLP655378:WLV655381 WVL655378:WVR655381 D720914:J720917 IZ720914:JF720917 SV720914:TB720917 ACR720914:ACX720917 AMN720914:AMT720917 AWJ720914:AWP720917 BGF720914:BGL720917 BQB720914:BQH720917 BZX720914:CAD720917 CJT720914:CJZ720917 CTP720914:CTV720917 DDL720914:DDR720917 DNH720914:DNN720917 DXD720914:DXJ720917 EGZ720914:EHF720917 EQV720914:ERB720917 FAR720914:FAX720917 FKN720914:FKT720917 FUJ720914:FUP720917 GEF720914:GEL720917 GOB720914:GOH720917 GXX720914:GYD720917 HHT720914:HHZ720917 HRP720914:HRV720917 IBL720914:IBR720917 ILH720914:ILN720917 IVD720914:IVJ720917 JEZ720914:JFF720917 JOV720914:JPB720917 JYR720914:JYX720917 KIN720914:KIT720917 KSJ720914:KSP720917 LCF720914:LCL720917 LMB720914:LMH720917 LVX720914:LWD720917 MFT720914:MFZ720917 MPP720914:MPV720917 MZL720914:MZR720917 NJH720914:NJN720917 NTD720914:NTJ720917 OCZ720914:ODF720917 OMV720914:ONB720917 OWR720914:OWX720917 PGN720914:PGT720917 PQJ720914:PQP720917 QAF720914:QAL720917 QKB720914:QKH720917 QTX720914:QUD720917 RDT720914:RDZ720917 RNP720914:RNV720917 RXL720914:RXR720917 SHH720914:SHN720917 SRD720914:SRJ720917 TAZ720914:TBF720917 TKV720914:TLB720917 TUR720914:TUX720917 UEN720914:UET720917 UOJ720914:UOP720917 UYF720914:UYL720917 VIB720914:VIH720917 VRX720914:VSD720917 WBT720914:WBZ720917 WLP720914:WLV720917 WVL720914:WVR720917 D786450:J786453 IZ786450:JF786453 SV786450:TB786453 ACR786450:ACX786453 AMN786450:AMT786453 AWJ786450:AWP786453 BGF786450:BGL786453 BQB786450:BQH786453 BZX786450:CAD786453 CJT786450:CJZ786453 CTP786450:CTV786453 DDL786450:DDR786453 DNH786450:DNN786453 DXD786450:DXJ786453 EGZ786450:EHF786453 EQV786450:ERB786453 FAR786450:FAX786453 FKN786450:FKT786453 FUJ786450:FUP786453 GEF786450:GEL786453 GOB786450:GOH786453 GXX786450:GYD786453 HHT786450:HHZ786453 HRP786450:HRV786453 IBL786450:IBR786453 ILH786450:ILN786453 IVD786450:IVJ786453 JEZ786450:JFF786453 JOV786450:JPB786453 JYR786450:JYX786453 KIN786450:KIT786453 KSJ786450:KSP786453 LCF786450:LCL786453 LMB786450:LMH786453 LVX786450:LWD786453 MFT786450:MFZ786453 MPP786450:MPV786453 MZL786450:MZR786453 NJH786450:NJN786453 NTD786450:NTJ786453 OCZ786450:ODF786453 OMV786450:ONB786453 OWR786450:OWX786453 PGN786450:PGT786453 PQJ786450:PQP786453 QAF786450:QAL786453 QKB786450:QKH786453 QTX786450:QUD786453 RDT786450:RDZ786453 RNP786450:RNV786453 RXL786450:RXR786453 SHH786450:SHN786453 SRD786450:SRJ786453 TAZ786450:TBF786453 TKV786450:TLB786453 TUR786450:TUX786453 UEN786450:UET786453 UOJ786450:UOP786453 UYF786450:UYL786453 VIB786450:VIH786453 VRX786450:VSD786453 WBT786450:WBZ786453 WLP786450:WLV786453 WVL786450:WVR786453 D851986:J851989 IZ851986:JF851989 SV851986:TB851989 ACR851986:ACX851989 AMN851986:AMT851989 AWJ851986:AWP851989 BGF851986:BGL851989 BQB851986:BQH851989 BZX851986:CAD851989 CJT851986:CJZ851989 CTP851986:CTV851989 DDL851986:DDR851989 DNH851986:DNN851989 DXD851986:DXJ851989 EGZ851986:EHF851989 EQV851986:ERB851989 FAR851986:FAX851989 FKN851986:FKT851989 FUJ851986:FUP851989 GEF851986:GEL851989 GOB851986:GOH851989 GXX851986:GYD851989 HHT851986:HHZ851989 HRP851986:HRV851989 IBL851986:IBR851989 ILH851986:ILN851989 IVD851986:IVJ851989 JEZ851986:JFF851989 JOV851986:JPB851989 JYR851986:JYX851989 KIN851986:KIT851989 KSJ851986:KSP851989 LCF851986:LCL851989 LMB851986:LMH851989 LVX851986:LWD851989 MFT851986:MFZ851989 MPP851986:MPV851989 MZL851986:MZR851989 NJH851986:NJN851989 NTD851986:NTJ851989 OCZ851986:ODF851989 OMV851986:ONB851989 OWR851986:OWX851989 PGN851986:PGT851989 PQJ851986:PQP851989 QAF851986:QAL851989 QKB851986:QKH851989 QTX851986:QUD851989 RDT851986:RDZ851989 RNP851986:RNV851989 RXL851986:RXR851989 SHH851986:SHN851989 SRD851986:SRJ851989 TAZ851986:TBF851989 TKV851986:TLB851989 TUR851986:TUX851989 UEN851986:UET851989 UOJ851986:UOP851989 UYF851986:UYL851989 VIB851986:VIH851989 VRX851986:VSD851989 WBT851986:WBZ851989 WLP851986:WLV851989 WVL851986:WVR851989 D917522:J917525 IZ917522:JF917525 SV917522:TB917525 ACR917522:ACX917525 AMN917522:AMT917525 AWJ917522:AWP917525 BGF917522:BGL917525 BQB917522:BQH917525 BZX917522:CAD917525 CJT917522:CJZ917525 CTP917522:CTV917525 DDL917522:DDR917525 DNH917522:DNN917525 DXD917522:DXJ917525 EGZ917522:EHF917525 EQV917522:ERB917525 FAR917522:FAX917525 FKN917522:FKT917525 FUJ917522:FUP917525 GEF917522:GEL917525 GOB917522:GOH917525 GXX917522:GYD917525 HHT917522:HHZ917525 HRP917522:HRV917525 IBL917522:IBR917525 ILH917522:ILN917525 IVD917522:IVJ917525 JEZ917522:JFF917525 JOV917522:JPB917525 JYR917522:JYX917525 KIN917522:KIT917525 KSJ917522:KSP917525 LCF917522:LCL917525 LMB917522:LMH917525 LVX917522:LWD917525 MFT917522:MFZ917525 MPP917522:MPV917525 MZL917522:MZR917525 NJH917522:NJN917525 NTD917522:NTJ917525 OCZ917522:ODF917525 OMV917522:ONB917525 OWR917522:OWX917525 PGN917522:PGT917525 PQJ917522:PQP917525 QAF917522:QAL917525 QKB917522:QKH917525 QTX917522:QUD917525 RDT917522:RDZ917525 RNP917522:RNV917525 RXL917522:RXR917525 SHH917522:SHN917525 SRD917522:SRJ917525 TAZ917522:TBF917525 TKV917522:TLB917525 TUR917522:TUX917525 UEN917522:UET917525 UOJ917522:UOP917525 UYF917522:UYL917525 VIB917522:VIH917525 VRX917522:VSD917525 WBT917522:WBZ917525 WLP917522:WLV917525 WVL917522:WVR917525 D983058:J983061 IZ983058:JF983061 SV983058:TB983061 ACR983058:ACX983061 AMN983058:AMT983061 AWJ983058:AWP983061 BGF983058:BGL983061 BQB983058:BQH983061 BZX983058:CAD983061 CJT983058:CJZ983061 CTP983058:CTV983061 DDL983058:DDR983061 DNH983058:DNN983061 DXD983058:DXJ983061 EGZ983058:EHF983061 EQV983058:ERB983061 FAR983058:FAX983061 FKN983058:FKT983061 FUJ983058:FUP983061 GEF983058:GEL983061 GOB983058:GOH983061 GXX983058:GYD983061 HHT983058:HHZ983061 HRP983058:HRV983061 IBL983058:IBR983061 ILH983058:ILN983061 IVD983058:IVJ983061 JEZ983058:JFF983061 JOV983058:JPB983061 JYR983058:JYX983061 KIN983058:KIT983061 KSJ983058:KSP983061 LCF983058:LCL983061 LMB983058:LMH983061 LVX983058:LWD983061 MFT983058:MFZ983061 MPP983058:MPV983061 MZL983058:MZR983061 NJH983058:NJN983061 NTD983058:NTJ983061 OCZ983058:ODF983061 OMV983058:ONB983061 OWR983058:OWX983061 PGN983058:PGT983061 PQJ983058:PQP983061 QAF983058:QAL983061 QKB983058:QKH983061 QTX983058:QUD983061 RDT983058:RDZ983061 RNP983058:RNV983061 RXL983058:RXR983061 SHH983058:SHN983061 SRD983058:SRJ983061 TAZ983058:TBF983061 TKV983058:TLB983061 TUR983058:TUX983061 UEN983058:UET983061 UOJ983058:UOP983061 UYF983058:UYL983061 VIB983058:VIH983061 VRX983058:VSD983061 WBT983058:WBZ983061 WLP983058:WLV983061 WVL983058:WVR983061 D7:J13 IZ7:JF13 SV7:TB13 ACR7:ACX13 AMN7:AMT13 AWJ7:AWP13 BGF7:BGL13 BQB7:BQH13 BZX7:CAD13 CJT7:CJZ13 CTP7:CTV13 DDL7:DDR13 DNH7:DNN13 DXD7:DXJ13 EGZ7:EHF13 EQV7:ERB13 FAR7:FAX13 FKN7:FKT13 FUJ7:FUP13 GEF7:GEL13 GOB7:GOH13 GXX7:GYD13 HHT7:HHZ13 HRP7:HRV13 IBL7:IBR13 ILH7:ILN13 IVD7:IVJ13 JEZ7:JFF13 JOV7:JPB13 JYR7:JYX13 KIN7:KIT13 KSJ7:KSP13 LCF7:LCL13 LMB7:LMH13 LVX7:LWD13 MFT7:MFZ13 MPP7:MPV13 MZL7:MZR13 NJH7:NJN13 NTD7:NTJ13 OCZ7:ODF13 OMV7:ONB13 OWR7:OWX13 PGN7:PGT13 PQJ7:PQP13 QAF7:QAL13 QKB7:QKH13 QTX7:QUD13 RDT7:RDZ13 RNP7:RNV13 RXL7:RXR13 SHH7:SHN13 SRD7:SRJ13 TAZ7:TBF13 TKV7:TLB13 TUR7:TUX13 UEN7:UET13 UOJ7:UOP13 UYF7:UYL13 VIB7:VIH13 VRX7:VSD13 WBT7:WBZ13 WLP7:WLV13 WVL7:WVR13 D65542:J65548 IZ65542:JF65548 SV65542:TB65548 ACR65542:ACX65548 AMN65542:AMT65548 AWJ65542:AWP65548 BGF65542:BGL65548 BQB65542:BQH65548 BZX65542:CAD65548 CJT65542:CJZ65548 CTP65542:CTV65548 DDL65542:DDR65548 DNH65542:DNN65548 DXD65542:DXJ65548 EGZ65542:EHF65548 EQV65542:ERB65548 FAR65542:FAX65548 FKN65542:FKT65548 FUJ65542:FUP65548 GEF65542:GEL65548 GOB65542:GOH65548 GXX65542:GYD65548 HHT65542:HHZ65548 HRP65542:HRV65548 IBL65542:IBR65548 ILH65542:ILN65548 IVD65542:IVJ65548 JEZ65542:JFF65548 JOV65542:JPB65548 JYR65542:JYX65548 KIN65542:KIT65548 KSJ65542:KSP65548 LCF65542:LCL65548 LMB65542:LMH65548 LVX65542:LWD65548 MFT65542:MFZ65548 MPP65542:MPV65548 MZL65542:MZR65548 NJH65542:NJN65548 NTD65542:NTJ65548 OCZ65542:ODF65548 OMV65542:ONB65548 OWR65542:OWX65548 PGN65542:PGT65548 PQJ65542:PQP65548 QAF65542:QAL65548 QKB65542:QKH65548 QTX65542:QUD65548 RDT65542:RDZ65548 RNP65542:RNV65548 RXL65542:RXR65548 SHH65542:SHN65548 SRD65542:SRJ65548 TAZ65542:TBF65548 TKV65542:TLB65548 TUR65542:TUX65548 UEN65542:UET65548 UOJ65542:UOP65548 UYF65542:UYL65548 VIB65542:VIH65548 VRX65542:VSD65548 WBT65542:WBZ65548 WLP65542:WLV65548 WVL65542:WVR65548 D131078:J131084 IZ131078:JF131084 SV131078:TB131084 ACR131078:ACX131084 AMN131078:AMT131084 AWJ131078:AWP131084 BGF131078:BGL131084 BQB131078:BQH131084 BZX131078:CAD131084 CJT131078:CJZ131084 CTP131078:CTV131084 DDL131078:DDR131084 DNH131078:DNN131084 DXD131078:DXJ131084 EGZ131078:EHF131084 EQV131078:ERB131084 FAR131078:FAX131084 FKN131078:FKT131084 FUJ131078:FUP131084 GEF131078:GEL131084 GOB131078:GOH131084 GXX131078:GYD131084 HHT131078:HHZ131084 HRP131078:HRV131084 IBL131078:IBR131084 ILH131078:ILN131084 IVD131078:IVJ131084 JEZ131078:JFF131084 JOV131078:JPB131084 JYR131078:JYX131084 KIN131078:KIT131084 KSJ131078:KSP131084 LCF131078:LCL131084 LMB131078:LMH131084 LVX131078:LWD131084 MFT131078:MFZ131084 MPP131078:MPV131084 MZL131078:MZR131084 NJH131078:NJN131084 NTD131078:NTJ131084 OCZ131078:ODF131084 OMV131078:ONB131084 OWR131078:OWX131084 PGN131078:PGT131084 PQJ131078:PQP131084 QAF131078:QAL131084 QKB131078:QKH131084 QTX131078:QUD131084 RDT131078:RDZ131084 RNP131078:RNV131084 RXL131078:RXR131084 SHH131078:SHN131084 SRD131078:SRJ131084 TAZ131078:TBF131084 TKV131078:TLB131084 TUR131078:TUX131084 UEN131078:UET131084 UOJ131078:UOP131084 UYF131078:UYL131084 VIB131078:VIH131084 VRX131078:VSD131084 WBT131078:WBZ131084 WLP131078:WLV131084 WVL131078:WVR131084 D196614:J196620 IZ196614:JF196620 SV196614:TB196620 ACR196614:ACX196620 AMN196614:AMT196620 AWJ196614:AWP196620 BGF196614:BGL196620 BQB196614:BQH196620 BZX196614:CAD196620 CJT196614:CJZ196620 CTP196614:CTV196620 DDL196614:DDR196620 DNH196614:DNN196620 DXD196614:DXJ196620 EGZ196614:EHF196620 EQV196614:ERB196620 FAR196614:FAX196620 FKN196614:FKT196620 FUJ196614:FUP196620 GEF196614:GEL196620 GOB196614:GOH196620 GXX196614:GYD196620 HHT196614:HHZ196620 HRP196614:HRV196620 IBL196614:IBR196620 ILH196614:ILN196620 IVD196614:IVJ196620 JEZ196614:JFF196620 JOV196614:JPB196620 JYR196614:JYX196620 KIN196614:KIT196620 KSJ196614:KSP196620 LCF196614:LCL196620 LMB196614:LMH196620 LVX196614:LWD196620 MFT196614:MFZ196620 MPP196614:MPV196620 MZL196614:MZR196620 NJH196614:NJN196620 NTD196614:NTJ196620 OCZ196614:ODF196620 OMV196614:ONB196620 OWR196614:OWX196620 PGN196614:PGT196620 PQJ196614:PQP196620 QAF196614:QAL196620 QKB196614:QKH196620 QTX196614:QUD196620 RDT196614:RDZ196620 RNP196614:RNV196620 RXL196614:RXR196620 SHH196614:SHN196620 SRD196614:SRJ196620 TAZ196614:TBF196620 TKV196614:TLB196620 TUR196614:TUX196620 UEN196614:UET196620 UOJ196614:UOP196620 UYF196614:UYL196620 VIB196614:VIH196620 VRX196614:VSD196620 WBT196614:WBZ196620 WLP196614:WLV196620 WVL196614:WVR196620 D262150:J262156 IZ262150:JF262156 SV262150:TB262156 ACR262150:ACX262156 AMN262150:AMT262156 AWJ262150:AWP262156 BGF262150:BGL262156 BQB262150:BQH262156 BZX262150:CAD262156 CJT262150:CJZ262156 CTP262150:CTV262156 DDL262150:DDR262156 DNH262150:DNN262156 DXD262150:DXJ262156 EGZ262150:EHF262156 EQV262150:ERB262156 FAR262150:FAX262156 FKN262150:FKT262156 FUJ262150:FUP262156 GEF262150:GEL262156 GOB262150:GOH262156 GXX262150:GYD262156 HHT262150:HHZ262156 HRP262150:HRV262156 IBL262150:IBR262156 ILH262150:ILN262156 IVD262150:IVJ262156 JEZ262150:JFF262156 JOV262150:JPB262156 JYR262150:JYX262156 KIN262150:KIT262156 KSJ262150:KSP262156 LCF262150:LCL262156 LMB262150:LMH262156 LVX262150:LWD262156 MFT262150:MFZ262156 MPP262150:MPV262156 MZL262150:MZR262156 NJH262150:NJN262156 NTD262150:NTJ262156 OCZ262150:ODF262156 OMV262150:ONB262156 OWR262150:OWX262156 PGN262150:PGT262156 PQJ262150:PQP262156 QAF262150:QAL262156 QKB262150:QKH262156 QTX262150:QUD262156 RDT262150:RDZ262156 RNP262150:RNV262156 RXL262150:RXR262156 SHH262150:SHN262156 SRD262150:SRJ262156 TAZ262150:TBF262156 TKV262150:TLB262156 TUR262150:TUX262156 UEN262150:UET262156 UOJ262150:UOP262156 UYF262150:UYL262156 VIB262150:VIH262156 VRX262150:VSD262156 WBT262150:WBZ262156 WLP262150:WLV262156 WVL262150:WVR262156 D327686:J327692 IZ327686:JF327692 SV327686:TB327692 ACR327686:ACX327692 AMN327686:AMT327692 AWJ327686:AWP327692 BGF327686:BGL327692 BQB327686:BQH327692 BZX327686:CAD327692 CJT327686:CJZ327692 CTP327686:CTV327692 DDL327686:DDR327692 DNH327686:DNN327692 DXD327686:DXJ327692 EGZ327686:EHF327692 EQV327686:ERB327692 FAR327686:FAX327692 FKN327686:FKT327692 FUJ327686:FUP327692 GEF327686:GEL327692 GOB327686:GOH327692 GXX327686:GYD327692 HHT327686:HHZ327692 HRP327686:HRV327692 IBL327686:IBR327692 ILH327686:ILN327692 IVD327686:IVJ327692 JEZ327686:JFF327692 JOV327686:JPB327692 JYR327686:JYX327692 KIN327686:KIT327692 KSJ327686:KSP327692 LCF327686:LCL327692 LMB327686:LMH327692 LVX327686:LWD327692 MFT327686:MFZ327692 MPP327686:MPV327692 MZL327686:MZR327692 NJH327686:NJN327692 NTD327686:NTJ327692 OCZ327686:ODF327692 OMV327686:ONB327692 OWR327686:OWX327692 PGN327686:PGT327692 PQJ327686:PQP327692 QAF327686:QAL327692 QKB327686:QKH327692 QTX327686:QUD327692 RDT327686:RDZ327692 RNP327686:RNV327692 RXL327686:RXR327692 SHH327686:SHN327692 SRD327686:SRJ327692 TAZ327686:TBF327692 TKV327686:TLB327692 TUR327686:TUX327692 UEN327686:UET327692 UOJ327686:UOP327692 UYF327686:UYL327692 VIB327686:VIH327692 VRX327686:VSD327692 WBT327686:WBZ327692 WLP327686:WLV327692 WVL327686:WVR327692 D393222:J393228 IZ393222:JF393228 SV393222:TB393228 ACR393222:ACX393228 AMN393222:AMT393228 AWJ393222:AWP393228 BGF393222:BGL393228 BQB393222:BQH393228 BZX393222:CAD393228 CJT393222:CJZ393228 CTP393222:CTV393228 DDL393222:DDR393228 DNH393222:DNN393228 DXD393222:DXJ393228 EGZ393222:EHF393228 EQV393222:ERB393228 FAR393222:FAX393228 FKN393222:FKT393228 FUJ393222:FUP393228 GEF393222:GEL393228 GOB393222:GOH393228 GXX393222:GYD393228 HHT393222:HHZ393228 HRP393222:HRV393228 IBL393222:IBR393228 ILH393222:ILN393228 IVD393222:IVJ393228 JEZ393222:JFF393228 JOV393222:JPB393228 JYR393222:JYX393228 KIN393222:KIT393228 KSJ393222:KSP393228 LCF393222:LCL393228 LMB393222:LMH393228 LVX393222:LWD393228 MFT393222:MFZ393228 MPP393222:MPV393228 MZL393222:MZR393228 NJH393222:NJN393228 NTD393222:NTJ393228 OCZ393222:ODF393228 OMV393222:ONB393228 OWR393222:OWX393228 PGN393222:PGT393228 PQJ393222:PQP393228 QAF393222:QAL393228 QKB393222:QKH393228 QTX393222:QUD393228 RDT393222:RDZ393228 RNP393222:RNV393228 RXL393222:RXR393228 SHH393222:SHN393228 SRD393222:SRJ393228 TAZ393222:TBF393228 TKV393222:TLB393228 TUR393222:TUX393228 UEN393222:UET393228 UOJ393222:UOP393228 UYF393222:UYL393228 VIB393222:VIH393228 VRX393222:VSD393228 WBT393222:WBZ393228 WLP393222:WLV393228 WVL393222:WVR393228 D458758:J458764 IZ458758:JF458764 SV458758:TB458764 ACR458758:ACX458764 AMN458758:AMT458764 AWJ458758:AWP458764 BGF458758:BGL458764 BQB458758:BQH458764 BZX458758:CAD458764 CJT458758:CJZ458764 CTP458758:CTV458764 DDL458758:DDR458764 DNH458758:DNN458764 DXD458758:DXJ458764 EGZ458758:EHF458764 EQV458758:ERB458764 FAR458758:FAX458764 FKN458758:FKT458764 FUJ458758:FUP458764 GEF458758:GEL458764 GOB458758:GOH458764 GXX458758:GYD458764 HHT458758:HHZ458764 HRP458758:HRV458764 IBL458758:IBR458764 ILH458758:ILN458764 IVD458758:IVJ458764 JEZ458758:JFF458764 JOV458758:JPB458764 JYR458758:JYX458764 KIN458758:KIT458764 KSJ458758:KSP458764 LCF458758:LCL458764 LMB458758:LMH458764 LVX458758:LWD458764 MFT458758:MFZ458764 MPP458758:MPV458764 MZL458758:MZR458764 NJH458758:NJN458764 NTD458758:NTJ458764 OCZ458758:ODF458764 OMV458758:ONB458764 OWR458758:OWX458764 PGN458758:PGT458764 PQJ458758:PQP458764 QAF458758:QAL458764 QKB458758:QKH458764 QTX458758:QUD458764 RDT458758:RDZ458764 RNP458758:RNV458764 RXL458758:RXR458764 SHH458758:SHN458764 SRD458758:SRJ458764 TAZ458758:TBF458764 TKV458758:TLB458764 TUR458758:TUX458764 UEN458758:UET458764 UOJ458758:UOP458764 UYF458758:UYL458764 VIB458758:VIH458764 VRX458758:VSD458764 WBT458758:WBZ458764 WLP458758:WLV458764 WVL458758:WVR458764 D524294:J524300 IZ524294:JF524300 SV524294:TB524300 ACR524294:ACX524300 AMN524294:AMT524300 AWJ524294:AWP524300 BGF524294:BGL524300 BQB524294:BQH524300 BZX524294:CAD524300 CJT524294:CJZ524300 CTP524294:CTV524300 DDL524294:DDR524300 DNH524294:DNN524300 DXD524294:DXJ524300 EGZ524294:EHF524300 EQV524294:ERB524300 FAR524294:FAX524300 FKN524294:FKT524300 FUJ524294:FUP524300 GEF524294:GEL524300 GOB524294:GOH524300 GXX524294:GYD524300 HHT524294:HHZ524300 HRP524294:HRV524300 IBL524294:IBR524300 ILH524294:ILN524300 IVD524294:IVJ524300 JEZ524294:JFF524300 JOV524294:JPB524300 JYR524294:JYX524300 KIN524294:KIT524300 KSJ524294:KSP524300 LCF524294:LCL524300 LMB524294:LMH524300 LVX524294:LWD524300 MFT524294:MFZ524300 MPP524294:MPV524300 MZL524294:MZR524300 NJH524294:NJN524300 NTD524294:NTJ524300 OCZ524294:ODF524300 OMV524294:ONB524300 OWR524294:OWX524300 PGN524294:PGT524300 PQJ524294:PQP524300 QAF524294:QAL524300 QKB524294:QKH524300 QTX524294:QUD524300 RDT524294:RDZ524300 RNP524294:RNV524300 RXL524294:RXR524300 SHH524294:SHN524300 SRD524294:SRJ524300 TAZ524294:TBF524300 TKV524294:TLB524300 TUR524294:TUX524300 UEN524294:UET524300 UOJ524294:UOP524300 UYF524294:UYL524300 VIB524294:VIH524300 VRX524294:VSD524300 WBT524294:WBZ524300 WLP524294:WLV524300 WVL524294:WVR524300 D589830:J589836 IZ589830:JF589836 SV589830:TB589836 ACR589830:ACX589836 AMN589830:AMT589836 AWJ589830:AWP589836 BGF589830:BGL589836 BQB589830:BQH589836 BZX589830:CAD589836 CJT589830:CJZ589836 CTP589830:CTV589836 DDL589830:DDR589836 DNH589830:DNN589836 DXD589830:DXJ589836 EGZ589830:EHF589836 EQV589830:ERB589836 FAR589830:FAX589836 FKN589830:FKT589836 FUJ589830:FUP589836 GEF589830:GEL589836 GOB589830:GOH589836 GXX589830:GYD589836 HHT589830:HHZ589836 HRP589830:HRV589836 IBL589830:IBR589836 ILH589830:ILN589836 IVD589830:IVJ589836 JEZ589830:JFF589836 JOV589830:JPB589836 JYR589830:JYX589836 KIN589830:KIT589836 KSJ589830:KSP589836 LCF589830:LCL589836 LMB589830:LMH589836 LVX589830:LWD589836 MFT589830:MFZ589836 MPP589830:MPV589836 MZL589830:MZR589836 NJH589830:NJN589836 NTD589830:NTJ589836 OCZ589830:ODF589836 OMV589830:ONB589836 OWR589830:OWX589836 PGN589830:PGT589836 PQJ589830:PQP589836 QAF589830:QAL589836 QKB589830:QKH589836 QTX589830:QUD589836 RDT589830:RDZ589836 RNP589830:RNV589836 RXL589830:RXR589836 SHH589830:SHN589836 SRD589830:SRJ589836 TAZ589830:TBF589836 TKV589830:TLB589836 TUR589830:TUX589836 UEN589830:UET589836 UOJ589830:UOP589836 UYF589830:UYL589836 VIB589830:VIH589836 VRX589830:VSD589836 WBT589830:WBZ589836 WLP589830:WLV589836 WVL589830:WVR589836 D655366:J655372 IZ655366:JF655372 SV655366:TB655372 ACR655366:ACX655372 AMN655366:AMT655372 AWJ655366:AWP655372 BGF655366:BGL655372 BQB655366:BQH655372 BZX655366:CAD655372 CJT655366:CJZ655372 CTP655366:CTV655372 DDL655366:DDR655372 DNH655366:DNN655372 DXD655366:DXJ655372 EGZ655366:EHF655372 EQV655366:ERB655372 FAR655366:FAX655372 FKN655366:FKT655372 FUJ655366:FUP655372 GEF655366:GEL655372 GOB655366:GOH655372 GXX655366:GYD655372 HHT655366:HHZ655372 HRP655366:HRV655372 IBL655366:IBR655372 ILH655366:ILN655372 IVD655366:IVJ655372 JEZ655366:JFF655372 JOV655366:JPB655372 JYR655366:JYX655372 KIN655366:KIT655372 KSJ655366:KSP655372 LCF655366:LCL655372 LMB655366:LMH655372 LVX655366:LWD655372 MFT655366:MFZ655372 MPP655366:MPV655372 MZL655366:MZR655372 NJH655366:NJN655372 NTD655366:NTJ655372 OCZ655366:ODF655372 OMV655366:ONB655372 OWR655366:OWX655372 PGN655366:PGT655372 PQJ655366:PQP655372 QAF655366:QAL655372 QKB655366:QKH655372 QTX655366:QUD655372 RDT655366:RDZ655372 RNP655366:RNV655372 RXL655366:RXR655372 SHH655366:SHN655372 SRD655366:SRJ655372 TAZ655366:TBF655372 TKV655366:TLB655372 TUR655366:TUX655372 UEN655366:UET655372 UOJ655366:UOP655372 UYF655366:UYL655372 VIB655366:VIH655372 VRX655366:VSD655372 WBT655366:WBZ655372 WLP655366:WLV655372 WVL655366:WVR655372 D720902:J720908 IZ720902:JF720908 SV720902:TB720908 ACR720902:ACX720908 AMN720902:AMT720908 AWJ720902:AWP720908 BGF720902:BGL720908 BQB720902:BQH720908 BZX720902:CAD720908 CJT720902:CJZ720908 CTP720902:CTV720908 DDL720902:DDR720908 DNH720902:DNN720908 DXD720902:DXJ720908 EGZ720902:EHF720908 EQV720902:ERB720908 FAR720902:FAX720908 FKN720902:FKT720908 FUJ720902:FUP720908 GEF720902:GEL720908 GOB720902:GOH720908 GXX720902:GYD720908 HHT720902:HHZ720908 HRP720902:HRV720908 IBL720902:IBR720908 ILH720902:ILN720908 IVD720902:IVJ720908 JEZ720902:JFF720908 JOV720902:JPB720908 JYR720902:JYX720908 KIN720902:KIT720908 KSJ720902:KSP720908 LCF720902:LCL720908 LMB720902:LMH720908 LVX720902:LWD720908 MFT720902:MFZ720908 MPP720902:MPV720908 MZL720902:MZR720908 NJH720902:NJN720908 NTD720902:NTJ720908 OCZ720902:ODF720908 OMV720902:ONB720908 OWR720902:OWX720908 PGN720902:PGT720908 PQJ720902:PQP720908 QAF720902:QAL720908 QKB720902:QKH720908 QTX720902:QUD720908 RDT720902:RDZ720908 RNP720902:RNV720908 RXL720902:RXR720908 SHH720902:SHN720908 SRD720902:SRJ720908 TAZ720902:TBF720908 TKV720902:TLB720908 TUR720902:TUX720908 UEN720902:UET720908 UOJ720902:UOP720908 UYF720902:UYL720908 VIB720902:VIH720908 VRX720902:VSD720908 WBT720902:WBZ720908 WLP720902:WLV720908 WVL720902:WVR720908 D786438:J786444 IZ786438:JF786444 SV786438:TB786444 ACR786438:ACX786444 AMN786438:AMT786444 AWJ786438:AWP786444 BGF786438:BGL786444 BQB786438:BQH786444 BZX786438:CAD786444 CJT786438:CJZ786444 CTP786438:CTV786444 DDL786438:DDR786444 DNH786438:DNN786444 DXD786438:DXJ786444 EGZ786438:EHF786444 EQV786438:ERB786444 FAR786438:FAX786444 FKN786438:FKT786444 FUJ786438:FUP786444 GEF786438:GEL786444 GOB786438:GOH786444 GXX786438:GYD786444 HHT786438:HHZ786444 HRP786438:HRV786444 IBL786438:IBR786444 ILH786438:ILN786444 IVD786438:IVJ786444 JEZ786438:JFF786444 JOV786438:JPB786444 JYR786438:JYX786444 KIN786438:KIT786444 KSJ786438:KSP786444 LCF786438:LCL786444 LMB786438:LMH786444 LVX786438:LWD786444 MFT786438:MFZ786444 MPP786438:MPV786444 MZL786438:MZR786444 NJH786438:NJN786444 NTD786438:NTJ786444 OCZ786438:ODF786444 OMV786438:ONB786444 OWR786438:OWX786444 PGN786438:PGT786444 PQJ786438:PQP786444 QAF786438:QAL786444 QKB786438:QKH786444 QTX786438:QUD786444 RDT786438:RDZ786444 RNP786438:RNV786444 RXL786438:RXR786444 SHH786438:SHN786444 SRD786438:SRJ786444 TAZ786438:TBF786444 TKV786438:TLB786444 TUR786438:TUX786444 UEN786438:UET786444 UOJ786438:UOP786444 UYF786438:UYL786444 VIB786438:VIH786444 VRX786438:VSD786444 WBT786438:WBZ786444 WLP786438:WLV786444 WVL786438:WVR786444 D851974:J851980 IZ851974:JF851980 SV851974:TB851980 ACR851974:ACX851980 AMN851974:AMT851980 AWJ851974:AWP851980 BGF851974:BGL851980 BQB851974:BQH851980 BZX851974:CAD851980 CJT851974:CJZ851980 CTP851974:CTV851980 DDL851974:DDR851980 DNH851974:DNN851980 DXD851974:DXJ851980 EGZ851974:EHF851980 EQV851974:ERB851980 FAR851974:FAX851980 FKN851974:FKT851980 FUJ851974:FUP851980 GEF851974:GEL851980 GOB851974:GOH851980 GXX851974:GYD851980 HHT851974:HHZ851980 HRP851974:HRV851980 IBL851974:IBR851980 ILH851974:ILN851980 IVD851974:IVJ851980 JEZ851974:JFF851980 JOV851974:JPB851980 JYR851974:JYX851980 KIN851974:KIT851980 KSJ851974:KSP851980 LCF851974:LCL851980 LMB851974:LMH851980 LVX851974:LWD851980 MFT851974:MFZ851980 MPP851974:MPV851980 MZL851974:MZR851980 NJH851974:NJN851980 NTD851974:NTJ851980 OCZ851974:ODF851980 OMV851974:ONB851980 OWR851974:OWX851980 PGN851974:PGT851980 PQJ851974:PQP851980 QAF851974:QAL851980 QKB851974:QKH851980 QTX851974:QUD851980 RDT851974:RDZ851980 RNP851974:RNV851980 RXL851974:RXR851980 SHH851974:SHN851980 SRD851974:SRJ851980 TAZ851974:TBF851980 TKV851974:TLB851980 TUR851974:TUX851980 UEN851974:UET851980 UOJ851974:UOP851980 UYF851974:UYL851980 VIB851974:VIH851980 VRX851974:VSD851980 WBT851974:WBZ851980 WLP851974:WLV851980 WVL851974:WVR851980 D917510:J917516 IZ917510:JF917516 SV917510:TB917516 ACR917510:ACX917516 AMN917510:AMT917516 AWJ917510:AWP917516 BGF917510:BGL917516 BQB917510:BQH917516 BZX917510:CAD917516 CJT917510:CJZ917516 CTP917510:CTV917516 DDL917510:DDR917516 DNH917510:DNN917516 DXD917510:DXJ917516 EGZ917510:EHF917516 EQV917510:ERB917516 FAR917510:FAX917516 FKN917510:FKT917516 FUJ917510:FUP917516 GEF917510:GEL917516 GOB917510:GOH917516 GXX917510:GYD917516 HHT917510:HHZ917516 HRP917510:HRV917516 IBL917510:IBR917516 ILH917510:ILN917516 IVD917510:IVJ917516 JEZ917510:JFF917516 JOV917510:JPB917516 JYR917510:JYX917516 KIN917510:KIT917516 KSJ917510:KSP917516 LCF917510:LCL917516 LMB917510:LMH917516 LVX917510:LWD917516 MFT917510:MFZ917516 MPP917510:MPV917516 MZL917510:MZR917516 NJH917510:NJN917516 NTD917510:NTJ917516 OCZ917510:ODF917516 OMV917510:ONB917516 OWR917510:OWX917516 PGN917510:PGT917516 PQJ917510:PQP917516 QAF917510:QAL917516 QKB917510:QKH917516 QTX917510:QUD917516 RDT917510:RDZ917516 RNP917510:RNV917516 RXL917510:RXR917516 SHH917510:SHN917516 SRD917510:SRJ917516 TAZ917510:TBF917516 TKV917510:TLB917516 TUR917510:TUX917516 UEN917510:UET917516 UOJ917510:UOP917516 UYF917510:UYL917516 VIB917510:VIH917516 VRX917510:VSD917516 WBT917510:WBZ917516 WLP917510:WLV917516 WVL917510:WVR917516 D983046:J983052 IZ983046:JF983052 SV983046:TB983052 ACR983046:ACX983052 AMN983046:AMT983052 AWJ983046:AWP983052 BGF983046:BGL983052 BQB983046:BQH983052 BZX983046:CAD983052 CJT983046:CJZ983052 CTP983046:CTV983052 DDL983046:DDR983052 DNH983046:DNN983052 DXD983046:DXJ983052 EGZ983046:EHF983052 EQV983046:ERB983052 FAR983046:FAX983052 FKN983046:FKT983052 FUJ983046:FUP983052 GEF983046:GEL983052 GOB983046:GOH983052 GXX983046:GYD983052 HHT983046:HHZ983052 HRP983046:HRV983052 IBL983046:IBR983052 ILH983046:ILN983052 IVD983046:IVJ983052 JEZ983046:JFF983052 JOV983046:JPB983052 JYR983046:JYX983052 KIN983046:KIT983052 KSJ983046:KSP983052 LCF983046:LCL983052 LMB983046:LMH983052 LVX983046:LWD983052 MFT983046:MFZ983052 MPP983046:MPV983052 MZL983046:MZR983052 NJH983046:NJN983052 NTD983046:NTJ983052 OCZ983046:ODF983052 OMV983046:ONB983052 OWR983046:OWX983052 PGN983046:PGT983052 PQJ983046:PQP983052 QAF983046:QAL983052 QKB983046:QKH983052 QTX983046:QUD983052 RDT983046:RDZ983052 RNP983046:RNV983052 RXL983046:RXR983052 SHH983046:SHN983052 SRD983046:SRJ983052 TAZ983046:TBF983052 TKV983046:TLB983052 TUR983046:TUX983052 UEN983046:UET983052 UOJ983046:UOP983052 UYF983046:UYL983052 VIB983046:VIH983052 VRX983046:VSD983052 WBT983046:WBZ983052 WLP983046:WLV983052 WVL983046:WVR983052">
      <formula1>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allowBlank="1" errorTitle="Κωδικός Ομίλου" error="Μη αποδεκτή τιμή !_x000a__x000a_Επιλέξτε τον κωδικό ομίλου από τη λίστα." promptTitle="Κωδικός Ομίλου" prompt="Επιλέξτε τον κωδικό ομίλου από τη λίστα. (Ctrl+L)">
          <xm:sqref>D49:D65536 IZ49:IZ65536 SV49:SV65536 ACR49:ACR65536 AMN49:AMN65536 AWJ49:AWJ65536 BGF49:BGF65536 BQB49:BQB65536 BZX49:BZX65536 CJT49:CJT65536 CTP49:CTP65536 DDL49:DDL65536 DNH49:DNH65536 DXD49:DXD65536 EGZ49:EGZ65536 EQV49:EQV65536 FAR49:FAR65536 FKN49:FKN65536 FUJ49:FUJ65536 GEF49:GEF65536 GOB49:GOB65536 GXX49:GXX65536 HHT49:HHT65536 HRP49:HRP65536 IBL49:IBL65536 ILH49:ILH65536 IVD49:IVD65536 JEZ49:JEZ65536 JOV49:JOV65536 JYR49:JYR65536 KIN49:KIN65536 KSJ49:KSJ65536 LCF49:LCF65536 LMB49:LMB65536 LVX49:LVX65536 MFT49:MFT65536 MPP49:MPP65536 MZL49:MZL65536 NJH49:NJH65536 NTD49:NTD65536 OCZ49:OCZ65536 OMV49:OMV65536 OWR49:OWR65536 PGN49:PGN65536 PQJ49:PQJ65536 QAF49:QAF65536 QKB49:QKB65536 QTX49:QTX65536 RDT49:RDT65536 RNP49:RNP65536 RXL49:RXL65536 SHH49:SHH65536 SRD49:SRD65536 TAZ49:TAZ65536 TKV49:TKV65536 TUR49:TUR65536 UEN49:UEN65536 UOJ49:UOJ65536 UYF49:UYF65536 VIB49:VIB65536 VRX49:VRX65536 WBT49:WBT65536 WLP49:WLP65536 WVL49:WVL65536 D65585:D131072 IZ65585:IZ131072 SV65585:SV131072 ACR65585:ACR131072 AMN65585:AMN131072 AWJ65585:AWJ131072 BGF65585:BGF131072 BQB65585:BQB131072 BZX65585:BZX131072 CJT65585:CJT131072 CTP65585:CTP131072 DDL65585:DDL131072 DNH65585:DNH131072 DXD65585:DXD131072 EGZ65585:EGZ131072 EQV65585:EQV131072 FAR65585:FAR131072 FKN65585:FKN131072 FUJ65585:FUJ131072 GEF65585:GEF131072 GOB65585:GOB131072 GXX65585:GXX131072 HHT65585:HHT131072 HRP65585:HRP131072 IBL65585:IBL131072 ILH65585:ILH131072 IVD65585:IVD131072 JEZ65585:JEZ131072 JOV65585:JOV131072 JYR65585:JYR131072 KIN65585:KIN131072 KSJ65585:KSJ131072 LCF65585:LCF131072 LMB65585:LMB131072 LVX65585:LVX131072 MFT65585:MFT131072 MPP65585:MPP131072 MZL65585:MZL131072 NJH65585:NJH131072 NTD65585:NTD131072 OCZ65585:OCZ131072 OMV65585:OMV131072 OWR65585:OWR131072 PGN65585:PGN131072 PQJ65585:PQJ131072 QAF65585:QAF131072 QKB65585:QKB131072 QTX65585:QTX131072 RDT65585:RDT131072 RNP65585:RNP131072 RXL65585:RXL131072 SHH65585:SHH131072 SRD65585:SRD131072 TAZ65585:TAZ131072 TKV65585:TKV131072 TUR65585:TUR131072 UEN65585:UEN131072 UOJ65585:UOJ131072 UYF65585:UYF131072 VIB65585:VIB131072 VRX65585:VRX131072 WBT65585:WBT131072 WLP65585:WLP131072 WVL65585:WVL131072 D131121:D196608 IZ131121:IZ196608 SV131121:SV196608 ACR131121:ACR196608 AMN131121:AMN196608 AWJ131121:AWJ196608 BGF131121:BGF196608 BQB131121:BQB196608 BZX131121:BZX196608 CJT131121:CJT196608 CTP131121:CTP196608 DDL131121:DDL196608 DNH131121:DNH196608 DXD131121:DXD196608 EGZ131121:EGZ196608 EQV131121:EQV196608 FAR131121:FAR196608 FKN131121:FKN196608 FUJ131121:FUJ196608 GEF131121:GEF196608 GOB131121:GOB196608 GXX131121:GXX196608 HHT131121:HHT196608 HRP131121:HRP196608 IBL131121:IBL196608 ILH131121:ILH196608 IVD131121:IVD196608 JEZ131121:JEZ196608 JOV131121:JOV196608 JYR131121:JYR196608 KIN131121:KIN196608 KSJ131121:KSJ196608 LCF131121:LCF196608 LMB131121:LMB196608 LVX131121:LVX196608 MFT131121:MFT196608 MPP131121:MPP196608 MZL131121:MZL196608 NJH131121:NJH196608 NTD131121:NTD196608 OCZ131121:OCZ196608 OMV131121:OMV196608 OWR131121:OWR196608 PGN131121:PGN196608 PQJ131121:PQJ196608 QAF131121:QAF196608 QKB131121:QKB196608 QTX131121:QTX196608 RDT131121:RDT196608 RNP131121:RNP196608 RXL131121:RXL196608 SHH131121:SHH196608 SRD131121:SRD196608 TAZ131121:TAZ196608 TKV131121:TKV196608 TUR131121:TUR196608 UEN131121:UEN196608 UOJ131121:UOJ196608 UYF131121:UYF196608 VIB131121:VIB196608 VRX131121:VRX196608 WBT131121:WBT196608 WLP131121:WLP196608 WVL131121:WVL196608 D196657:D262144 IZ196657:IZ262144 SV196657:SV262144 ACR196657:ACR262144 AMN196657:AMN262144 AWJ196657:AWJ262144 BGF196657:BGF262144 BQB196657:BQB262144 BZX196657:BZX262144 CJT196657:CJT262144 CTP196657:CTP262144 DDL196657:DDL262144 DNH196657:DNH262144 DXD196657:DXD262144 EGZ196657:EGZ262144 EQV196657:EQV262144 FAR196657:FAR262144 FKN196657:FKN262144 FUJ196657:FUJ262144 GEF196657:GEF262144 GOB196657:GOB262144 GXX196657:GXX262144 HHT196657:HHT262144 HRP196657:HRP262144 IBL196657:IBL262144 ILH196657:ILH262144 IVD196657:IVD262144 JEZ196657:JEZ262144 JOV196657:JOV262144 JYR196657:JYR262144 KIN196657:KIN262144 KSJ196657:KSJ262144 LCF196657:LCF262144 LMB196657:LMB262144 LVX196657:LVX262144 MFT196657:MFT262144 MPP196657:MPP262144 MZL196657:MZL262144 NJH196657:NJH262144 NTD196657:NTD262144 OCZ196657:OCZ262144 OMV196657:OMV262144 OWR196657:OWR262144 PGN196657:PGN262144 PQJ196657:PQJ262144 QAF196657:QAF262144 QKB196657:QKB262144 QTX196657:QTX262144 RDT196657:RDT262144 RNP196657:RNP262144 RXL196657:RXL262144 SHH196657:SHH262144 SRD196657:SRD262144 TAZ196657:TAZ262144 TKV196657:TKV262144 TUR196657:TUR262144 UEN196657:UEN262144 UOJ196657:UOJ262144 UYF196657:UYF262144 VIB196657:VIB262144 VRX196657:VRX262144 WBT196657:WBT262144 WLP196657:WLP262144 WVL196657:WVL262144 D262193:D327680 IZ262193:IZ327680 SV262193:SV327680 ACR262193:ACR327680 AMN262193:AMN327680 AWJ262193:AWJ327680 BGF262193:BGF327680 BQB262193:BQB327680 BZX262193:BZX327680 CJT262193:CJT327680 CTP262193:CTP327680 DDL262193:DDL327680 DNH262193:DNH327680 DXD262193:DXD327680 EGZ262193:EGZ327680 EQV262193:EQV327680 FAR262193:FAR327680 FKN262193:FKN327680 FUJ262193:FUJ327680 GEF262193:GEF327680 GOB262193:GOB327680 GXX262193:GXX327680 HHT262193:HHT327680 HRP262193:HRP327680 IBL262193:IBL327680 ILH262193:ILH327680 IVD262193:IVD327680 JEZ262193:JEZ327680 JOV262193:JOV327680 JYR262193:JYR327680 KIN262193:KIN327680 KSJ262193:KSJ327680 LCF262193:LCF327680 LMB262193:LMB327680 LVX262193:LVX327680 MFT262193:MFT327680 MPP262193:MPP327680 MZL262193:MZL327680 NJH262193:NJH327680 NTD262193:NTD327680 OCZ262193:OCZ327680 OMV262193:OMV327680 OWR262193:OWR327680 PGN262193:PGN327680 PQJ262193:PQJ327680 QAF262193:QAF327680 QKB262193:QKB327680 QTX262193:QTX327680 RDT262193:RDT327680 RNP262193:RNP327680 RXL262193:RXL327680 SHH262193:SHH327680 SRD262193:SRD327680 TAZ262193:TAZ327680 TKV262193:TKV327680 TUR262193:TUR327680 UEN262193:UEN327680 UOJ262193:UOJ327680 UYF262193:UYF327680 VIB262193:VIB327680 VRX262193:VRX327680 WBT262193:WBT327680 WLP262193:WLP327680 WVL262193:WVL327680 D327729:D393216 IZ327729:IZ393216 SV327729:SV393216 ACR327729:ACR393216 AMN327729:AMN393216 AWJ327729:AWJ393216 BGF327729:BGF393216 BQB327729:BQB393216 BZX327729:BZX393216 CJT327729:CJT393216 CTP327729:CTP393216 DDL327729:DDL393216 DNH327729:DNH393216 DXD327729:DXD393216 EGZ327729:EGZ393216 EQV327729:EQV393216 FAR327729:FAR393216 FKN327729:FKN393216 FUJ327729:FUJ393216 GEF327729:GEF393216 GOB327729:GOB393216 GXX327729:GXX393216 HHT327729:HHT393216 HRP327729:HRP393216 IBL327729:IBL393216 ILH327729:ILH393216 IVD327729:IVD393216 JEZ327729:JEZ393216 JOV327729:JOV393216 JYR327729:JYR393216 KIN327729:KIN393216 KSJ327729:KSJ393216 LCF327729:LCF393216 LMB327729:LMB393216 LVX327729:LVX393216 MFT327729:MFT393216 MPP327729:MPP393216 MZL327729:MZL393216 NJH327729:NJH393216 NTD327729:NTD393216 OCZ327729:OCZ393216 OMV327729:OMV393216 OWR327729:OWR393216 PGN327729:PGN393216 PQJ327729:PQJ393216 QAF327729:QAF393216 QKB327729:QKB393216 QTX327729:QTX393216 RDT327729:RDT393216 RNP327729:RNP393216 RXL327729:RXL393216 SHH327729:SHH393216 SRD327729:SRD393216 TAZ327729:TAZ393216 TKV327729:TKV393216 TUR327729:TUR393216 UEN327729:UEN393216 UOJ327729:UOJ393216 UYF327729:UYF393216 VIB327729:VIB393216 VRX327729:VRX393216 WBT327729:WBT393216 WLP327729:WLP393216 WVL327729:WVL393216 D393265:D458752 IZ393265:IZ458752 SV393265:SV458752 ACR393265:ACR458752 AMN393265:AMN458752 AWJ393265:AWJ458752 BGF393265:BGF458752 BQB393265:BQB458752 BZX393265:BZX458752 CJT393265:CJT458752 CTP393265:CTP458752 DDL393265:DDL458752 DNH393265:DNH458752 DXD393265:DXD458752 EGZ393265:EGZ458752 EQV393265:EQV458752 FAR393265:FAR458752 FKN393265:FKN458752 FUJ393265:FUJ458752 GEF393265:GEF458752 GOB393265:GOB458752 GXX393265:GXX458752 HHT393265:HHT458752 HRP393265:HRP458752 IBL393265:IBL458752 ILH393265:ILH458752 IVD393265:IVD458752 JEZ393265:JEZ458752 JOV393265:JOV458752 JYR393265:JYR458752 KIN393265:KIN458752 KSJ393265:KSJ458752 LCF393265:LCF458752 LMB393265:LMB458752 LVX393265:LVX458752 MFT393265:MFT458752 MPP393265:MPP458752 MZL393265:MZL458752 NJH393265:NJH458752 NTD393265:NTD458752 OCZ393265:OCZ458752 OMV393265:OMV458752 OWR393265:OWR458752 PGN393265:PGN458752 PQJ393265:PQJ458752 QAF393265:QAF458752 QKB393265:QKB458752 QTX393265:QTX458752 RDT393265:RDT458752 RNP393265:RNP458752 RXL393265:RXL458752 SHH393265:SHH458752 SRD393265:SRD458752 TAZ393265:TAZ458752 TKV393265:TKV458752 TUR393265:TUR458752 UEN393265:UEN458752 UOJ393265:UOJ458752 UYF393265:UYF458752 VIB393265:VIB458752 VRX393265:VRX458752 WBT393265:WBT458752 WLP393265:WLP458752 WVL393265:WVL458752 D458801:D524288 IZ458801:IZ524288 SV458801:SV524288 ACR458801:ACR524288 AMN458801:AMN524288 AWJ458801:AWJ524288 BGF458801:BGF524288 BQB458801:BQB524288 BZX458801:BZX524288 CJT458801:CJT524288 CTP458801:CTP524288 DDL458801:DDL524288 DNH458801:DNH524288 DXD458801:DXD524288 EGZ458801:EGZ524288 EQV458801:EQV524288 FAR458801:FAR524288 FKN458801:FKN524288 FUJ458801:FUJ524288 GEF458801:GEF524288 GOB458801:GOB524288 GXX458801:GXX524288 HHT458801:HHT524288 HRP458801:HRP524288 IBL458801:IBL524288 ILH458801:ILH524288 IVD458801:IVD524288 JEZ458801:JEZ524288 JOV458801:JOV524288 JYR458801:JYR524288 KIN458801:KIN524288 KSJ458801:KSJ524288 LCF458801:LCF524288 LMB458801:LMB524288 LVX458801:LVX524288 MFT458801:MFT524288 MPP458801:MPP524288 MZL458801:MZL524288 NJH458801:NJH524288 NTD458801:NTD524288 OCZ458801:OCZ524288 OMV458801:OMV524288 OWR458801:OWR524288 PGN458801:PGN524288 PQJ458801:PQJ524288 QAF458801:QAF524288 QKB458801:QKB524288 QTX458801:QTX524288 RDT458801:RDT524288 RNP458801:RNP524288 RXL458801:RXL524288 SHH458801:SHH524288 SRD458801:SRD524288 TAZ458801:TAZ524288 TKV458801:TKV524288 TUR458801:TUR524288 UEN458801:UEN524288 UOJ458801:UOJ524288 UYF458801:UYF524288 VIB458801:VIB524288 VRX458801:VRX524288 WBT458801:WBT524288 WLP458801:WLP524288 WVL458801:WVL524288 D524337:D589824 IZ524337:IZ589824 SV524337:SV589824 ACR524337:ACR589824 AMN524337:AMN589824 AWJ524337:AWJ589824 BGF524337:BGF589824 BQB524337:BQB589824 BZX524337:BZX589824 CJT524337:CJT589824 CTP524337:CTP589824 DDL524337:DDL589824 DNH524337:DNH589824 DXD524337:DXD589824 EGZ524337:EGZ589824 EQV524337:EQV589824 FAR524337:FAR589824 FKN524337:FKN589824 FUJ524337:FUJ589824 GEF524337:GEF589824 GOB524337:GOB589824 GXX524337:GXX589824 HHT524337:HHT589824 HRP524337:HRP589824 IBL524337:IBL589824 ILH524337:ILH589824 IVD524337:IVD589824 JEZ524337:JEZ589824 JOV524337:JOV589824 JYR524337:JYR589824 KIN524337:KIN589824 KSJ524337:KSJ589824 LCF524337:LCF589824 LMB524337:LMB589824 LVX524337:LVX589824 MFT524337:MFT589824 MPP524337:MPP589824 MZL524337:MZL589824 NJH524337:NJH589824 NTD524337:NTD589824 OCZ524337:OCZ589824 OMV524337:OMV589824 OWR524337:OWR589824 PGN524337:PGN589824 PQJ524337:PQJ589824 QAF524337:QAF589824 QKB524337:QKB589824 QTX524337:QTX589824 RDT524337:RDT589824 RNP524337:RNP589824 RXL524337:RXL589824 SHH524337:SHH589824 SRD524337:SRD589824 TAZ524337:TAZ589824 TKV524337:TKV589824 TUR524337:TUR589824 UEN524337:UEN589824 UOJ524337:UOJ589824 UYF524337:UYF589824 VIB524337:VIB589824 VRX524337:VRX589824 WBT524337:WBT589824 WLP524337:WLP589824 WVL524337:WVL589824 D589873:D655360 IZ589873:IZ655360 SV589873:SV655360 ACR589873:ACR655360 AMN589873:AMN655360 AWJ589873:AWJ655360 BGF589873:BGF655360 BQB589873:BQB655360 BZX589873:BZX655360 CJT589873:CJT655360 CTP589873:CTP655360 DDL589873:DDL655360 DNH589873:DNH655360 DXD589873:DXD655360 EGZ589873:EGZ655360 EQV589873:EQV655360 FAR589873:FAR655360 FKN589873:FKN655360 FUJ589873:FUJ655360 GEF589873:GEF655360 GOB589873:GOB655360 GXX589873:GXX655360 HHT589873:HHT655360 HRP589873:HRP655360 IBL589873:IBL655360 ILH589873:ILH655360 IVD589873:IVD655360 JEZ589873:JEZ655360 JOV589873:JOV655360 JYR589873:JYR655360 KIN589873:KIN655360 KSJ589873:KSJ655360 LCF589873:LCF655360 LMB589873:LMB655360 LVX589873:LVX655360 MFT589873:MFT655360 MPP589873:MPP655360 MZL589873:MZL655360 NJH589873:NJH655360 NTD589873:NTD655360 OCZ589873:OCZ655360 OMV589873:OMV655360 OWR589873:OWR655360 PGN589873:PGN655360 PQJ589873:PQJ655360 QAF589873:QAF655360 QKB589873:QKB655360 QTX589873:QTX655360 RDT589873:RDT655360 RNP589873:RNP655360 RXL589873:RXL655360 SHH589873:SHH655360 SRD589873:SRD655360 TAZ589873:TAZ655360 TKV589873:TKV655360 TUR589873:TUR655360 UEN589873:UEN655360 UOJ589873:UOJ655360 UYF589873:UYF655360 VIB589873:VIB655360 VRX589873:VRX655360 WBT589873:WBT655360 WLP589873:WLP655360 WVL589873:WVL655360 D655409:D720896 IZ655409:IZ720896 SV655409:SV720896 ACR655409:ACR720896 AMN655409:AMN720896 AWJ655409:AWJ720896 BGF655409:BGF720896 BQB655409:BQB720896 BZX655409:BZX720896 CJT655409:CJT720896 CTP655409:CTP720896 DDL655409:DDL720896 DNH655409:DNH720896 DXD655409:DXD720896 EGZ655409:EGZ720896 EQV655409:EQV720896 FAR655409:FAR720896 FKN655409:FKN720896 FUJ655409:FUJ720896 GEF655409:GEF720896 GOB655409:GOB720896 GXX655409:GXX720896 HHT655409:HHT720896 HRP655409:HRP720896 IBL655409:IBL720896 ILH655409:ILH720896 IVD655409:IVD720896 JEZ655409:JEZ720896 JOV655409:JOV720896 JYR655409:JYR720896 KIN655409:KIN720896 KSJ655409:KSJ720896 LCF655409:LCF720896 LMB655409:LMB720896 LVX655409:LVX720896 MFT655409:MFT720896 MPP655409:MPP720896 MZL655409:MZL720896 NJH655409:NJH720896 NTD655409:NTD720896 OCZ655409:OCZ720896 OMV655409:OMV720896 OWR655409:OWR720896 PGN655409:PGN720896 PQJ655409:PQJ720896 QAF655409:QAF720896 QKB655409:QKB720896 QTX655409:QTX720896 RDT655409:RDT720896 RNP655409:RNP720896 RXL655409:RXL720896 SHH655409:SHH720896 SRD655409:SRD720896 TAZ655409:TAZ720896 TKV655409:TKV720896 TUR655409:TUR720896 UEN655409:UEN720896 UOJ655409:UOJ720896 UYF655409:UYF720896 VIB655409:VIB720896 VRX655409:VRX720896 WBT655409:WBT720896 WLP655409:WLP720896 WVL655409:WVL720896 D720945:D786432 IZ720945:IZ786432 SV720945:SV786432 ACR720945:ACR786432 AMN720945:AMN786432 AWJ720945:AWJ786432 BGF720945:BGF786432 BQB720945:BQB786432 BZX720945:BZX786432 CJT720945:CJT786432 CTP720945:CTP786432 DDL720945:DDL786432 DNH720945:DNH786432 DXD720945:DXD786432 EGZ720945:EGZ786432 EQV720945:EQV786432 FAR720945:FAR786432 FKN720945:FKN786432 FUJ720945:FUJ786432 GEF720945:GEF786432 GOB720945:GOB786432 GXX720945:GXX786432 HHT720945:HHT786432 HRP720945:HRP786432 IBL720945:IBL786432 ILH720945:ILH786432 IVD720945:IVD786432 JEZ720945:JEZ786432 JOV720945:JOV786432 JYR720945:JYR786432 KIN720945:KIN786432 KSJ720945:KSJ786432 LCF720945:LCF786432 LMB720945:LMB786432 LVX720945:LVX786432 MFT720945:MFT786432 MPP720945:MPP786432 MZL720945:MZL786432 NJH720945:NJH786432 NTD720945:NTD786432 OCZ720945:OCZ786432 OMV720945:OMV786432 OWR720945:OWR786432 PGN720945:PGN786432 PQJ720945:PQJ786432 QAF720945:QAF786432 QKB720945:QKB786432 QTX720945:QTX786432 RDT720945:RDT786432 RNP720945:RNP786432 RXL720945:RXL786432 SHH720945:SHH786432 SRD720945:SRD786432 TAZ720945:TAZ786432 TKV720945:TKV786432 TUR720945:TUR786432 UEN720945:UEN786432 UOJ720945:UOJ786432 UYF720945:UYF786432 VIB720945:VIB786432 VRX720945:VRX786432 WBT720945:WBT786432 WLP720945:WLP786432 WVL720945:WVL786432 D786481:D851968 IZ786481:IZ851968 SV786481:SV851968 ACR786481:ACR851968 AMN786481:AMN851968 AWJ786481:AWJ851968 BGF786481:BGF851968 BQB786481:BQB851968 BZX786481:BZX851968 CJT786481:CJT851968 CTP786481:CTP851968 DDL786481:DDL851968 DNH786481:DNH851968 DXD786481:DXD851968 EGZ786481:EGZ851968 EQV786481:EQV851968 FAR786481:FAR851968 FKN786481:FKN851968 FUJ786481:FUJ851968 GEF786481:GEF851968 GOB786481:GOB851968 GXX786481:GXX851968 HHT786481:HHT851968 HRP786481:HRP851968 IBL786481:IBL851968 ILH786481:ILH851968 IVD786481:IVD851968 JEZ786481:JEZ851968 JOV786481:JOV851968 JYR786481:JYR851968 KIN786481:KIN851968 KSJ786481:KSJ851968 LCF786481:LCF851968 LMB786481:LMB851968 LVX786481:LVX851968 MFT786481:MFT851968 MPP786481:MPP851968 MZL786481:MZL851968 NJH786481:NJH851968 NTD786481:NTD851968 OCZ786481:OCZ851968 OMV786481:OMV851968 OWR786481:OWR851968 PGN786481:PGN851968 PQJ786481:PQJ851968 QAF786481:QAF851968 QKB786481:QKB851968 QTX786481:QTX851968 RDT786481:RDT851968 RNP786481:RNP851968 RXL786481:RXL851968 SHH786481:SHH851968 SRD786481:SRD851968 TAZ786481:TAZ851968 TKV786481:TKV851968 TUR786481:TUR851968 UEN786481:UEN851968 UOJ786481:UOJ851968 UYF786481:UYF851968 VIB786481:VIB851968 VRX786481:VRX851968 WBT786481:WBT851968 WLP786481:WLP851968 WVL786481:WVL851968 D852017:D917504 IZ852017:IZ917504 SV852017:SV917504 ACR852017:ACR917504 AMN852017:AMN917504 AWJ852017:AWJ917504 BGF852017:BGF917504 BQB852017:BQB917504 BZX852017:BZX917504 CJT852017:CJT917504 CTP852017:CTP917504 DDL852017:DDL917504 DNH852017:DNH917504 DXD852017:DXD917504 EGZ852017:EGZ917504 EQV852017:EQV917504 FAR852017:FAR917504 FKN852017:FKN917504 FUJ852017:FUJ917504 GEF852017:GEF917504 GOB852017:GOB917504 GXX852017:GXX917504 HHT852017:HHT917504 HRP852017:HRP917504 IBL852017:IBL917504 ILH852017:ILH917504 IVD852017:IVD917504 JEZ852017:JEZ917504 JOV852017:JOV917504 JYR852017:JYR917504 KIN852017:KIN917504 KSJ852017:KSJ917504 LCF852017:LCF917504 LMB852017:LMB917504 LVX852017:LVX917504 MFT852017:MFT917504 MPP852017:MPP917504 MZL852017:MZL917504 NJH852017:NJH917504 NTD852017:NTD917504 OCZ852017:OCZ917504 OMV852017:OMV917504 OWR852017:OWR917504 PGN852017:PGN917504 PQJ852017:PQJ917504 QAF852017:QAF917504 QKB852017:QKB917504 QTX852017:QTX917504 RDT852017:RDT917504 RNP852017:RNP917504 RXL852017:RXL917504 SHH852017:SHH917504 SRD852017:SRD917504 TAZ852017:TAZ917504 TKV852017:TKV917504 TUR852017:TUR917504 UEN852017:UEN917504 UOJ852017:UOJ917504 UYF852017:UYF917504 VIB852017:VIB917504 VRX852017:VRX917504 WBT852017:WBT917504 WLP852017:WLP917504 WVL852017:WVL917504 D917553:D983040 IZ917553:IZ983040 SV917553:SV983040 ACR917553:ACR983040 AMN917553:AMN983040 AWJ917553:AWJ983040 BGF917553:BGF983040 BQB917553:BQB983040 BZX917553:BZX983040 CJT917553:CJT983040 CTP917553:CTP983040 DDL917553:DDL983040 DNH917553:DNH983040 DXD917553:DXD983040 EGZ917553:EGZ983040 EQV917553:EQV983040 FAR917553:FAR983040 FKN917553:FKN983040 FUJ917553:FUJ983040 GEF917553:GEF983040 GOB917553:GOB983040 GXX917553:GXX983040 HHT917553:HHT983040 HRP917553:HRP983040 IBL917553:IBL983040 ILH917553:ILH983040 IVD917553:IVD983040 JEZ917553:JEZ983040 JOV917553:JOV983040 JYR917553:JYR983040 KIN917553:KIN983040 KSJ917553:KSJ983040 LCF917553:LCF983040 LMB917553:LMB983040 LVX917553:LVX983040 MFT917553:MFT983040 MPP917553:MPP983040 MZL917553:MZL983040 NJH917553:NJH983040 NTD917553:NTD983040 OCZ917553:OCZ983040 OMV917553:OMV983040 OWR917553:OWR983040 PGN917553:PGN983040 PQJ917553:PQJ983040 QAF917553:QAF983040 QKB917553:QKB983040 QTX917553:QTX983040 RDT917553:RDT983040 RNP917553:RNP983040 RXL917553:RXL983040 SHH917553:SHH983040 SRD917553:SRD983040 TAZ917553:TAZ983040 TKV917553:TKV983040 TUR917553:TUR983040 UEN917553:UEN983040 UOJ917553:UOJ983040 UYF917553:UYF983040 VIB917553:VIB983040 VRX917553:VRX983040 WBT917553:WBT983040 WLP917553:WLP983040 WVL917553:WVL983040 D983089:D1048576 IZ983089:IZ1048576 SV983089:SV1048576 ACR983089:ACR1048576 AMN983089:AMN1048576 AWJ983089:AWJ1048576 BGF983089:BGF1048576 BQB983089:BQB1048576 BZX983089:BZX1048576 CJT983089:CJT1048576 CTP983089:CTP1048576 DDL983089:DDL1048576 DNH983089:DNH1048576 DXD983089:DXD1048576 EGZ983089:EGZ1048576 EQV983089:EQV1048576 FAR983089:FAR1048576 FKN983089:FKN1048576 FUJ983089:FUJ1048576 GEF983089:GEF1048576 GOB983089:GOB1048576 GXX983089:GXX1048576 HHT983089:HHT1048576 HRP983089:HRP1048576 IBL983089:IBL1048576 ILH983089:ILH1048576 IVD983089:IVD1048576 JEZ983089:JEZ1048576 JOV983089:JOV1048576 JYR983089:JYR1048576 KIN983089:KIN1048576 KSJ983089:KSJ1048576 LCF983089:LCF1048576 LMB983089:LMB1048576 LVX983089:LVX1048576 MFT983089:MFT1048576 MPP983089:MPP1048576 MZL983089:MZL1048576 NJH983089:NJH1048576 NTD983089:NTD1048576 OCZ983089:OCZ1048576 OMV983089:OMV1048576 OWR983089:OWR1048576 PGN983089:PGN1048576 PQJ983089:PQJ1048576 QAF983089:QAF1048576 QKB983089:QKB1048576 QTX983089:QTX1048576 RDT983089:RDT1048576 RNP983089:RNP1048576 RXL983089:RXL1048576 SHH983089:SHH1048576 SRD983089:SRD1048576 TAZ983089:TAZ1048576 TKV983089:TKV1048576 TUR983089:TUR1048576 UEN983089:UEN1048576 UOJ983089:UOJ1048576 UYF983089:UYF1048576 VIB983089:VIB1048576 VRX983089:VRX1048576 WBT983089:WBT1048576 WLP983089:WLP1048576 WVL983089:WVL1048576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E65560:I65560 JA65560:JE65560 SW65560:TA65560 ACS65560:ACW65560 AMO65560:AMS65560 AWK65560:AWO65560 BGG65560:BGK65560 BQC65560:BQG65560 BZY65560:CAC65560 CJU65560:CJY65560 CTQ65560:CTU65560 DDM65560:DDQ65560 DNI65560:DNM65560 DXE65560:DXI65560 EHA65560:EHE65560 EQW65560:ERA65560 FAS65560:FAW65560 FKO65560:FKS65560 FUK65560:FUO65560 GEG65560:GEK65560 GOC65560:GOG65560 GXY65560:GYC65560 HHU65560:HHY65560 HRQ65560:HRU65560 IBM65560:IBQ65560 ILI65560:ILM65560 IVE65560:IVI65560 JFA65560:JFE65560 JOW65560:JPA65560 JYS65560:JYW65560 KIO65560:KIS65560 KSK65560:KSO65560 LCG65560:LCK65560 LMC65560:LMG65560 LVY65560:LWC65560 MFU65560:MFY65560 MPQ65560:MPU65560 MZM65560:MZQ65560 NJI65560:NJM65560 NTE65560:NTI65560 ODA65560:ODE65560 OMW65560:ONA65560 OWS65560:OWW65560 PGO65560:PGS65560 PQK65560:PQO65560 QAG65560:QAK65560 QKC65560:QKG65560 QTY65560:QUC65560 RDU65560:RDY65560 RNQ65560:RNU65560 RXM65560:RXQ65560 SHI65560:SHM65560 SRE65560:SRI65560 TBA65560:TBE65560 TKW65560:TLA65560 TUS65560:TUW65560 UEO65560:UES65560 UOK65560:UOO65560 UYG65560:UYK65560 VIC65560:VIG65560 VRY65560:VSC65560 WBU65560:WBY65560 WLQ65560:WLU65560 WVM65560:WVQ65560 E131096:I131096 JA131096:JE131096 SW131096:TA131096 ACS131096:ACW131096 AMO131096:AMS131096 AWK131096:AWO131096 BGG131096:BGK131096 BQC131096:BQG131096 BZY131096:CAC131096 CJU131096:CJY131096 CTQ131096:CTU131096 DDM131096:DDQ131096 DNI131096:DNM131096 DXE131096:DXI131096 EHA131096:EHE131096 EQW131096:ERA131096 FAS131096:FAW131096 FKO131096:FKS131096 FUK131096:FUO131096 GEG131096:GEK131096 GOC131096:GOG131096 GXY131096:GYC131096 HHU131096:HHY131096 HRQ131096:HRU131096 IBM131096:IBQ131096 ILI131096:ILM131096 IVE131096:IVI131096 JFA131096:JFE131096 JOW131096:JPA131096 JYS131096:JYW131096 KIO131096:KIS131096 KSK131096:KSO131096 LCG131096:LCK131096 LMC131096:LMG131096 LVY131096:LWC131096 MFU131096:MFY131096 MPQ131096:MPU131096 MZM131096:MZQ131096 NJI131096:NJM131096 NTE131096:NTI131096 ODA131096:ODE131096 OMW131096:ONA131096 OWS131096:OWW131096 PGO131096:PGS131096 PQK131096:PQO131096 QAG131096:QAK131096 QKC131096:QKG131096 QTY131096:QUC131096 RDU131096:RDY131096 RNQ131096:RNU131096 RXM131096:RXQ131096 SHI131096:SHM131096 SRE131096:SRI131096 TBA131096:TBE131096 TKW131096:TLA131096 TUS131096:TUW131096 UEO131096:UES131096 UOK131096:UOO131096 UYG131096:UYK131096 VIC131096:VIG131096 VRY131096:VSC131096 WBU131096:WBY131096 WLQ131096:WLU131096 WVM131096:WVQ131096 E196632:I196632 JA196632:JE196632 SW196632:TA196632 ACS196632:ACW196632 AMO196632:AMS196632 AWK196632:AWO196632 BGG196632:BGK196632 BQC196632:BQG196632 BZY196632:CAC196632 CJU196632:CJY196632 CTQ196632:CTU196632 DDM196632:DDQ196632 DNI196632:DNM196632 DXE196632:DXI196632 EHA196632:EHE196632 EQW196632:ERA196632 FAS196632:FAW196632 FKO196632:FKS196632 FUK196632:FUO196632 GEG196632:GEK196632 GOC196632:GOG196632 GXY196632:GYC196632 HHU196632:HHY196632 HRQ196632:HRU196632 IBM196632:IBQ196632 ILI196632:ILM196632 IVE196632:IVI196632 JFA196632:JFE196632 JOW196632:JPA196632 JYS196632:JYW196632 KIO196632:KIS196632 KSK196632:KSO196632 LCG196632:LCK196632 LMC196632:LMG196632 LVY196632:LWC196632 MFU196632:MFY196632 MPQ196632:MPU196632 MZM196632:MZQ196632 NJI196632:NJM196632 NTE196632:NTI196632 ODA196632:ODE196632 OMW196632:ONA196632 OWS196632:OWW196632 PGO196632:PGS196632 PQK196632:PQO196632 QAG196632:QAK196632 QKC196632:QKG196632 QTY196632:QUC196632 RDU196632:RDY196632 RNQ196632:RNU196632 RXM196632:RXQ196632 SHI196632:SHM196632 SRE196632:SRI196632 TBA196632:TBE196632 TKW196632:TLA196632 TUS196632:TUW196632 UEO196632:UES196632 UOK196632:UOO196632 UYG196632:UYK196632 VIC196632:VIG196632 VRY196632:VSC196632 WBU196632:WBY196632 WLQ196632:WLU196632 WVM196632:WVQ196632 E262168:I262168 JA262168:JE262168 SW262168:TA262168 ACS262168:ACW262168 AMO262168:AMS262168 AWK262168:AWO262168 BGG262168:BGK262168 BQC262168:BQG262168 BZY262168:CAC262168 CJU262168:CJY262168 CTQ262168:CTU262168 DDM262168:DDQ262168 DNI262168:DNM262168 DXE262168:DXI262168 EHA262168:EHE262168 EQW262168:ERA262168 FAS262168:FAW262168 FKO262168:FKS262168 FUK262168:FUO262168 GEG262168:GEK262168 GOC262168:GOG262168 GXY262168:GYC262168 HHU262168:HHY262168 HRQ262168:HRU262168 IBM262168:IBQ262168 ILI262168:ILM262168 IVE262168:IVI262168 JFA262168:JFE262168 JOW262168:JPA262168 JYS262168:JYW262168 KIO262168:KIS262168 KSK262168:KSO262168 LCG262168:LCK262168 LMC262168:LMG262168 LVY262168:LWC262168 MFU262168:MFY262168 MPQ262168:MPU262168 MZM262168:MZQ262168 NJI262168:NJM262168 NTE262168:NTI262168 ODA262168:ODE262168 OMW262168:ONA262168 OWS262168:OWW262168 PGO262168:PGS262168 PQK262168:PQO262168 QAG262168:QAK262168 QKC262168:QKG262168 QTY262168:QUC262168 RDU262168:RDY262168 RNQ262168:RNU262168 RXM262168:RXQ262168 SHI262168:SHM262168 SRE262168:SRI262168 TBA262168:TBE262168 TKW262168:TLA262168 TUS262168:TUW262168 UEO262168:UES262168 UOK262168:UOO262168 UYG262168:UYK262168 VIC262168:VIG262168 VRY262168:VSC262168 WBU262168:WBY262168 WLQ262168:WLU262168 WVM262168:WVQ262168 E327704:I327704 JA327704:JE327704 SW327704:TA327704 ACS327704:ACW327704 AMO327704:AMS327704 AWK327704:AWO327704 BGG327704:BGK327704 BQC327704:BQG327704 BZY327704:CAC327704 CJU327704:CJY327704 CTQ327704:CTU327704 DDM327704:DDQ327704 DNI327704:DNM327704 DXE327704:DXI327704 EHA327704:EHE327704 EQW327704:ERA327704 FAS327704:FAW327704 FKO327704:FKS327704 FUK327704:FUO327704 GEG327704:GEK327704 GOC327704:GOG327704 GXY327704:GYC327704 HHU327704:HHY327704 HRQ327704:HRU327704 IBM327704:IBQ327704 ILI327704:ILM327704 IVE327704:IVI327704 JFA327704:JFE327704 JOW327704:JPA327704 JYS327704:JYW327704 KIO327704:KIS327704 KSK327704:KSO327704 LCG327704:LCK327704 LMC327704:LMG327704 LVY327704:LWC327704 MFU327704:MFY327704 MPQ327704:MPU327704 MZM327704:MZQ327704 NJI327704:NJM327704 NTE327704:NTI327704 ODA327704:ODE327704 OMW327704:ONA327704 OWS327704:OWW327704 PGO327704:PGS327704 PQK327704:PQO327704 QAG327704:QAK327704 QKC327704:QKG327704 QTY327704:QUC327704 RDU327704:RDY327704 RNQ327704:RNU327704 RXM327704:RXQ327704 SHI327704:SHM327704 SRE327704:SRI327704 TBA327704:TBE327704 TKW327704:TLA327704 TUS327704:TUW327704 UEO327704:UES327704 UOK327704:UOO327704 UYG327704:UYK327704 VIC327704:VIG327704 VRY327704:VSC327704 WBU327704:WBY327704 WLQ327704:WLU327704 WVM327704:WVQ327704 E393240:I393240 JA393240:JE393240 SW393240:TA393240 ACS393240:ACW393240 AMO393240:AMS393240 AWK393240:AWO393240 BGG393240:BGK393240 BQC393240:BQG393240 BZY393240:CAC393240 CJU393240:CJY393240 CTQ393240:CTU393240 DDM393240:DDQ393240 DNI393240:DNM393240 DXE393240:DXI393240 EHA393240:EHE393240 EQW393240:ERA393240 FAS393240:FAW393240 FKO393240:FKS393240 FUK393240:FUO393240 GEG393240:GEK393240 GOC393240:GOG393240 GXY393240:GYC393240 HHU393240:HHY393240 HRQ393240:HRU393240 IBM393240:IBQ393240 ILI393240:ILM393240 IVE393240:IVI393240 JFA393240:JFE393240 JOW393240:JPA393240 JYS393240:JYW393240 KIO393240:KIS393240 KSK393240:KSO393240 LCG393240:LCK393240 LMC393240:LMG393240 LVY393240:LWC393240 MFU393240:MFY393240 MPQ393240:MPU393240 MZM393240:MZQ393240 NJI393240:NJM393240 NTE393240:NTI393240 ODA393240:ODE393240 OMW393240:ONA393240 OWS393240:OWW393240 PGO393240:PGS393240 PQK393240:PQO393240 QAG393240:QAK393240 QKC393240:QKG393240 QTY393240:QUC393240 RDU393240:RDY393240 RNQ393240:RNU393240 RXM393240:RXQ393240 SHI393240:SHM393240 SRE393240:SRI393240 TBA393240:TBE393240 TKW393240:TLA393240 TUS393240:TUW393240 UEO393240:UES393240 UOK393240:UOO393240 UYG393240:UYK393240 VIC393240:VIG393240 VRY393240:VSC393240 WBU393240:WBY393240 WLQ393240:WLU393240 WVM393240:WVQ393240 E458776:I458776 JA458776:JE458776 SW458776:TA458776 ACS458776:ACW458776 AMO458776:AMS458776 AWK458776:AWO458776 BGG458776:BGK458776 BQC458776:BQG458776 BZY458776:CAC458776 CJU458776:CJY458776 CTQ458776:CTU458776 DDM458776:DDQ458776 DNI458776:DNM458776 DXE458776:DXI458776 EHA458776:EHE458776 EQW458776:ERA458776 FAS458776:FAW458776 FKO458776:FKS458776 FUK458776:FUO458776 GEG458776:GEK458776 GOC458776:GOG458776 GXY458776:GYC458776 HHU458776:HHY458776 HRQ458776:HRU458776 IBM458776:IBQ458776 ILI458776:ILM458776 IVE458776:IVI458776 JFA458776:JFE458776 JOW458776:JPA458776 JYS458776:JYW458776 KIO458776:KIS458776 KSK458776:KSO458776 LCG458776:LCK458776 LMC458776:LMG458776 LVY458776:LWC458776 MFU458776:MFY458776 MPQ458776:MPU458776 MZM458776:MZQ458776 NJI458776:NJM458776 NTE458776:NTI458776 ODA458776:ODE458776 OMW458776:ONA458776 OWS458776:OWW458776 PGO458776:PGS458776 PQK458776:PQO458776 QAG458776:QAK458776 QKC458776:QKG458776 QTY458776:QUC458776 RDU458776:RDY458776 RNQ458776:RNU458776 RXM458776:RXQ458776 SHI458776:SHM458776 SRE458776:SRI458776 TBA458776:TBE458776 TKW458776:TLA458776 TUS458776:TUW458776 UEO458776:UES458776 UOK458776:UOO458776 UYG458776:UYK458776 VIC458776:VIG458776 VRY458776:VSC458776 WBU458776:WBY458776 WLQ458776:WLU458776 WVM458776:WVQ458776 E524312:I524312 JA524312:JE524312 SW524312:TA524312 ACS524312:ACW524312 AMO524312:AMS524312 AWK524312:AWO524312 BGG524312:BGK524312 BQC524312:BQG524312 BZY524312:CAC524312 CJU524312:CJY524312 CTQ524312:CTU524312 DDM524312:DDQ524312 DNI524312:DNM524312 DXE524312:DXI524312 EHA524312:EHE524312 EQW524312:ERA524312 FAS524312:FAW524312 FKO524312:FKS524312 FUK524312:FUO524312 GEG524312:GEK524312 GOC524312:GOG524312 GXY524312:GYC524312 HHU524312:HHY524312 HRQ524312:HRU524312 IBM524312:IBQ524312 ILI524312:ILM524312 IVE524312:IVI524312 JFA524312:JFE524312 JOW524312:JPA524312 JYS524312:JYW524312 KIO524312:KIS524312 KSK524312:KSO524312 LCG524312:LCK524312 LMC524312:LMG524312 LVY524312:LWC524312 MFU524312:MFY524312 MPQ524312:MPU524312 MZM524312:MZQ524312 NJI524312:NJM524312 NTE524312:NTI524312 ODA524312:ODE524312 OMW524312:ONA524312 OWS524312:OWW524312 PGO524312:PGS524312 PQK524312:PQO524312 QAG524312:QAK524312 QKC524312:QKG524312 QTY524312:QUC524312 RDU524312:RDY524312 RNQ524312:RNU524312 RXM524312:RXQ524312 SHI524312:SHM524312 SRE524312:SRI524312 TBA524312:TBE524312 TKW524312:TLA524312 TUS524312:TUW524312 UEO524312:UES524312 UOK524312:UOO524312 UYG524312:UYK524312 VIC524312:VIG524312 VRY524312:VSC524312 WBU524312:WBY524312 WLQ524312:WLU524312 WVM524312:WVQ524312 E589848:I589848 JA589848:JE589848 SW589848:TA589848 ACS589848:ACW589848 AMO589848:AMS589848 AWK589848:AWO589848 BGG589848:BGK589848 BQC589848:BQG589848 BZY589848:CAC589848 CJU589848:CJY589848 CTQ589848:CTU589848 DDM589848:DDQ589848 DNI589848:DNM589848 DXE589848:DXI589848 EHA589848:EHE589848 EQW589848:ERA589848 FAS589848:FAW589848 FKO589848:FKS589848 FUK589848:FUO589848 GEG589848:GEK589848 GOC589848:GOG589848 GXY589848:GYC589848 HHU589848:HHY589848 HRQ589848:HRU589848 IBM589848:IBQ589848 ILI589848:ILM589848 IVE589848:IVI589848 JFA589848:JFE589848 JOW589848:JPA589848 JYS589848:JYW589848 KIO589848:KIS589848 KSK589848:KSO589848 LCG589848:LCK589848 LMC589848:LMG589848 LVY589848:LWC589848 MFU589848:MFY589848 MPQ589848:MPU589848 MZM589848:MZQ589848 NJI589848:NJM589848 NTE589848:NTI589848 ODA589848:ODE589848 OMW589848:ONA589848 OWS589848:OWW589848 PGO589848:PGS589848 PQK589848:PQO589848 QAG589848:QAK589848 QKC589848:QKG589848 QTY589848:QUC589848 RDU589848:RDY589848 RNQ589848:RNU589848 RXM589848:RXQ589848 SHI589848:SHM589848 SRE589848:SRI589848 TBA589848:TBE589848 TKW589848:TLA589848 TUS589848:TUW589848 UEO589848:UES589848 UOK589848:UOO589848 UYG589848:UYK589848 VIC589848:VIG589848 VRY589848:VSC589848 WBU589848:WBY589848 WLQ589848:WLU589848 WVM589848:WVQ589848 E655384:I655384 JA655384:JE655384 SW655384:TA655384 ACS655384:ACW655384 AMO655384:AMS655384 AWK655384:AWO655384 BGG655384:BGK655384 BQC655384:BQG655384 BZY655384:CAC655384 CJU655384:CJY655384 CTQ655384:CTU655384 DDM655384:DDQ655384 DNI655384:DNM655384 DXE655384:DXI655384 EHA655384:EHE655384 EQW655384:ERA655384 FAS655384:FAW655384 FKO655384:FKS655384 FUK655384:FUO655384 GEG655384:GEK655384 GOC655384:GOG655384 GXY655384:GYC655384 HHU655384:HHY655384 HRQ655384:HRU655384 IBM655384:IBQ655384 ILI655384:ILM655384 IVE655384:IVI655384 JFA655384:JFE655384 JOW655384:JPA655384 JYS655384:JYW655384 KIO655384:KIS655384 KSK655384:KSO655384 LCG655384:LCK655384 LMC655384:LMG655384 LVY655384:LWC655384 MFU655384:MFY655384 MPQ655384:MPU655384 MZM655384:MZQ655384 NJI655384:NJM655384 NTE655384:NTI655384 ODA655384:ODE655384 OMW655384:ONA655384 OWS655384:OWW655384 PGO655384:PGS655384 PQK655384:PQO655384 QAG655384:QAK655384 QKC655384:QKG655384 QTY655384:QUC655384 RDU655384:RDY655384 RNQ655384:RNU655384 RXM655384:RXQ655384 SHI655384:SHM655384 SRE655384:SRI655384 TBA655384:TBE655384 TKW655384:TLA655384 TUS655384:TUW655384 UEO655384:UES655384 UOK655384:UOO655384 UYG655384:UYK655384 VIC655384:VIG655384 VRY655384:VSC655384 WBU655384:WBY655384 WLQ655384:WLU655384 WVM655384:WVQ655384 E720920:I720920 JA720920:JE720920 SW720920:TA720920 ACS720920:ACW720920 AMO720920:AMS720920 AWK720920:AWO720920 BGG720920:BGK720920 BQC720920:BQG720920 BZY720920:CAC720920 CJU720920:CJY720920 CTQ720920:CTU720920 DDM720920:DDQ720920 DNI720920:DNM720920 DXE720920:DXI720920 EHA720920:EHE720920 EQW720920:ERA720920 FAS720920:FAW720920 FKO720920:FKS720920 FUK720920:FUO720920 GEG720920:GEK720920 GOC720920:GOG720920 GXY720920:GYC720920 HHU720920:HHY720920 HRQ720920:HRU720920 IBM720920:IBQ720920 ILI720920:ILM720920 IVE720920:IVI720920 JFA720920:JFE720920 JOW720920:JPA720920 JYS720920:JYW720920 KIO720920:KIS720920 KSK720920:KSO720920 LCG720920:LCK720920 LMC720920:LMG720920 LVY720920:LWC720920 MFU720920:MFY720920 MPQ720920:MPU720920 MZM720920:MZQ720920 NJI720920:NJM720920 NTE720920:NTI720920 ODA720920:ODE720920 OMW720920:ONA720920 OWS720920:OWW720920 PGO720920:PGS720920 PQK720920:PQO720920 QAG720920:QAK720920 QKC720920:QKG720920 QTY720920:QUC720920 RDU720920:RDY720920 RNQ720920:RNU720920 RXM720920:RXQ720920 SHI720920:SHM720920 SRE720920:SRI720920 TBA720920:TBE720920 TKW720920:TLA720920 TUS720920:TUW720920 UEO720920:UES720920 UOK720920:UOO720920 UYG720920:UYK720920 VIC720920:VIG720920 VRY720920:VSC720920 WBU720920:WBY720920 WLQ720920:WLU720920 WVM720920:WVQ720920 E786456:I786456 JA786456:JE786456 SW786456:TA786456 ACS786456:ACW786456 AMO786456:AMS786456 AWK786456:AWO786456 BGG786456:BGK786456 BQC786456:BQG786456 BZY786456:CAC786456 CJU786456:CJY786456 CTQ786456:CTU786456 DDM786456:DDQ786456 DNI786456:DNM786456 DXE786456:DXI786456 EHA786456:EHE786456 EQW786456:ERA786456 FAS786456:FAW786456 FKO786456:FKS786456 FUK786456:FUO786456 GEG786456:GEK786456 GOC786456:GOG786456 GXY786456:GYC786456 HHU786456:HHY786456 HRQ786456:HRU786456 IBM786456:IBQ786456 ILI786456:ILM786456 IVE786456:IVI786456 JFA786456:JFE786456 JOW786456:JPA786456 JYS786456:JYW786456 KIO786456:KIS786456 KSK786456:KSO786456 LCG786456:LCK786456 LMC786456:LMG786456 LVY786456:LWC786456 MFU786456:MFY786456 MPQ786456:MPU786456 MZM786456:MZQ786456 NJI786456:NJM786456 NTE786456:NTI786456 ODA786456:ODE786456 OMW786456:ONA786456 OWS786456:OWW786456 PGO786456:PGS786456 PQK786456:PQO786456 QAG786456:QAK786456 QKC786456:QKG786456 QTY786456:QUC786456 RDU786456:RDY786456 RNQ786456:RNU786456 RXM786456:RXQ786456 SHI786456:SHM786456 SRE786456:SRI786456 TBA786456:TBE786456 TKW786456:TLA786456 TUS786456:TUW786456 UEO786456:UES786456 UOK786456:UOO786456 UYG786456:UYK786456 VIC786456:VIG786456 VRY786456:VSC786456 WBU786456:WBY786456 WLQ786456:WLU786456 WVM786456:WVQ786456 E851992:I851992 JA851992:JE851992 SW851992:TA851992 ACS851992:ACW851992 AMO851992:AMS851992 AWK851992:AWO851992 BGG851992:BGK851992 BQC851992:BQG851992 BZY851992:CAC851992 CJU851992:CJY851992 CTQ851992:CTU851992 DDM851992:DDQ851992 DNI851992:DNM851992 DXE851992:DXI851992 EHA851992:EHE851992 EQW851992:ERA851992 FAS851992:FAW851992 FKO851992:FKS851992 FUK851992:FUO851992 GEG851992:GEK851992 GOC851992:GOG851992 GXY851992:GYC851992 HHU851992:HHY851992 HRQ851992:HRU851992 IBM851992:IBQ851992 ILI851992:ILM851992 IVE851992:IVI851992 JFA851992:JFE851992 JOW851992:JPA851992 JYS851992:JYW851992 KIO851992:KIS851992 KSK851992:KSO851992 LCG851992:LCK851992 LMC851992:LMG851992 LVY851992:LWC851992 MFU851992:MFY851992 MPQ851992:MPU851992 MZM851992:MZQ851992 NJI851992:NJM851992 NTE851992:NTI851992 ODA851992:ODE851992 OMW851992:ONA851992 OWS851992:OWW851992 PGO851992:PGS851992 PQK851992:PQO851992 QAG851992:QAK851992 QKC851992:QKG851992 QTY851992:QUC851992 RDU851992:RDY851992 RNQ851992:RNU851992 RXM851992:RXQ851992 SHI851992:SHM851992 SRE851992:SRI851992 TBA851992:TBE851992 TKW851992:TLA851992 TUS851992:TUW851992 UEO851992:UES851992 UOK851992:UOO851992 UYG851992:UYK851992 VIC851992:VIG851992 VRY851992:VSC851992 WBU851992:WBY851992 WLQ851992:WLU851992 WVM851992:WVQ851992 E917528:I917528 JA917528:JE917528 SW917528:TA917528 ACS917528:ACW917528 AMO917528:AMS917528 AWK917528:AWO917528 BGG917528:BGK917528 BQC917528:BQG917528 BZY917528:CAC917528 CJU917528:CJY917528 CTQ917528:CTU917528 DDM917528:DDQ917528 DNI917528:DNM917528 DXE917528:DXI917528 EHA917528:EHE917528 EQW917528:ERA917528 FAS917528:FAW917528 FKO917528:FKS917528 FUK917528:FUO917528 GEG917528:GEK917528 GOC917528:GOG917528 GXY917528:GYC917528 HHU917528:HHY917528 HRQ917528:HRU917528 IBM917528:IBQ917528 ILI917528:ILM917528 IVE917528:IVI917528 JFA917528:JFE917528 JOW917528:JPA917528 JYS917528:JYW917528 KIO917528:KIS917528 KSK917528:KSO917528 LCG917528:LCK917528 LMC917528:LMG917528 LVY917528:LWC917528 MFU917528:MFY917528 MPQ917528:MPU917528 MZM917528:MZQ917528 NJI917528:NJM917528 NTE917528:NTI917528 ODA917528:ODE917528 OMW917528:ONA917528 OWS917528:OWW917528 PGO917528:PGS917528 PQK917528:PQO917528 QAG917528:QAK917528 QKC917528:QKG917528 QTY917528:QUC917528 RDU917528:RDY917528 RNQ917528:RNU917528 RXM917528:RXQ917528 SHI917528:SHM917528 SRE917528:SRI917528 TBA917528:TBE917528 TKW917528:TLA917528 TUS917528:TUW917528 UEO917528:UES917528 UOK917528:UOO917528 UYG917528:UYK917528 VIC917528:VIG917528 VRY917528:VSC917528 WBU917528:WBY917528 WLQ917528:WLU917528 WVM917528:WVQ917528 E983064:I983064 JA983064:JE983064 SW983064:TA983064 ACS983064:ACW983064 AMO983064:AMS983064 AWK983064:AWO983064 BGG983064:BGK983064 BQC983064:BQG983064 BZY983064:CAC983064 CJU983064:CJY983064 CTQ983064:CTU983064 DDM983064:DDQ983064 DNI983064:DNM983064 DXE983064:DXI983064 EHA983064:EHE983064 EQW983064:ERA983064 FAS983064:FAW983064 FKO983064:FKS983064 FUK983064:FUO983064 GEG983064:GEK983064 GOC983064:GOG983064 GXY983064:GYC983064 HHU983064:HHY983064 HRQ983064:HRU983064 IBM983064:IBQ983064 ILI983064:ILM983064 IVE983064:IVI983064 JFA983064:JFE983064 JOW983064:JPA983064 JYS983064:JYW983064 KIO983064:KIS983064 KSK983064:KSO983064 LCG983064:LCK983064 LMC983064:LMG983064 LVY983064:LWC983064 MFU983064:MFY983064 MPQ983064:MPU983064 MZM983064:MZQ983064 NJI983064:NJM983064 NTE983064:NTI983064 ODA983064:ODE983064 OMW983064:ONA983064 OWS983064:OWW983064 PGO983064:PGS983064 PQK983064:PQO983064 QAG983064:QAK983064 QKC983064:QKG983064 QTY983064:QUC983064 RDU983064:RDY983064 RNQ983064:RNU983064 RXM983064:RXQ983064 SHI983064:SHM983064 SRE983064:SRI983064 TBA983064:TBE983064 TKW983064:TLA983064 TUS983064:TUW983064 UEO983064:UES983064 UOK983064:UOO983064 UYG983064:UYK983064 VIC983064:VIG983064 VRY983064:VSC983064 WBU983064:WBY983064 WLQ983064:WLU983064 WVM983064:WVQ983064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K27 IZ32:JG32 SV32:TC32 ACR32:ACY32 AMN32:AMU32 AWJ32:AWQ32 BGF32:BGM32 BQB32:BQI32 BZX32:CAE32 CJT32:CKA32 CTP32:CTW32 DDL32:DDS32 DNH32:DNO32 DXD32:DXK32 EGZ32:EHG32 EQV32:ERC32 FAR32:FAY32 FKN32:FKU32 FUJ32:FUQ32 GEF32:GEM32 GOB32:GOI32 GXX32:GYE32 HHT32:HIA32 HRP32:HRW32 IBL32:IBS32 ILH32:ILO32 IVD32:IVK32 JEZ32:JFG32 JOV32:JPC32 JYR32:JYY32 KIN32:KIU32 KSJ32:KSQ32 LCF32:LCM32 LMB32:LMI32 LVX32:LWE32 MFT32:MGA32 MPP32:MPW32 MZL32:MZS32 NJH32:NJO32 NTD32:NTK32 OCZ32:ODG32 OMV32:ONC32 OWR32:OWY32 PGN32:PGU32 PQJ32:PQQ32 QAF32:QAM32 QKB32:QKI32 QTX32:QUE32 RDT32:REA32 RNP32:RNW32 RXL32:RXS32 SHH32:SHO32 SRD32:SRK32 TAZ32:TBG32 TKV32:TLC32 TUR32:TUY32 UEN32:UEU32 UOJ32:UOQ32 UYF32:UYM32 VIB32:VII32 VRX32:VSE32 WBT32:WCA32 WLP32:WLW32 WVL32:WVS32 D65568:K65568 IZ65568:JG65568 SV65568:TC65568 ACR65568:ACY65568 AMN65568:AMU65568 AWJ65568:AWQ65568 BGF65568:BGM65568 BQB65568:BQI65568 BZX65568:CAE65568 CJT65568:CKA65568 CTP65568:CTW65568 DDL65568:DDS65568 DNH65568:DNO65568 DXD65568:DXK65568 EGZ65568:EHG65568 EQV65568:ERC65568 FAR65568:FAY65568 FKN65568:FKU65568 FUJ65568:FUQ65568 GEF65568:GEM65568 GOB65568:GOI65568 GXX65568:GYE65568 HHT65568:HIA65568 HRP65568:HRW65568 IBL65568:IBS65568 ILH65568:ILO65568 IVD65568:IVK65568 JEZ65568:JFG65568 JOV65568:JPC65568 JYR65568:JYY65568 KIN65568:KIU65568 KSJ65568:KSQ65568 LCF65568:LCM65568 LMB65568:LMI65568 LVX65568:LWE65568 MFT65568:MGA65568 MPP65568:MPW65568 MZL65568:MZS65568 NJH65568:NJO65568 NTD65568:NTK65568 OCZ65568:ODG65568 OMV65568:ONC65568 OWR65568:OWY65568 PGN65568:PGU65568 PQJ65568:PQQ65568 QAF65568:QAM65568 QKB65568:QKI65568 QTX65568:QUE65568 RDT65568:REA65568 RNP65568:RNW65568 RXL65568:RXS65568 SHH65568:SHO65568 SRD65568:SRK65568 TAZ65568:TBG65568 TKV65568:TLC65568 TUR65568:TUY65568 UEN65568:UEU65568 UOJ65568:UOQ65568 UYF65568:UYM65568 VIB65568:VII65568 VRX65568:VSE65568 WBT65568:WCA65568 WLP65568:WLW65568 WVL65568:WVS65568 D131104:K131104 IZ131104:JG131104 SV131104:TC131104 ACR131104:ACY131104 AMN131104:AMU131104 AWJ131104:AWQ131104 BGF131104:BGM131104 BQB131104:BQI131104 BZX131104:CAE131104 CJT131104:CKA131104 CTP131104:CTW131104 DDL131104:DDS131104 DNH131104:DNO131104 DXD131104:DXK131104 EGZ131104:EHG131104 EQV131104:ERC131104 FAR131104:FAY131104 FKN131104:FKU131104 FUJ131104:FUQ131104 GEF131104:GEM131104 GOB131104:GOI131104 GXX131104:GYE131104 HHT131104:HIA131104 HRP131104:HRW131104 IBL131104:IBS131104 ILH131104:ILO131104 IVD131104:IVK131104 JEZ131104:JFG131104 JOV131104:JPC131104 JYR131104:JYY131104 KIN131104:KIU131104 KSJ131104:KSQ131104 LCF131104:LCM131104 LMB131104:LMI131104 LVX131104:LWE131104 MFT131104:MGA131104 MPP131104:MPW131104 MZL131104:MZS131104 NJH131104:NJO131104 NTD131104:NTK131104 OCZ131104:ODG131104 OMV131104:ONC131104 OWR131104:OWY131104 PGN131104:PGU131104 PQJ131104:PQQ131104 QAF131104:QAM131104 QKB131104:QKI131104 QTX131104:QUE131104 RDT131104:REA131104 RNP131104:RNW131104 RXL131104:RXS131104 SHH131104:SHO131104 SRD131104:SRK131104 TAZ131104:TBG131104 TKV131104:TLC131104 TUR131104:TUY131104 UEN131104:UEU131104 UOJ131104:UOQ131104 UYF131104:UYM131104 VIB131104:VII131104 VRX131104:VSE131104 WBT131104:WCA131104 WLP131104:WLW131104 WVL131104:WVS131104 D196640:K196640 IZ196640:JG196640 SV196640:TC196640 ACR196640:ACY196640 AMN196640:AMU196640 AWJ196640:AWQ196640 BGF196640:BGM196640 BQB196640:BQI196640 BZX196640:CAE196640 CJT196640:CKA196640 CTP196640:CTW196640 DDL196640:DDS196640 DNH196640:DNO196640 DXD196640:DXK196640 EGZ196640:EHG196640 EQV196640:ERC196640 FAR196640:FAY196640 FKN196640:FKU196640 FUJ196640:FUQ196640 GEF196640:GEM196640 GOB196640:GOI196640 GXX196640:GYE196640 HHT196640:HIA196640 HRP196640:HRW196640 IBL196640:IBS196640 ILH196640:ILO196640 IVD196640:IVK196640 JEZ196640:JFG196640 JOV196640:JPC196640 JYR196640:JYY196640 KIN196640:KIU196640 KSJ196640:KSQ196640 LCF196640:LCM196640 LMB196640:LMI196640 LVX196640:LWE196640 MFT196640:MGA196640 MPP196640:MPW196640 MZL196640:MZS196640 NJH196640:NJO196640 NTD196640:NTK196640 OCZ196640:ODG196640 OMV196640:ONC196640 OWR196640:OWY196640 PGN196640:PGU196640 PQJ196640:PQQ196640 QAF196640:QAM196640 QKB196640:QKI196640 QTX196640:QUE196640 RDT196640:REA196640 RNP196640:RNW196640 RXL196640:RXS196640 SHH196640:SHO196640 SRD196640:SRK196640 TAZ196640:TBG196640 TKV196640:TLC196640 TUR196640:TUY196640 UEN196640:UEU196640 UOJ196640:UOQ196640 UYF196640:UYM196640 VIB196640:VII196640 VRX196640:VSE196640 WBT196640:WCA196640 WLP196640:WLW196640 WVL196640:WVS196640 D262176:K262176 IZ262176:JG262176 SV262176:TC262176 ACR262176:ACY262176 AMN262176:AMU262176 AWJ262176:AWQ262176 BGF262176:BGM262176 BQB262176:BQI262176 BZX262176:CAE262176 CJT262176:CKA262176 CTP262176:CTW262176 DDL262176:DDS262176 DNH262176:DNO262176 DXD262176:DXK262176 EGZ262176:EHG262176 EQV262176:ERC262176 FAR262176:FAY262176 FKN262176:FKU262176 FUJ262176:FUQ262176 GEF262176:GEM262176 GOB262176:GOI262176 GXX262176:GYE262176 HHT262176:HIA262176 HRP262176:HRW262176 IBL262176:IBS262176 ILH262176:ILO262176 IVD262176:IVK262176 JEZ262176:JFG262176 JOV262176:JPC262176 JYR262176:JYY262176 KIN262176:KIU262176 KSJ262176:KSQ262176 LCF262176:LCM262176 LMB262176:LMI262176 LVX262176:LWE262176 MFT262176:MGA262176 MPP262176:MPW262176 MZL262176:MZS262176 NJH262176:NJO262176 NTD262176:NTK262176 OCZ262176:ODG262176 OMV262176:ONC262176 OWR262176:OWY262176 PGN262176:PGU262176 PQJ262176:PQQ262176 QAF262176:QAM262176 QKB262176:QKI262176 QTX262176:QUE262176 RDT262176:REA262176 RNP262176:RNW262176 RXL262176:RXS262176 SHH262176:SHO262176 SRD262176:SRK262176 TAZ262176:TBG262176 TKV262176:TLC262176 TUR262176:TUY262176 UEN262176:UEU262176 UOJ262176:UOQ262176 UYF262176:UYM262176 VIB262176:VII262176 VRX262176:VSE262176 WBT262176:WCA262176 WLP262176:WLW262176 WVL262176:WVS262176 D327712:K327712 IZ327712:JG327712 SV327712:TC327712 ACR327712:ACY327712 AMN327712:AMU327712 AWJ327712:AWQ327712 BGF327712:BGM327712 BQB327712:BQI327712 BZX327712:CAE327712 CJT327712:CKA327712 CTP327712:CTW327712 DDL327712:DDS327712 DNH327712:DNO327712 DXD327712:DXK327712 EGZ327712:EHG327712 EQV327712:ERC327712 FAR327712:FAY327712 FKN327712:FKU327712 FUJ327712:FUQ327712 GEF327712:GEM327712 GOB327712:GOI327712 GXX327712:GYE327712 HHT327712:HIA327712 HRP327712:HRW327712 IBL327712:IBS327712 ILH327712:ILO327712 IVD327712:IVK327712 JEZ327712:JFG327712 JOV327712:JPC327712 JYR327712:JYY327712 KIN327712:KIU327712 KSJ327712:KSQ327712 LCF327712:LCM327712 LMB327712:LMI327712 LVX327712:LWE327712 MFT327712:MGA327712 MPP327712:MPW327712 MZL327712:MZS327712 NJH327712:NJO327712 NTD327712:NTK327712 OCZ327712:ODG327712 OMV327712:ONC327712 OWR327712:OWY327712 PGN327712:PGU327712 PQJ327712:PQQ327712 QAF327712:QAM327712 QKB327712:QKI327712 QTX327712:QUE327712 RDT327712:REA327712 RNP327712:RNW327712 RXL327712:RXS327712 SHH327712:SHO327712 SRD327712:SRK327712 TAZ327712:TBG327712 TKV327712:TLC327712 TUR327712:TUY327712 UEN327712:UEU327712 UOJ327712:UOQ327712 UYF327712:UYM327712 VIB327712:VII327712 VRX327712:VSE327712 WBT327712:WCA327712 WLP327712:WLW327712 WVL327712:WVS327712 D393248:K393248 IZ393248:JG393248 SV393248:TC393248 ACR393248:ACY393248 AMN393248:AMU393248 AWJ393248:AWQ393248 BGF393248:BGM393248 BQB393248:BQI393248 BZX393248:CAE393248 CJT393248:CKA393248 CTP393248:CTW393248 DDL393248:DDS393248 DNH393248:DNO393248 DXD393248:DXK393248 EGZ393248:EHG393248 EQV393248:ERC393248 FAR393248:FAY393248 FKN393248:FKU393248 FUJ393248:FUQ393248 GEF393248:GEM393248 GOB393248:GOI393248 GXX393248:GYE393248 HHT393248:HIA393248 HRP393248:HRW393248 IBL393248:IBS393248 ILH393248:ILO393248 IVD393248:IVK393248 JEZ393248:JFG393248 JOV393248:JPC393248 JYR393248:JYY393248 KIN393248:KIU393248 KSJ393248:KSQ393248 LCF393248:LCM393248 LMB393248:LMI393248 LVX393248:LWE393248 MFT393248:MGA393248 MPP393248:MPW393248 MZL393248:MZS393248 NJH393248:NJO393248 NTD393248:NTK393248 OCZ393248:ODG393248 OMV393248:ONC393248 OWR393248:OWY393248 PGN393248:PGU393248 PQJ393248:PQQ393248 QAF393248:QAM393248 QKB393248:QKI393248 QTX393248:QUE393248 RDT393248:REA393248 RNP393248:RNW393248 RXL393248:RXS393248 SHH393248:SHO393248 SRD393248:SRK393248 TAZ393248:TBG393248 TKV393248:TLC393248 TUR393248:TUY393248 UEN393248:UEU393248 UOJ393248:UOQ393248 UYF393248:UYM393248 VIB393248:VII393248 VRX393248:VSE393248 WBT393248:WCA393248 WLP393248:WLW393248 WVL393248:WVS393248 D458784:K458784 IZ458784:JG458784 SV458784:TC458784 ACR458784:ACY458784 AMN458784:AMU458784 AWJ458784:AWQ458784 BGF458784:BGM458784 BQB458784:BQI458784 BZX458784:CAE458784 CJT458784:CKA458784 CTP458784:CTW458784 DDL458784:DDS458784 DNH458784:DNO458784 DXD458784:DXK458784 EGZ458784:EHG458784 EQV458784:ERC458784 FAR458784:FAY458784 FKN458784:FKU458784 FUJ458784:FUQ458784 GEF458784:GEM458784 GOB458784:GOI458784 GXX458784:GYE458784 HHT458784:HIA458784 HRP458784:HRW458784 IBL458784:IBS458784 ILH458784:ILO458784 IVD458784:IVK458784 JEZ458784:JFG458784 JOV458784:JPC458784 JYR458784:JYY458784 KIN458784:KIU458784 KSJ458784:KSQ458784 LCF458784:LCM458784 LMB458784:LMI458784 LVX458784:LWE458784 MFT458784:MGA458784 MPP458784:MPW458784 MZL458784:MZS458784 NJH458784:NJO458784 NTD458784:NTK458784 OCZ458784:ODG458784 OMV458784:ONC458784 OWR458784:OWY458784 PGN458784:PGU458784 PQJ458784:PQQ458784 QAF458784:QAM458784 QKB458784:QKI458784 QTX458784:QUE458784 RDT458784:REA458784 RNP458784:RNW458784 RXL458784:RXS458784 SHH458784:SHO458784 SRD458784:SRK458784 TAZ458784:TBG458784 TKV458784:TLC458784 TUR458784:TUY458784 UEN458784:UEU458784 UOJ458784:UOQ458784 UYF458784:UYM458784 VIB458784:VII458784 VRX458784:VSE458784 WBT458784:WCA458784 WLP458784:WLW458784 WVL458784:WVS458784 D524320:K524320 IZ524320:JG524320 SV524320:TC524320 ACR524320:ACY524320 AMN524320:AMU524320 AWJ524320:AWQ524320 BGF524320:BGM524320 BQB524320:BQI524320 BZX524320:CAE524320 CJT524320:CKA524320 CTP524320:CTW524320 DDL524320:DDS524320 DNH524320:DNO524320 DXD524320:DXK524320 EGZ524320:EHG524320 EQV524320:ERC524320 FAR524320:FAY524320 FKN524320:FKU524320 FUJ524320:FUQ524320 GEF524320:GEM524320 GOB524320:GOI524320 GXX524320:GYE524320 HHT524320:HIA524320 HRP524320:HRW524320 IBL524320:IBS524320 ILH524320:ILO524320 IVD524320:IVK524320 JEZ524320:JFG524320 JOV524320:JPC524320 JYR524320:JYY524320 KIN524320:KIU524320 KSJ524320:KSQ524320 LCF524320:LCM524320 LMB524320:LMI524320 LVX524320:LWE524320 MFT524320:MGA524320 MPP524320:MPW524320 MZL524320:MZS524320 NJH524320:NJO524320 NTD524320:NTK524320 OCZ524320:ODG524320 OMV524320:ONC524320 OWR524320:OWY524320 PGN524320:PGU524320 PQJ524320:PQQ524320 QAF524320:QAM524320 QKB524320:QKI524320 QTX524320:QUE524320 RDT524320:REA524320 RNP524320:RNW524320 RXL524320:RXS524320 SHH524320:SHO524320 SRD524320:SRK524320 TAZ524320:TBG524320 TKV524320:TLC524320 TUR524320:TUY524320 UEN524320:UEU524320 UOJ524320:UOQ524320 UYF524320:UYM524320 VIB524320:VII524320 VRX524320:VSE524320 WBT524320:WCA524320 WLP524320:WLW524320 WVL524320:WVS524320 D589856:K589856 IZ589856:JG589856 SV589856:TC589856 ACR589856:ACY589856 AMN589856:AMU589856 AWJ589856:AWQ589856 BGF589856:BGM589856 BQB589856:BQI589856 BZX589856:CAE589856 CJT589856:CKA589856 CTP589856:CTW589856 DDL589856:DDS589856 DNH589856:DNO589856 DXD589856:DXK589856 EGZ589856:EHG589856 EQV589856:ERC589856 FAR589856:FAY589856 FKN589856:FKU589856 FUJ589856:FUQ589856 GEF589856:GEM589856 GOB589856:GOI589856 GXX589856:GYE589856 HHT589856:HIA589856 HRP589856:HRW589856 IBL589856:IBS589856 ILH589856:ILO589856 IVD589856:IVK589856 JEZ589856:JFG589856 JOV589856:JPC589856 JYR589856:JYY589856 KIN589856:KIU589856 KSJ589856:KSQ589856 LCF589856:LCM589856 LMB589856:LMI589856 LVX589856:LWE589856 MFT589856:MGA589856 MPP589856:MPW589856 MZL589856:MZS589856 NJH589856:NJO589856 NTD589856:NTK589856 OCZ589856:ODG589856 OMV589856:ONC589856 OWR589856:OWY589856 PGN589856:PGU589856 PQJ589856:PQQ589856 QAF589856:QAM589856 QKB589856:QKI589856 QTX589856:QUE589856 RDT589856:REA589856 RNP589856:RNW589856 RXL589856:RXS589856 SHH589856:SHO589856 SRD589856:SRK589856 TAZ589856:TBG589856 TKV589856:TLC589856 TUR589856:TUY589856 UEN589856:UEU589856 UOJ589856:UOQ589856 UYF589856:UYM589856 VIB589856:VII589856 VRX589856:VSE589856 WBT589856:WCA589856 WLP589856:WLW589856 WVL589856:WVS589856 D655392:K655392 IZ655392:JG655392 SV655392:TC655392 ACR655392:ACY655392 AMN655392:AMU655392 AWJ655392:AWQ655392 BGF655392:BGM655392 BQB655392:BQI655392 BZX655392:CAE655392 CJT655392:CKA655392 CTP655392:CTW655392 DDL655392:DDS655392 DNH655392:DNO655392 DXD655392:DXK655392 EGZ655392:EHG655392 EQV655392:ERC655392 FAR655392:FAY655392 FKN655392:FKU655392 FUJ655392:FUQ655392 GEF655392:GEM655392 GOB655392:GOI655392 GXX655392:GYE655392 HHT655392:HIA655392 HRP655392:HRW655392 IBL655392:IBS655392 ILH655392:ILO655392 IVD655392:IVK655392 JEZ655392:JFG655392 JOV655392:JPC655392 JYR655392:JYY655392 KIN655392:KIU655392 KSJ655392:KSQ655392 LCF655392:LCM655392 LMB655392:LMI655392 LVX655392:LWE655392 MFT655392:MGA655392 MPP655392:MPW655392 MZL655392:MZS655392 NJH655392:NJO655392 NTD655392:NTK655392 OCZ655392:ODG655392 OMV655392:ONC655392 OWR655392:OWY655392 PGN655392:PGU655392 PQJ655392:PQQ655392 QAF655392:QAM655392 QKB655392:QKI655392 QTX655392:QUE655392 RDT655392:REA655392 RNP655392:RNW655392 RXL655392:RXS655392 SHH655392:SHO655392 SRD655392:SRK655392 TAZ655392:TBG655392 TKV655392:TLC655392 TUR655392:TUY655392 UEN655392:UEU655392 UOJ655392:UOQ655392 UYF655392:UYM655392 VIB655392:VII655392 VRX655392:VSE655392 WBT655392:WCA655392 WLP655392:WLW655392 WVL655392:WVS655392 D720928:K720928 IZ720928:JG720928 SV720928:TC720928 ACR720928:ACY720928 AMN720928:AMU720928 AWJ720928:AWQ720928 BGF720928:BGM720928 BQB720928:BQI720928 BZX720928:CAE720928 CJT720928:CKA720928 CTP720928:CTW720928 DDL720928:DDS720928 DNH720928:DNO720928 DXD720928:DXK720928 EGZ720928:EHG720928 EQV720928:ERC720928 FAR720928:FAY720928 FKN720928:FKU720928 FUJ720928:FUQ720928 GEF720928:GEM720928 GOB720928:GOI720928 GXX720928:GYE720928 HHT720928:HIA720928 HRP720928:HRW720928 IBL720928:IBS720928 ILH720928:ILO720928 IVD720928:IVK720928 JEZ720928:JFG720928 JOV720928:JPC720928 JYR720928:JYY720928 KIN720928:KIU720928 KSJ720928:KSQ720928 LCF720928:LCM720928 LMB720928:LMI720928 LVX720928:LWE720928 MFT720928:MGA720928 MPP720928:MPW720928 MZL720928:MZS720928 NJH720928:NJO720928 NTD720928:NTK720928 OCZ720928:ODG720928 OMV720928:ONC720928 OWR720928:OWY720928 PGN720928:PGU720928 PQJ720928:PQQ720928 QAF720928:QAM720928 QKB720928:QKI720928 QTX720928:QUE720928 RDT720928:REA720928 RNP720928:RNW720928 RXL720928:RXS720928 SHH720928:SHO720928 SRD720928:SRK720928 TAZ720928:TBG720928 TKV720928:TLC720928 TUR720928:TUY720928 UEN720928:UEU720928 UOJ720928:UOQ720928 UYF720928:UYM720928 VIB720928:VII720928 VRX720928:VSE720928 WBT720928:WCA720928 WLP720928:WLW720928 WVL720928:WVS720928 D786464:K786464 IZ786464:JG786464 SV786464:TC786464 ACR786464:ACY786464 AMN786464:AMU786464 AWJ786464:AWQ786464 BGF786464:BGM786464 BQB786464:BQI786464 BZX786464:CAE786464 CJT786464:CKA786464 CTP786464:CTW786464 DDL786464:DDS786464 DNH786464:DNO786464 DXD786464:DXK786464 EGZ786464:EHG786464 EQV786464:ERC786464 FAR786464:FAY786464 FKN786464:FKU786464 FUJ786464:FUQ786464 GEF786464:GEM786464 GOB786464:GOI786464 GXX786464:GYE786464 HHT786464:HIA786464 HRP786464:HRW786464 IBL786464:IBS786464 ILH786464:ILO786464 IVD786464:IVK786464 JEZ786464:JFG786464 JOV786464:JPC786464 JYR786464:JYY786464 KIN786464:KIU786464 KSJ786464:KSQ786464 LCF786464:LCM786464 LMB786464:LMI786464 LVX786464:LWE786464 MFT786464:MGA786464 MPP786464:MPW786464 MZL786464:MZS786464 NJH786464:NJO786464 NTD786464:NTK786464 OCZ786464:ODG786464 OMV786464:ONC786464 OWR786464:OWY786464 PGN786464:PGU786464 PQJ786464:PQQ786464 QAF786464:QAM786464 QKB786464:QKI786464 QTX786464:QUE786464 RDT786464:REA786464 RNP786464:RNW786464 RXL786464:RXS786464 SHH786464:SHO786464 SRD786464:SRK786464 TAZ786464:TBG786464 TKV786464:TLC786464 TUR786464:TUY786464 UEN786464:UEU786464 UOJ786464:UOQ786464 UYF786464:UYM786464 VIB786464:VII786464 VRX786464:VSE786464 WBT786464:WCA786464 WLP786464:WLW786464 WVL786464:WVS786464 D852000:K852000 IZ852000:JG852000 SV852000:TC852000 ACR852000:ACY852000 AMN852000:AMU852000 AWJ852000:AWQ852000 BGF852000:BGM852000 BQB852000:BQI852000 BZX852000:CAE852000 CJT852000:CKA852000 CTP852000:CTW852000 DDL852000:DDS852000 DNH852000:DNO852000 DXD852000:DXK852000 EGZ852000:EHG852000 EQV852000:ERC852000 FAR852000:FAY852000 FKN852000:FKU852000 FUJ852000:FUQ852000 GEF852000:GEM852000 GOB852000:GOI852000 GXX852000:GYE852000 HHT852000:HIA852000 HRP852000:HRW852000 IBL852000:IBS852000 ILH852000:ILO852000 IVD852000:IVK852000 JEZ852000:JFG852000 JOV852000:JPC852000 JYR852000:JYY852000 KIN852000:KIU852000 KSJ852000:KSQ852000 LCF852000:LCM852000 LMB852000:LMI852000 LVX852000:LWE852000 MFT852000:MGA852000 MPP852000:MPW852000 MZL852000:MZS852000 NJH852000:NJO852000 NTD852000:NTK852000 OCZ852000:ODG852000 OMV852000:ONC852000 OWR852000:OWY852000 PGN852000:PGU852000 PQJ852000:PQQ852000 QAF852000:QAM852000 QKB852000:QKI852000 QTX852000:QUE852000 RDT852000:REA852000 RNP852000:RNW852000 RXL852000:RXS852000 SHH852000:SHO852000 SRD852000:SRK852000 TAZ852000:TBG852000 TKV852000:TLC852000 TUR852000:TUY852000 UEN852000:UEU852000 UOJ852000:UOQ852000 UYF852000:UYM852000 VIB852000:VII852000 VRX852000:VSE852000 WBT852000:WCA852000 WLP852000:WLW852000 WVL852000:WVS852000 D917536:K917536 IZ917536:JG917536 SV917536:TC917536 ACR917536:ACY917536 AMN917536:AMU917536 AWJ917536:AWQ917536 BGF917536:BGM917536 BQB917536:BQI917536 BZX917536:CAE917536 CJT917536:CKA917536 CTP917536:CTW917536 DDL917536:DDS917536 DNH917536:DNO917536 DXD917536:DXK917536 EGZ917536:EHG917536 EQV917536:ERC917536 FAR917536:FAY917536 FKN917536:FKU917536 FUJ917536:FUQ917536 GEF917536:GEM917536 GOB917536:GOI917536 GXX917536:GYE917536 HHT917536:HIA917536 HRP917536:HRW917536 IBL917536:IBS917536 ILH917536:ILO917536 IVD917536:IVK917536 JEZ917536:JFG917536 JOV917536:JPC917536 JYR917536:JYY917536 KIN917536:KIU917536 KSJ917536:KSQ917536 LCF917536:LCM917536 LMB917536:LMI917536 LVX917536:LWE917536 MFT917536:MGA917536 MPP917536:MPW917536 MZL917536:MZS917536 NJH917536:NJO917536 NTD917536:NTK917536 OCZ917536:ODG917536 OMV917536:ONC917536 OWR917536:OWY917536 PGN917536:PGU917536 PQJ917536:PQQ917536 QAF917536:QAM917536 QKB917536:QKI917536 QTX917536:QUE917536 RDT917536:REA917536 RNP917536:RNW917536 RXL917536:RXS917536 SHH917536:SHO917536 SRD917536:SRK917536 TAZ917536:TBG917536 TKV917536:TLC917536 TUR917536:TUY917536 UEN917536:UEU917536 UOJ917536:UOQ917536 UYF917536:UYM917536 VIB917536:VII917536 VRX917536:VSE917536 WBT917536:WCA917536 WLP917536:WLW917536 WVL917536:WVS917536 D983072:K983072 IZ983072:JG983072 SV983072:TC983072 ACR983072:ACY983072 AMN983072:AMU983072 AWJ983072:AWQ983072 BGF983072:BGM983072 BQB983072:BQI983072 BZX983072:CAE983072 CJT983072:CKA983072 CTP983072:CTW983072 DDL983072:DDS983072 DNH983072:DNO983072 DXD983072:DXK983072 EGZ983072:EHG983072 EQV983072:ERC983072 FAR983072:FAY983072 FKN983072:FKU983072 FUJ983072:FUQ983072 GEF983072:GEM983072 GOB983072:GOI983072 GXX983072:GYE983072 HHT983072:HIA983072 HRP983072:HRW983072 IBL983072:IBS983072 ILH983072:ILO983072 IVD983072:IVK983072 JEZ983072:JFG983072 JOV983072:JPC983072 JYR983072:JYY983072 KIN983072:KIU983072 KSJ983072:KSQ983072 LCF983072:LCM983072 LMB983072:LMI983072 LVX983072:LWE983072 MFT983072:MGA983072 MPP983072:MPW983072 MZL983072:MZS983072 NJH983072:NJO983072 NTD983072:NTK983072 OCZ983072:ODG983072 OMV983072:ONC983072 OWR983072:OWY983072 PGN983072:PGU983072 PQJ983072:PQQ983072 QAF983072:QAM983072 QKB983072:QKI983072 QTX983072:QUE983072 RDT983072:REA983072 RNP983072:RNW983072 RXL983072:RXS983072 SHH983072:SHO983072 SRD983072:SRK983072 TAZ983072:TBG983072 TKV983072:TLC983072 TUR983072:TUY983072 UEN983072:UEU983072 UOJ983072:UOQ983072 UYF983072:UYM983072 VIB983072:VII983072 VRX983072:VSE983072 WBT983072:WCA983072 WLP983072:WLW983072 WVL983072:WVS983072 D23:K23 IZ23:JG23 SV23:TC23 ACR23:ACY23 AMN23:AMU23 AWJ23:AWQ23 BGF23:BGM23 BQB23:BQI23 BZX23:CAE23 CJT23:CKA23 CTP23:CTW23 DDL23:DDS23 DNH23:DNO23 DXD23:DXK23 EGZ23:EHG23 EQV23:ERC23 FAR23:FAY23 FKN23:FKU23 FUJ23:FUQ23 GEF23:GEM23 GOB23:GOI23 GXX23:GYE23 HHT23:HIA23 HRP23:HRW23 IBL23:IBS23 ILH23:ILO23 IVD23:IVK23 JEZ23:JFG23 JOV23:JPC23 JYR23:JYY23 KIN23:KIU23 KSJ23:KSQ23 LCF23:LCM23 LMB23:LMI23 LVX23:LWE23 MFT23:MGA23 MPP23:MPW23 MZL23:MZS23 NJH23:NJO23 NTD23:NTK23 OCZ23:ODG23 OMV23:ONC23 OWR23:OWY23 PGN23:PGU23 PQJ23:PQQ23 QAF23:QAM23 QKB23:QKI23 QTX23:QUE23 RDT23:REA23 RNP23:RNW23 RXL23:RXS23 SHH23:SHO23 SRD23:SRK23 TAZ23:TBG23 TKV23:TLC23 TUR23:TUY23 UEN23:UEU23 UOJ23:UOQ23 UYF23:UYM23 VIB23:VII23 VRX23:VSE23 WBT23:WCA23 WLP23:WLW23 WVL23:WVS23 D65558:K65558 IZ65558:JG65558 SV65558:TC65558 ACR65558:ACY65558 AMN65558:AMU65558 AWJ65558:AWQ65558 BGF65558:BGM65558 BQB65558:BQI65558 BZX65558:CAE65558 CJT65558:CKA65558 CTP65558:CTW65558 DDL65558:DDS65558 DNH65558:DNO65558 DXD65558:DXK65558 EGZ65558:EHG65558 EQV65558:ERC65558 FAR65558:FAY65558 FKN65558:FKU65558 FUJ65558:FUQ65558 GEF65558:GEM65558 GOB65558:GOI65558 GXX65558:GYE65558 HHT65558:HIA65558 HRP65558:HRW65558 IBL65558:IBS65558 ILH65558:ILO65558 IVD65558:IVK65558 JEZ65558:JFG65558 JOV65558:JPC65558 JYR65558:JYY65558 KIN65558:KIU65558 KSJ65558:KSQ65558 LCF65558:LCM65558 LMB65558:LMI65558 LVX65558:LWE65558 MFT65558:MGA65558 MPP65558:MPW65558 MZL65558:MZS65558 NJH65558:NJO65558 NTD65558:NTK65558 OCZ65558:ODG65558 OMV65558:ONC65558 OWR65558:OWY65558 PGN65558:PGU65558 PQJ65558:PQQ65558 QAF65558:QAM65558 QKB65558:QKI65558 QTX65558:QUE65558 RDT65558:REA65558 RNP65558:RNW65558 RXL65558:RXS65558 SHH65558:SHO65558 SRD65558:SRK65558 TAZ65558:TBG65558 TKV65558:TLC65558 TUR65558:TUY65558 UEN65558:UEU65558 UOJ65558:UOQ65558 UYF65558:UYM65558 VIB65558:VII65558 VRX65558:VSE65558 WBT65558:WCA65558 WLP65558:WLW65558 WVL65558:WVS65558 D131094:K131094 IZ131094:JG131094 SV131094:TC131094 ACR131094:ACY131094 AMN131094:AMU131094 AWJ131094:AWQ131094 BGF131094:BGM131094 BQB131094:BQI131094 BZX131094:CAE131094 CJT131094:CKA131094 CTP131094:CTW131094 DDL131094:DDS131094 DNH131094:DNO131094 DXD131094:DXK131094 EGZ131094:EHG131094 EQV131094:ERC131094 FAR131094:FAY131094 FKN131094:FKU131094 FUJ131094:FUQ131094 GEF131094:GEM131094 GOB131094:GOI131094 GXX131094:GYE131094 HHT131094:HIA131094 HRP131094:HRW131094 IBL131094:IBS131094 ILH131094:ILO131094 IVD131094:IVK131094 JEZ131094:JFG131094 JOV131094:JPC131094 JYR131094:JYY131094 KIN131094:KIU131094 KSJ131094:KSQ131094 LCF131094:LCM131094 LMB131094:LMI131094 LVX131094:LWE131094 MFT131094:MGA131094 MPP131094:MPW131094 MZL131094:MZS131094 NJH131094:NJO131094 NTD131094:NTK131094 OCZ131094:ODG131094 OMV131094:ONC131094 OWR131094:OWY131094 PGN131094:PGU131094 PQJ131094:PQQ131094 QAF131094:QAM131094 QKB131094:QKI131094 QTX131094:QUE131094 RDT131094:REA131094 RNP131094:RNW131094 RXL131094:RXS131094 SHH131094:SHO131094 SRD131094:SRK131094 TAZ131094:TBG131094 TKV131094:TLC131094 TUR131094:TUY131094 UEN131094:UEU131094 UOJ131094:UOQ131094 UYF131094:UYM131094 VIB131094:VII131094 VRX131094:VSE131094 WBT131094:WCA131094 WLP131094:WLW131094 WVL131094:WVS131094 D196630:K196630 IZ196630:JG196630 SV196630:TC196630 ACR196630:ACY196630 AMN196630:AMU196630 AWJ196630:AWQ196630 BGF196630:BGM196630 BQB196630:BQI196630 BZX196630:CAE196630 CJT196630:CKA196630 CTP196630:CTW196630 DDL196630:DDS196630 DNH196630:DNO196630 DXD196630:DXK196630 EGZ196630:EHG196630 EQV196630:ERC196630 FAR196630:FAY196630 FKN196630:FKU196630 FUJ196630:FUQ196630 GEF196630:GEM196630 GOB196630:GOI196630 GXX196630:GYE196630 HHT196630:HIA196630 HRP196630:HRW196630 IBL196630:IBS196630 ILH196630:ILO196630 IVD196630:IVK196630 JEZ196630:JFG196630 JOV196630:JPC196630 JYR196630:JYY196630 KIN196630:KIU196630 KSJ196630:KSQ196630 LCF196630:LCM196630 LMB196630:LMI196630 LVX196630:LWE196630 MFT196630:MGA196630 MPP196630:MPW196630 MZL196630:MZS196630 NJH196630:NJO196630 NTD196630:NTK196630 OCZ196630:ODG196630 OMV196630:ONC196630 OWR196630:OWY196630 PGN196630:PGU196630 PQJ196630:PQQ196630 QAF196630:QAM196630 QKB196630:QKI196630 QTX196630:QUE196630 RDT196630:REA196630 RNP196630:RNW196630 RXL196630:RXS196630 SHH196630:SHO196630 SRD196630:SRK196630 TAZ196630:TBG196630 TKV196630:TLC196630 TUR196630:TUY196630 UEN196630:UEU196630 UOJ196630:UOQ196630 UYF196630:UYM196630 VIB196630:VII196630 VRX196630:VSE196630 WBT196630:WCA196630 WLP196630:WLW196630 WVL196630:WVS196630 D262166:K262166 IZ262166:JG262166 SV262166:TC262166 ACR262166:ACY262166 AMN262166:AMU262166 AWJ262166:AWQ262166 BGF262166:BGM262166 BQB262166:BQI262166 BZX262166:CAE262166 CJT262166:CKA262166 CTP262166:CTW262166 DDL262166:DDS262166 DNH262166:DNO262166 DXD262166:DXK262166 EGZ262166:EHG262166 EQV262166:ERC262166 FAR262166:FAY262166 FKN262166:FKU262166 FUJ262166:FUQ262166 GEF262166:GEM262166 GOB262166:GOI262166 GXX262166:GYE262166 HHT262166:HIA262166 HRP262166:HRW262166 IBL262166:IBS262166 ILH262166:ILO262166 IVD262166:IVK262166 JEZ262166:JFG262166 JOV262166:JPC262166 JYR262166:JYY262166 KIN262166:KIU262166 KSJ262166:KSQ262166 LCF262166:LCM262166 LMB262166:LMI262166 LVX262166:LWE262166 MFT262166:MGA262166 MPP262166:MPW262166 MZL262166:MZS262166 NJH262166:NJO262166 NTD262166:NTK262166 OCZ262166:ODG262166 OMV262166:ONC262166 OWR262166:OWY262166 PGN262166:PGU262166 PQJ262166:PQQ262166 QAF262166:QAM262166 QKB262166:QKI262166 QTX262166:QUE262166 RDT262166:REA262166 RNP262166:RNW262166 RXL262166:RXS262166 SHH262166:SHO262166 SRD262166:SRK262166 TAZ262166:TBG262166 TKV262166:TLC262166 TUR262166:TUY262166 UEN262166:UEU262166 UOJ262166:UOQ262166 UYF262166:UYM262166 VIB262166:VII262166 VRX262166:VSE262166 WBT262166:WCA262166 WLP262166:WLW262166 WVL262166:WVS262166 D327702:K327702 IZ327702:JG327702 SV327702:TC327702 ACR327702:ACY327702 AMN327702:AMU327702 AWJ327702:AWQ327702 BGF327702:BGM327702 BQB327702:BQI327702 BZX327702:CAE327702 CJT327702:CKA327702 CTP327702:CTW327702 DDL327702:DDS327702 DNH327702:DNO327702 DXD327702:DXK327702 EGZ327702:EHG327702 EQV327702:ERC327702 FAR327702:FAY327702 FKN327702:FKU327702 FUJ327702:FUQ327702 GEF327702:GEM327702 GOB327702:GOI327702 GXX327702:GYE327702 HHT327702:HIA327702 HRP327702:HRW327702 IBL327702:IBS327702 ILH327702:ILO327702 IVD327702:IVK327702 JEZ327702:JFG327702 JOV327702:JPC327702 JYR327702:JYY327702 KIN327702:KIU327702 KSJ327702:KSQ327702 LCF327702:LCM327702 LMB327702:LMI327702 LVX327702:LWE327702 MFT327702:MGA327702 MPP327702:MPW327702 MZL327702:MZS327702 NJH327702:NJO327702 NTD327702:NTK327702 OCZ327702:ODG327702 OMV327702:ONC327702 OWR327702:OWY327702 PGN327702:PGU327702 PQJ327702:PQQ327702 QAF327702:QAM327702 QKB327702:QKI327702 QTX327702:QUE327702 RDT327702:REA327702 RNP327702:RNW327702 RXL327702:RXS327702 SHH327702:SHO327702 SRD327702:SRK327702 TAZ327702:TBG327702 TKV327702:TLC327702 TUR327702:TUY327702 UEN327702:UEU327702 UOJ327702:UOQ327702 UYF327702:UYM327702 VIB327702:VII327702 VRX327702:VSE327702 WBT327702:WCA327702 WLP327702:WLW327702 WVL327702:WVS327702 D393238:K393238 IZ393238:JG393238 SV393238:TC393238 ACR393238:ACY393238 AMN393238:AMU393238 AWJ393238:AWQ393238 BGF393238:BGM393238 BQB393238:BQI393238 BZX393238:CAE393238 CJT393238:CKA393238 CTP393238:CTW393238 DDL393238:DDS393238 DNH393238:DNO393238 DXD393238:DXK393238 EGZ393238:EHG393238 EQV393238:ERC393238 FAR393238:FAY393238 FKN393238:FKU393238 FUJ393238:FUQ393238 GEF393238:GEM393238 GOB393238:GOI393238 GXX393238:GYE393238 HHT393238:HIA393238 HRP393238:HRW393238 IBL393238:IBS393238 ILH393238:ILO393238 IVD393238:IVK393238 JEZ393238:JFG393238 JOV393238:JPC393238 JYR393238:JYY393238 KIN393238:KIU393238 KSJ393238:KSQ393238 LCF393238:LCM393238 LMB393238:LMI393238 LVX393238:LWE393238 MFT393238:MGA393238 MPP393238:MPW393238 MZL393238:MZS393238 NJH393238:NJO393238 NTD393238:NTK393238 OCZ393238:ODG393238 OMV393238:ONC393238 OWR393238:OWY393238 PGN393238:PGU393238 PQJ393238:PQQ393238 QAF393238:QAM393238 QKB393238:QKI393238 QTX393238:QUE393238 RDT393238:REA393238 RNP393238:RNW393238 RXL393238:RXS393238 SHH393238:SHO393238 SRD393238:SRK393238 TAZ393238:TBG393238 TKV393238:TLC393238 TUR393238:TUY393238 UEN393238:UEU393238 UOJ393238:UOQ393238 UYF393238:UYM393238 VIB393238:VII393238 VRX393238:VSE393238 WBT393238:WCA393238 WLP393238:WLW393238 WVL393238:WVS393238 D458774:K458774 IZ458774:JG458774 SV458774:TC458774 ACR458774:ACY458774 AMN458774:AMU458774 AWJ458774:AWQ458774 BGF458774:BGM458774 BQB458774:BQI458774 BZX458774:CAE458774 CJT458774:CKA458774 CTP458774:CTW458774 DDL458774:DDS458774 DNH458774:DNO458774 DXD458774:DXK458774 EGZ458774:EHG458774 EQV458774:ERC458774 FAR458774:FAY458774 FKN458774:FKU458774 FUJ458774:FUQ458774 GEF458774:GEM458774 GOB458774:GOI458774 GXX458774:GYE458774 HHT458774:HIA458774 HRP458774:HRW458774 IBL458774:IBS458774 ILH458774:ILO458774 IVD458774:IVK458774 JEZ458774:JFG458774 JOV458774:JPC458774 JYR458774:JYY458774 KIN458774:KIU458774 KSJ458774:KSQ458774 LCF458774:LCM458774 LMB458774:LMI458774 LVX458774:LWE458774 MFT458774:MGA458774 MPP458774:MPW458774 MZL458774:MZS458774 NJH458774:NJO458774 NTD458774:NTK458774 OCZ458774:ODG458774 OMV458774:ONC458774 OWR458774:OWY458774 PGN458774:PGU458774 PQJ458774:PQQ458774 QAF458774:QAM458774 QKB458774:QKI458774 QTX458774:QUE458774 RDT458774:REA458774 RNP458774:RNW458774 RXL458774:RXS458774 SHH458774:SHO458774 SRD458774:SRK458774 TAZ458774:TBG458774 TKV458774:TLC458774 TUR458774:TUY458774 UEN458774:UEU458774 UOJ458774:UOQ458774 UYF458774:UYM458774 VIB458774:VII458774 VRX458774:VSE458774 WBT458774:WCA458774 WLP458774:WLW458774 WVL458774:WVS458774 D524310:K524310 IZ524310:JG524310 SV524310:TC524310 ACR524310:ACY524310 AMN524310:AMU524310 AWJ524310:AWQ524310 BGF524310:BGM524310 BQB524310:BQI524310 BZX524310:CAE524310 CJT524310:CKA524310 CTP524310:CTW524310 DDL524310:DDS524310 DNH524310:DNO524310 DXD524310:DXK524310 EGZ524310:EHG524310 EQV524310:ERC524310 FAR524310:FAY524310 FKN524310:FKU524310 FUJ524310:FUQ524310 GEF524310:GEM524310 GOB524310:GOI524310 GXX524310:GYE524310 HHT524310:HIA524310 HRP524310:HRW524310 IBL524310:IBS524310 ILH524310:ILO524310 IVD524310:IVK524310 JEZ524310:JFG524310 JOV524310:JPC524310 JYR524310:JYY524310 KIN524310:KIU524310 KSJ524310:KSQ524310 LCF524310:LCM524310 LMB524310:LMI524310 LVX524310:LWE524310 MFT524310:MGA524310 MPP524310:MPW524310 MZL524310:MZS524310 NJH524310:NJO524310 NTD524310:NTK524310 OCZ524310:ODG524310 OMV524310:ONC524310 OWR524310:OWY524310 PGN524310:PGU524310 PQJ524310:PQQ524310 QAF524310:QAM524310 QKB524310:QKI524310 QTX524310:QUE524310 RDT524310:REA524310 RNP524310:RNW524310 RXL524310:RXS524310 SHH524310:SHO524310 SRD524310:SRK524310 TAZ524310:TBG524310 TKV524310:TLC524310 TUR524310:TUY524310 UEN524310:UEU524310 UOJ524310:UOQ524310 UYF524310:UYM524310 VIB524310:VII524310 VRX524310:VSE524310 WBT524310:WCA524310 WLP524310:WLW524310 WVL524310:WVS524310 D589846:K589846 IZ589846:JG589846 SV589846:TC589846 ACR589846:ACY589846 AMN589846:AMU589846 AWJ589846:AWQ589846 BGF589846:BGM589846 BQB589846:BQI589846 BZX589846:CAE589846 CJT589846:CKA589846 CTP589846:CTW589846 DDL589846:DDS589846 DNH589846:DNO589846 DXD589846:DXK589846 EGZ589846:EHG589846 EQV589846:ERC589846 FAR589846:FAY589846 FKN589846:FKU589846 FUJ589846:FUQ589846 GEF589846:GEM589846 GOB589846:GOI589846 GXX589846:GYE589846 HHT589846:HIA589846 HRP589846:HRW589846 IBL589846:IBS589846 ILH589846:ILO589846 IVD589846:IVK589846 JEZ589846:JFG589846 JOV589846:JPC589846 JYR589846:JYY589846 KIN589846:KIU589846 KSJ589846:KSQ589846 LCF589846:LCM589846 LMB589846:LMI589846 LVX589846:LWE589846 MFT589846:MGA589846 MPP589846:MPW589846 MZL589846:MZS589846 NJH589846:NJO589846 NTD589846:NTK589846 OCZ589846:ODG589846 OMV589846:ONC589846 OWR589846:OWY589846 PGN589846:PGU589846 PQJ589846:PQQ589846 QAF589846:QAM589846 QKB589846:QKI589846 QTX589846:QUE589846 RDT589846:REA589846 RNP589846:RNW589846 RXL589846:RXS589846 SHH589846:SHO589846 SRD589846:SRK589846 TAZ589846:TBG589846 TKV589846:TLC589846 TUR589846:TUY589846 UEN589846:UEU589846 UOJ589846:UOQ589846 UYF589846:UYM589846 VIB589846:VII589846 VRX589846:VSE589846 WBT589846:WCA589846 WLP589846:WLW589846 WVL589846:WVS589846 D655382:K655382 IZ655382:JG655382 SV655382:TC655382 ACR655382:ACY655382 AMN655382:AMU655382 AWJ655382:AWQ655382 BGF655382:BGM655382 BQB655382:BQI655382 BZX655382:CAE655382 CJT655382:CKA655382 CTP655382:CTW655382 DDL655382:DDS655382 DNH655382:DNO655382 DXD655382:DXK655382 EGZ655382:EHG655382 EQV655382:ERC655382 FAR655382:FAY655382 FKN655382:FKU655382 FUJ655382:FUQ655382 GEF655382:GEM655382 GOB655382:GOI655382 GXX655382:GYE655382 HHT655382:HIA655382 HRP655382:HRW655382 IBL655382:IBS655382 ILH655382:ILO655382 IVD655382:IVK655382 JEZ655382:JFG655382 JOV655382:JPC655382 JYR655382:JYY655382 KIN655382:KIU655382 KSJ655382:KSQ655382 LCF655382:LCM655382 LMB655382:LMI655382 LVX655382:LWE655382 MFT655382:MGA655382 MPP655382:MPW655382 MZL655382:MZS655382 NJH655382:NJO655382 NTD655382:NTK655382 OCZ655382:ODG655382 OMV655382:ONC655382 OWR655382:OWY655382 PGN655382:PGU655382 PQJ655382:PQQ655382 QAF655382:QAM655382 QKB655382:QKI655382 QTX655382:QUE655382 RDT655382:REA655382 RNP655382:RNW655382 RXL655382:RXS655382 SHH655382:SHO655382 SRD655382:SRK655382 TAZ655382:TBG655382 TKV655382:TLC655382 TUR655382:TUY655382 UEN655382:UEU655382 UOJ655382:UOQ655382 UYF655382:UYM655382 VIB655382:VII655382 VRX655382:VSE655382 WBT655382:WCA655382 WLP655382:WLW655382 WVL655382:WVS655382 D720918:K720918 IZ720918:JG720918 SV720918:TC720918 ACR720918:ACY720918 AMN720918:AMU720918 AWJ720918:AWQ720918 BGF720918:BGM720918 BQB720918:BQI720918 BZX720918:CAE720918 CJT720918:CKA720918 CTP720918:CTW720918 DDL720918:DDS720918 DNH720918:DNO720918 DXD720918:DXK720918 EGZ720918:EHG720918 EQV720918:ERC720918 FAR720918:FAY720918 FKN720918:FKU720918 FUJ720918:FUQ720918 GEF720918:GEM720918 GOB720918:GOI720918 GXX720918:GYE720918 HHT720918:HIA720918 HRP720918:HRW720918 IBL720918:IBS720918 ILH720918:ILO720918 IVD720918:IVK720918 JEZ720918:JFG720918 JOV720918:JPC720918 JYR720918:JYY720918 KIN720918:KIU720918 KSJ720918:KSQ720918 LCF720918:LCM720918 LMB720918:LMI720918 LVX720918:LWE720918 MFT720918:MGA720918 MPP720918:MPW720918 MZL720918:MZS720918 NJH720918:NJO720918 NTD720918:NTK720918 OCZ720918:ODG720918 OMV720918:ONC720918 OWR720918:OWY720918 PGN720918:PGU720918 PQJ720918:PQQ720918 QAF720918:QAM720918 QKB720918:QKI720918 QTX720918:QUE720918 RDT720918:REA720918 RNP720918:RNW720918 RXL720918:RXS720918 SHH720918:SHO720918 SRD720918:SRK720918 TAZ720918:TBG720918 TKV720918:TLC720918 TUR720918:TUY720918 UEN720918:UEU720918 UOJ720918:UOQ720918 UYF720918:UYM720918 VIB720918:VII720918 VRX720918:VSE720918 WBT720918:WCA720918 WLP720918:WLW720918 WVL720918:WVS720918 D786454:K786454 IZ786454:JG786454 SV786454:TC786454 ACR786454:ACY786454 AMN786454:AMU786454 AWJ786454:AWQ786454 BGF786454:BGM786454 BQB786454:BQI786454 BZX786454:CAE786454 CJT786454:CKA786454 CTP786454:CTW786454 DDL786454:DDS786454 DNH786454:DNO786454 DXD786454:DXK786454 EGZ786454:EHG786454 EQV786454:ERC786454 FAR786454:FAY786454 FKN786454:FKU786454 FUJ786454:FUQ786454 GEF786454:GEM786454 GOB786454:GOI786454 GXX786454:GYE786454 HHT786454:HIA786454 HRP786454:HRW786454 IBL786454:IBS786454 ILH786454:ILO786454 IVD786454:IVK786454 JEZ786454:JFG786454 JOV786454:JPC786454 JYR786454:JYY786454 KIN786454:KIU786454 KSJ786454:KSQ786454 LCF786454:LCM786454 LMB786454:LMI786454 LVX786454:LWE786454 MFT786454:MGA786454 MPP786454:MPW786454 MZL786454:MZS786454 NJH786454:NJO786454 NTD786454:NTK786454 OCZ786454:ODG786454 OMV786454:ONC786454 OWR786454:OWY786454 PGN786454:PGU786454 PQJ786454:PQQ786454 QAF786454:QAM786454 QKB786454:QKI786454 QTX786454:QUE786454 RDT786454:REA786454 RNP786454:RNW786454 RXL786454:RXS786454 SHH786454:SHO786454 SRD786454:SRK786454 TAZ786454:TBG786454 TKV786454:TLC786454 TUR786454:TUY786454 UEN786454:UEU786454 UOJ786454:UOQ786454 UYF786454:UYM786454 VIB786454:VII786454 VRX786454:VSE786454 WBT786454:WCA786454 WLP786454:WLW786454 WVL786454:WVS786454 D851990:K851990 IZ851990:JG851990 SV851990:TC851990 ACR851990:ACY851990 AMN851990:AMU851990 AWJ851990:AWQ851990 BGF851990:BGM851990 BQB851990:BQI851990 BZX851990:CAE851990 CJT851990:CKA851990 CTP851990:CTW851990 DDL851990:DDS851990 DNH851990:DNO851990 DXD851990:DXK851990 EGZ851990:EHG851990 EQV851990:ERC851990 FAR851990:FAY851990 FKN851990:FKU851990 FUJ851990:FUQ851990 GEF851990:GEM851990 GOB851990:GOI851990 GXX851990:GYE851990 HHT851990:HIA851990 HRP851990:HRW851990 IBL851990:IBS851990 ILH851990:ILO851990 IVD851990:IVK851990 JEZ851990:JFG851990 JOV851990:JPC851990 JYR851990:JYY851990 KIN851990:KIU851990 KSJ851990:KSQ851990 LCF851990:LCM851990 LMB851990:LMI851990 LVX851990:LWE851990 MFT851990:MGA851990 MPP851990:MPW851990 MZL851990:MZS851990 NJH851990:NJO851990 NTD851990:NTK851990 OCZ851990:ODG851990 OMV851990:ONC851990 OWR851990:OWY851990 PGN851990:PGU851990 PQJ851990:PQQ851990 QAF851990:QAM851990 QKB851990:QKI851990 QTX851990:QUE851990 RDT851990:REA851990 RNP851990:RNW851990 RXL851990:RXS851990 SHH851990:SHO851990 SRD851990:SRK851990 TAZ851990:TBG851990 TKV851990:TLC851990 TUR851990:TUY851990 UEN851990:UEU851990 UOJ851990:UOQ851990 UYF851990:UYM851990 VIB851990:VII851990 VRX851990:VSE851990 WBT851990:WCA851990 WLP851990:WLW851990 WVL851990:WVS851990 D917526:K917526 IZ917526:JG917526 SV917526:TC917526 ACR917526:ACY917526 AMN917526:AMU917526 AWJ917526:AWQ917526 BGF917526:BGM917526 BQB917526:BQI917526 BZX917526:CAE917526 CJT917526:CKA917526 CTP917526:CTW917526 DDL917526:DDS917526 DNH917526:DNO917526 DXD917526:DXK917526 EGZ917526:EHG917526 EQV917526:ERC917526 FAR917526:FAY917526 FKN917526:FKU917526 FUJ917526:FUQ917526 GEF917526:GEM917526 GOB917526:GOI917526 GXX917526:GYE917526 HHT917526:HIA917526 HRP917526:HRW917526 IBL917526:IBS917526 ILH917526:ILO917526 IVD917526:IVK917526 JEZ917526:JFG917526 JOV917526:JPC917526 JYR917526:JYY917526 KIN917526:KIU917526 KSJ917526:KSQ917526 LCF917526:LCM917526 LMB917526:LMI917526 LVX917526:LWE917526 MFT917526:MGA917526 MPP917526:MPW917526 MZL917526:MZS917526 NJH917526:NJO917526 NTD917526:NTK917526 OCZ917526:ODG917526 OMV917526:ONC917526 OWR917526:OWY917526 PGN917526:PGU917526 PQJ917526:PQQ917526 QAF917526:QAM917526 QKB917526:QKI917526 QTX917526:QUE917526 RDT917526:REA917526 RNP917526:RNW917526 RXL917526:RXS917526 SHH917526:SHO917526 SRD917526:SRK917526 TAZ917526:TBG917526 TKV917526:TLC917526 TUR917526:TUY917526 UEN917526:UEU917526 UOJ917526:UOQ917526 UYF917526:UYM917526 VIB917526:VII917526 VRX917526:VSE917526 WBT917526:WCA917526 WLP917526:WLW917526 WVL917526:WVS917526 D983062:K983062 IZ983062:JG983062 SV983062:TC983062 ACR983062:ACY983062 AMN983062:AMU983062 AWJ983062:AWQ983062 BGF983062:BGM983062 BQB983062:BQI983062 BZX983062:CAE983062 CJT983062:CKA983062 CTP983062:CTW983062 DDL983062:DDS983062 DNH983062:DNO983062 DXD983062:DXK983062 EGZ983062:EHG983062 EQV983062:ERC983062 FAR983062:FAY983062 FKN983062:FKU983062 FUJ983062:FUQ983062 GEF983062:GEM983062 GOB983062:GOI983062 GXX983062:GYE983062 HHT983062:HIA983062 HRP983062:HRW983062 IBL983062:IBS983062 ILH983062:ILO983062 IVD983062:IVK983062 JEZ983062:JFG983062 JOV983062:JPC983062 JYR983062:JYY983062 KIN983062:KIU983062 KSJ983062:KSQ983062 LCF983062:LCM983062 LMB983062:LMI983062 LVX983062:LWE983062 MFT983062:MGA983062 MPP983062:MPW983062 MZL983062:MZS983062 NJH983062:NJO983062 NTD983062:NTK983062 OCZ983062:ODG983062 OMV983062:ONC983062 OWR983062:OWY983062 PGN983062:PGU983062 PQJ983062:PQQ983062 QAF983062:QAM983062 QKB983062:QKI983062 QTX983062:QUE983062 RDT983062:REA983062 RNP983062:RNW983062 RXL983062:RXS983062 SHH983062:SHO983062 SRD983062:SRK983062 TAZ983062:TBG983062 TKV983062:TLC983062 TUR983062:TUY983062 UEN983062:UEU983062 UOJ983062:UOQ983062 UYF983062:UYM983062 VIB983062:VII983062 VRX983062:VSE983062 WBT983062:WCA983062 WLP983062:WLW983062 WVL983062:WVS983062 D14:J14 IZ18:JG18 SV18:TC18 ACR18:ACY18 AMN18:AMU18 AWJ18:AWQ18 BGF18:BGM18 BQB18:BQI18 BZX18:CAE18 CJT18:CKA18 CTP18:CTW18 DDL18:DDS18 DNH18:DNO18 DXD18:DXK18 EGZ18:EHG18 EQV18:ERC18 FAR18:FAY18 FKN18:FKU18 FUJ18:FUQ18 GEF18:GEM18 GOB18:GOI18 GXX18:GYE18 HHT18:HIA18 HRP18:HRW18 IBL18:IBS18 ILH18:ILO18 IVD18:IVK18 JEZ18:JFG18 JOV18:JPC18 JYR18:JYY18 KIN18:KIU18 KSJ18:KSQ18 LCF18:LCM18 LMB18:LMI18 LVX18:LWE18 MFT18:MGA18 MPP18:MPW18 MZL18:MZS18 NJH18:NJO18 NTD18:NTK18 OCZ18:ODG18 OMV18:ONC18 OWR18:OWY18 PGN18:PGU18 PQJ18:PQQ18 QAF18:QAM18 QKB18:QKI18 QTX18:QUE18 RDT18:REA18 RNP18:RNW18 RXL18:RXS18 SHH18:SHO18 SRD18:SRK18 TAZ18:TBG18 TKV18:TLC18 TUR18:TUY18 UEN18:UEU18 UOJ18:UOQ18 UYF18:UYM18 VIB18:VII18 VRX18:VSE18 WBT18:WCA18 WLP18:WLW18 WVL18:WVS18 D65553:K65553 IZ65553:JG65553 SV65553:TC65553 ACR65553:ACY65553 AMN65553:AMU65553 AWJ65553:AWQ65553 BGF65553:BGM65553 BQB65553:BQI65553 BZX65553:CAE65553 CJT65553:CKA65553 CTP65553:CTW65553 DDL65553:DDS65553 DNH65553:DNO65553 DXD65553:DXK65553 EGZ65553:EHG65553 EQV65553:ERC65553 FAR65553:FAY65553 FKN65553:FKU65553 FUJ65553:FUQ65553 GEF65553:GEM65553 GOB65553:GOI65553 GXX65553:GYE65553 HHT65553:HIA65553 HRP65553:HRW65553 IBL65553:IBS65553 ILH65553:ILO65553 IVD65553:IVK65553 JEZ65553:JFG65553 JOV65553:JPC65553 JYR65553:JYY65553 KIN65553:KIU65553 KSJ65553:KSQ65553 LCF65553:LCM65553 LMB65553:LMI65553 LVX65553:LWE65553 MFT65553:MGA65553 MPP65553:MPW65553 MZL65553:MZS65553 NJH65553:NJO65553 NTD65553:NTK65553 OCZ65553:ODG65553 OMV65553:ONC65553 OWR65553:OWY65553 PGN65553:PGU65553 PQJ65553:PQQ65553 QAF65553:QAM65553 QKB65553:QKI65553 QTX65553:QUE65553 RDT65553:REA65553 RNP65553:RNW65553 RXL65553:RXS65553 SHH65553:SHO65553 SRD65553:SRK65553 TAZ65553:TBG65553 TKV65553:TLC65553 TUR65553:TUY65553 UEN65553:UEU65553 UOJ65553:UOQ65553 UYF65553:UYM65553 VIB65553:VII65553 VRX65553:VSE65553 WBT65553:WCA65553 WLP65553:WLW65553 WVL65553:WVS65553 D131089:K131089 IZ131089:JG131089 SV131089:TC131089 ACR131089:ACY131089 AMN131089:AMU131089 AWJ131089:AWQ131089 BGF131089:BGM131089 BQB131089:BQI131089 BZX131089:CAE131089 CJT131089:CKA131089 CTP131089:CTW131089 DDL131089:DDS131089 DNH131089:DNO131089 DXD131089:DXK131089 EGZ131089:EHG131089 EQV131089:ERC131089 FAR131089:FAY131089 FKN131089:FKU131089 FUJ131089:FUQ131089 GEF131089:GEM131089 GOB131089:GOI131089 GXX131089:GYE131089 HHT131089:HIA131089 HRP131089:HRW131089 IBL131089:IBS131089 ILH131089:ILO131089 IVD131089:IVK131089 JEZ131089:JFG131089 JOV131089:JPC131089 JYR131089:JYY131089 KIN131089:KIU131089 KSJ131089:KSQ131089 LCF131089:LCM131089 LMB131089:LMI131089 LVX131089:LWE131089 MFT131089:MGA131089 MPP131089:MPW131089 MZL131089:MZS131089 NJH131089:NJO131089 NTD131089:NTK131089 OCZ131089:ODG131089 OMV131089:ONC131089 OWR131089:OWY131089 PGN131089:PGU131089 PQJ131089:PQQ131089 QAF131089:QAM131089 QKB131089:QKI131089 QTX131089:QUE131089 RDT131089:REA131089 RNP131089:RNW131089 RXL131089:RXS131089 SHH131089:SHO131089 SRD131089:SRK131089 TAZ131089:TBG131089 TKV131089:TLC131089 TUR131089:TUY131089 UEN131089:UEU131089 UOJ131089:UOQ131089 UYF131089:UYM131089 VIB131089:VII131089 VRX131089:VSE131089 WBT131089:WCA131089 WLP131089:WLW131089 WVL131089:WVS131089 D196625:K196625 IZ196625:JG196625 SV196625:TC196625 ACR196625:ACY196625 AMN196625:AMU196625 AWJ196625:AWQ196625 BGF196625:BGM196625 BQB196625:BQI196625 BZX196625:CAE196625 CJT196625:CKA196625 CTP196625:CTW196625 DDL196625:DDS196625 DNH196625:DNO196625 DXD196625:DXK196625 EGZ196625:EHG196625 EQV196625:ERC196625 FAR196625:FAY196625 FKN196625:FKU196625 FUJ196625:FUQ196625 GEF196625:GEM196625 GOB196625:GOI196625 GXX196625:GYE196625 HHT196625:HIA196625 HRP196625:HRW196625 IBL196625:IBS196625 ILH196625:ILO196625 IVD196625:IVK196625 JEZ196625:JFG196625 JOV196625:JPC196625 JYR196625:JYY196625 KIN196625:KIU196625 KSJ196625:KSQ196625 LCF196625:LCM196625 LMB196625:LMI196625 LVX196625:LWE196625 MFT196625:MGA196625 MPP196625:MPW196625 MZL196625:MZS196625 NJH196625:NJO196625 NTD196625:NTK196625 OCZ196625:ODG196625 OMV196625:ONC196625 OWR196625:OWY196625 PGN196625:PGU196625 PQJ196625:PQQ196625 QAF196625:QAM196625 QKB196625:QKI196625 QTX196625:QUE196625 RDT196625:REA196625 RNP196625:RNW196625 RXL196625:RXS196625 SHH196625:SHO196625 SRD196625:SRK196625 TAZ196625:TBG196625 TKV196625:TLC196625 TUR196625:TUY196625 UEN196625:UEU196625 UOJ196625:UOQ196625 UYF196625:UYM196625 VIB196625:VII196625 VRX196625:VSE196625 WBT196625:WCA196625 WLP196625:WLW196625 WVL196625:WVS196625 D262161:K262161 IZ262161:JG262161 SV262161:TC262161 ACR262161:ACY262161 AMN262161:AMU262161 AWJ262161:AWQ262161 BGF262161:BGM262161 BQB262161:BQI262161 BZX262161:CAE262161 CJT262161:CKA262161 CTP262161:CTW262161 DDL262161:DDS262161 DNH262161:DNO262161 DXD262161:DXK262161 EGZ262161:EHG262161 EQV262161:ERC262161 FAR262161:FAY262161 FKN262161:FKU262161 FUJ262161:FUQ262161 GEF262161:GEM262161 GOB262161:GOI262161 GXX262161:GYE262161 HHT262161:HIA262161 HRP262161:HRW262161 IBL262161:IBS262161 ILH262161:ILO262161 IVD262161:IVK262161 JEZ262161:JFG262161 JOV262161:JPC262161 JYR262161:JYY262161 KIN262161:KIU262161 KSJ262161:KSQ262161 LCF262161:LCM262161 LMB262161:LMI262161 LVX262161:LWE262161 MFT262161:MGA262161 MPP262161:MPW262161 MZL262161:MZS262161 NJH262161:NJO262161 NTD262161:NTK262161 OCZ262161:ODG262161 OMV262161:ONC262161 OWR262161:OWY262161 PGN262161:PGU262161 PQJ262161:PQQ262161 QAF262161:QAM262161 QKB262161:QKI262161 QTX262161:QUE262161 RDT262161:REA262161 RNP262161:RNW262161 RXL262161:RXS262161 SHH262161:SHO262161 SRD262161:SRK262161 TAZ262161:TBG262161 TKV262161:TLC262161 TUR262161:TUY262161 UEN262161:UEU262161 UOJ262161:UOQ262161 UYF262161:UYM262161 VIB262161:VII262161 VRX262161:VSE262161 WBT262161:WCA262161 WLP262161:WLW262161 WVL262161:WVS262161 D327697:K327697 IZ327697:JG327697 SV327697:TC327697 ACR327697:ACY327697 AMN327697:AMU327697 AWJ327697:AWQ327697 BGF327697:BGM327697 BQB327697:BQI327697 BZX327697:CAE327697 CJT327697:CKA327697 CTP327697:CTW327697 DDL327697:DDS327697 DNH327697:DNO327697 DXD327697:DXK327697 EGZ327697:EHG327697 EQV327697:ERC327697 FAR327697:FAY327697 FKN327697:FKU327697 FUJ327697:FUQ327697 GEF327697:GEM327697 GOB327697:GOI327697 GXX327697:GYE327697 HHT327697:HIA327697 HRP327697:HRW327697 IBL327697:IBS327697 ILH327697:ILO327697 IVD327697:IVK327697 JEZ327697:JFG327697 JOV327697:JPC327697 JYR327697:JYY327697 KIN327697:KIU327697 KSJ327697:KSQ327697 LCF327697:LCM327697 LMB327697:LMI327697 LVX327697:LWE327697 MFT327697:MGA327697 MPP327697:MPW327697 MZL327697:MZS327697 NJH327697:NJO327697 NTD327697:NTK327697 OCZ327697:ODG327697 OMV327697:ONC327697 OWR327697:OWY327697 PGN327697:PGU327697 PQJ327697:PQQ327697 QAF327697:QAM327697 QKB327697:QKI327697 QTX327697:QUE327697 RDT327697:REA327697 RNP327697:RNW327697 RXL327697:RXS327697 SHH327697:SHO327697 SRD327697:SRK327697 TAZ327697:TBG327697 TKV327697:TLC327697 TUR327697:TUY327697 UEN327697:UEU327697 UOJ327697:UOQ327697 UYF327697:UYM327697 VIB327697:VII327697 VRX327697:VSE327697 WBT327697:WCA327697 WLP327697:WLW327697 WVL327697:WVS327697 D393233:K393233 IZ393233:JG393233 SV393233:TC393233 ACR393233:ACY393233 AMN393233:AMU393233 AWJ393233:AWQ393233 BGF393233:BGM393233 BQB393233:BQI393233 BZX393233:CAE393233 CJT393233:CKA393233 CTP393233:CTW393233 DDL393233:DDS393233 DNH393233:DNO393233 DXD393233:DXK393233 EGZ393233:EHG393233 EQV393233:ERC393233 FAR393233:FAY393233 FKN393233:FKU393233 FUJ393233:FUQ393233 GEF393233:GEM393233 GOB393233:GOI393233 GXX393233:GYE393233 HHT393233:HIA393233 HRP393233:HRW393233 IBL393233:IBS393233 ILH393233:ILO393233 IVD393233:IVK393233 JEZ393233:JFG393233 JOV393233:JPC393233 JYR393233:JYY393233 KIN393233:KIU393233 KSJ393233:KSQ393233 LCF393233:LCM393233 LMB393233:LMI393233 LVX393233:LWE393233 MFT393233:MGA393233 MPP393233:MPW393233 MZL393233:MZS393233 NJH393233:NJO393233 NTD393233:NTK393233 OCZ393233:ODG393233 OMV393233:ONC393233 OWR393233:OWY393233 PGN393233:PGU393233 PQJ393233:PQQ393233 QAF393233:QAM393233 QKB393233:QKI393233 QTX393233:QUE393233 RDT393233:REA393233 RNP393233:RNW393233 RXL393233:RXS393233 SHH393233:SHO393233 SRD393233:SRK393233 TAZ393233:TBG393233 TKV393233:TLC393233 TUR393233:TUY393233 UEN393233:UEU393233 UOJ393233:UOQ393233 UYF393233:UYM393233 VIB393233:VII393233 VRX393233:VSE393233 WBT393233:WCA393233 WLP393233:WLW393233 WVL393233:WVS393233 D458769:K458769 IZ458769:JG458769 SV458769:TC458769 ACR458769:ACY458769 AMN458769:AMU458769 AWJ458769:AWQ458769 BGF458769:BGM458769 BQB458769:BQI458769 BZX458769:CAE458769 CJT458769:CKA458769 CTP458769:CTW458769 DDL458769:DDS458769 DNH458769:DNO458769 DXD458769:DXK458769 EGZ458769:EHG458769 EQV458769:ERC458769 FAR458769:FAY458769 FKN458769:FKU458769 FUJ458769:FUQ458769 GEF458769:GEM458769 GOB458769:GOI458769 GXX458769:GYE458769 HHT458769:HIA458769 HRP458769:HRW458769 IBL458769:IBS458769 ILH458769:ILO458769 IVD458769:IVK458769 JEZ458769:JFG458769 JOV458769:JPC458769 JYR458769:JYY458769 KIN458769:KIU458769 KSJ458769:KSQ458769 LCF458769:LCM458769 LMB458769:LMI458769 LVX458769:LWE458769 MFT458769:MGA458769 MPP458769:MPW458769 MZL458769:MZS458769 NJH458769:NJO458769 NTD458769:NTK458769 OCZ458769:ODG458769 OMV458769:ONC458769 OWR458769:OWY458769 PGN458769:PGU458769 PQJ458769:PQQ458769 QAF458769:QAM458769 QKB458769:QKI458769 QTX458769:QUE458769 RDT458769:REA458769 RNP458769:RNW458769 RXL458769:RXS458769 SHH458769:SHO458769 SRD458769:SRK458769 TAZ458769:TBG458769 TKV458769:TLC458769 TUR458769:TUY458769 UEN458769:UEU458769 UOJ458769:UOQ458769 UYF458769:UYM458769 VIB458769:VII458769 VRX458769:VSE458769 WBT458769:WCA458769 WLP458769:WLW458769 WVL458769:WVS458769 D524305:K524305 IZ524305:JG524305 SV524305:TC524305 ACR524305:ACY524305 AMN524305:AMU524305 AWJ524305:AWQ524305 BGF524305:BGM524305 BQB524305:BQI524305 BZX524305:CAE524305 CJT524305:CKA524305 CTP524305:CTW524305 DDL524305:DDS524305 DNH524305:DNO524305 DXD524305:DXK524305 EGZ524305:EHG524305 EQV524305:ERC524305 FAR524305:FAY524305 FKN524305:FKU524305 FUJ524305:FUQ524305 GEF524305:GEM524305 GOB524305:GOI524305 GXX524305:GYE524305 HHT524305:HIA524305 HRP524305:HRW524305 IBL524305:IBS524305 ILH524305:ILO524305 IVD524305:IVK524305 JEZ524305:JFG524305 JOV524305:JPC524305 JYR524305:JYY524305 KIN524305:KIU524305 KSJ524305:KSQ524305 LCF524305:LCM524305 LMB524305:LMI524305 LVX524305:LWE524305 MFT524305:MGA524305 MPP524305:MPW524305 MZL524305:MZS524305 NJH524305:NJO524305 NTD524305:NTK524305 OCZ524305:ODG524305 OMV524305:ONC524305 OWR524305:OWY524305 PGN524305:PGU524305 PQJ524305:PQQ524305 QAF524305:QAM524305 QKB524305:QKI524305 QTX524305:QUE524305 RDT524305:REA524305 RNP524305:RNW524305 RXL524305:RXS524305 SHH524305:SHO524305 SRD524305:SRK524305 TAZ524305:TBG524305 TKV524305:TLC524305 TUR524305:TUY524305 UEN524305:UEU524305 UOJ524305:UOQ524305 UYF524305:UYM524305 VIB524305:VII524305 VRX524305:VSE524305 WBT524305:WCA524305 WLP524305:WLW524305 WVL524305:WVS524305 D589841:K589841 IZ589841:JG589841 SV589841:TC589841 ACR589841:ACY589841 AMN589841:AMU589841 AWJ589841:AWQ589841 BGF589841:BGM589841 BQB589841:BQI589841 BZX589841:CAE589841 CJT589841:CKA589841 CTP589841:CTW589841 DDL589841:DDS589841 DNH589841:DNO589841 DXD589841:DXK589841 EGZ589841:EHG589841 EQV589841:ERC589841 FAR589841:FAY589841 FKN589841:FKU589841 FUJ589841:FUQ589841 GEF589841:GEM589841 GOB589841:GOI589841 GXX589841:GYE589841 HHT589841:HIA589841 HRP589841:HRW589841 IBL589841:IBS589841 ILH589841:ILO589841 IVD589841:IVK589841 JEZ589841:JFG589841 JOV589841:JPC589841 JYR589841:JYY589841 KIN589841:KIU589841 KSJ589841:KSQ589841 LCF589841:LCM589841 LMB589841:LMI589841 LVX589841:LWE589841 MFT589841:MGA589841 MPP589841:MPW589841 MZL589841:MZS589841 NJH589841:NJO589841 NTD589841:NTK589841 OCZ589841:ODG589841 OMV589841:ONC589841 OWR589841:OWY589841 PGN589841:PGU589841 PQJ589841:PQQ589841 QAF589841:QAM589841 QKB589841:QKI589841 QTX589841:QUE589841 RDT589841:REA589841 RNP589841:RNW589841 RXL589841:RXS589841 SHH589841:SHO589841 SRD589841:SRK589841 TAZ589841:TBG589841 TKV589841:TLC589841 TUR589841:TUY589841 UEN589841:UEU589841 UOJ589841:UOQ589841 UYF589841:UYM589841 VIB589841:VII589841 VRX589841:VSE589841 WBT589841:WCA589841 WLP589841:WLW589841 WVL589841:WVS589841 D655377:K655377 IZ655377:JG655377 SV655377:TC655377 ACR655377:ACY655377 AMN655377:AMU655377 AWJ655377:AWQ655377 BGF655377:BGM655377 BQB655377:BQI655377 BZX655377:CAE655377 CJT655377:CKA655377 CTP655377:CTW655377 DDL655377:DDS655377 DNH655377:DNO655377 DXD655377:DXK655377 EGZ655377:EHG655377 EQV655377:ERC655377 FAR655377:FAY655377 FKN655377:FKU655377 FUJ655377:FUQ655377 GEF655377:GEM655377 GOB655377:GOI655377 GXX655377:GYE655377 HHT655377:HIA655377 HRP655377:HRW655377 IBL655377:IBS655377 ILH655377:ILO655377 IVD655377:IVK655377 JEZ655377:JFG655377 JOV655377:JPC655377 JYR655377:JYY655377 KIN655377:KIU655377 KSJ655377:KSQ655377 LCF655377:LCM655377 LMB655377:LMI655377 LVX655377:LWE655377 MFT655377:MGA655377 MPP655377:MPW655377 MZL655377:MZS655377 NJH655377:NJO655377 NTD655377:NTK655377 OCZ655377:ODG655377 OMV655377:ONC655377 OWR655377:OWY655377 PGN655377:PGU655377 PQJ655377:PQQ655377 QAF655377:QAM655377 QKB655377:QKI655377 QTX655377:QUE655377 RDT655377:REA655377 RNP655377:RNW655377 RXL655377:RXS655377 SHH655377:SHO655377 SRD655377:SRK655377 TAZ655377:TBG655377 TKV655377:TLC655377 TUR655377:TUY655377 UEN655377:UEU655377 UOJ655377:UOQ655377 UYF655377:UYM655377 VIB655377:VII655377 VRX655377:VSE655377 WBT655377:WCA655377 WLP655377:WLW655377 WVL655377:WVS655377 D720913:K720913 IZ720913:JG720913 SV720913:TC720913 ACR720913:ACY720913 AMN720913:AMU720913 AWJ720913:AWQ720913 BGF720913:BGM720913 BQB720913:BQI720913 BZX720913:CAE720913 CJT720913:CKA720913 CTP720913:CTW720913 DDL720913:DDS720913 DNH720913:DNO720913 DXD720913:DXK720913 EGZ720913:EHG720913 EQV720913:ERC720913 FAR720913:FAY720913 FKN720913:FKU720913 FUJ720913:FUQ720913 GEF720913:GEM720913 GOB720913:GOI720913 GXX720913:GYE720913 HHT720913:HIA720913 HRP720913:HRW720913 IBL720913:IBS720913 ILH720913:ILO720913 IVD720913:IVK720913 JEZ720913:JFG720913 JOV720913:JPC720913 JYR720913:JYY720913 KIN720913:KIU720913 KSJ720913:KSQ720913 LCF720913:LCM720913 LMB720913:LMI720913 LVX720913:LWE720913 MFT720913:MGA720913 MPP720913:MPW720913 MZL720913:MZS720913 NJH720913:NJO720913 NTD720913:NTK720913 OCZ720913:ODG720913 OMV720913:ONC720913 OWR720913:OWY720913 PGN720913:PGU720913 PQJ720913:PQQ720913 QAF720913:QAM720913 QKB720913:QKI720913 QTX720913:QUE720913 RDT720913:REA720913 RNP720913:RNW720913 RXL720913:RXS720913 SHH720913:SHO720913 SRD720913:SRK720913 TAZ720913:TBG720913 TKV720913:TLC720913 TUR720913:TUY720913 UEN720913:UEU720913 UOJ720913:UOQ720913 UYF720913:UYM720913 VIB720913:VII720913 VRX720913:VSE720913 WBT720913:WCA720913 WLP720913:WLW720913 WVL720913:WVS720913 D786449:K786449 IZ786449:JG786449 SV786449:TC786449 ACR786449:ACY786449 AMN786449:AMU786449 AWJ786449:AWQ786449 BGF786449:BGM786449 BQB786449:BQI786449 BZX786449:CAE786449 CJT786449:CKA786449 CTP786449:CTW786449 DDL786449:DDS786449 DNH786449:DNO786449 DXD786449:DXK786449 EGZ786449:EHG786449 EQV786449:ERC786449 FAR786449:FAY786449 FKN786449:FKU786449 FUJ786449:FUQ786449 GEF786449:GEM786449 GOB786449:GOI786449 GXX786449:GYE786449 HHT786449:HIA786449 HRP786449:HRW786449 IBL786449:IBS786449 ILH786449:ILO786449 IVD786449:IVK786449 JEZ786449:JFG786449 JOV786449:JPC786449 JYR786449:JYY786449 KIN786449:KIU786449 KSJ786449:KSQ786449 LCF786449:LCM786449 LMB786449:LMI786449 LVX786449:LWE786449 MFT786449:MGA786449 MPP786449:MPW786449 MZL786449:MZS786449 NJH786449:NJO786449 NTD786449:NTK786449 OCZ786449:ODG786449 OMV786449:ONC786449 OWR786449:OWY786449 PGN786449:PGU786449 PQJ786449:PQQ786449 QAF786449:QAM786449 QKB786449:QKI786449 QTX786449:QUE786449 RDT786449:REA786449 RNP786449:RNW786449 RXL786449:RXS786449 SHH786449:SHO786449 SRD786449:SRK786449 TAZ786449:TBG786449 TKV786449:TLC786449 TUR786449:TUY786449 UEN786449:UEU786449 UOJ786449:UOQ786449 UYF786449:UYM786449 VIB786449:VII786449 VRX786449:VSE786449 WBT786449:WCA786449 WLP786449:WLW786449 WVL786449:WVS786449 D851985:K851985 IZ851985:JG851985 SV851985:TC851985 ACR851985:ACY851985 AMN851985:AMU851985 AWJ851985:AWQ851985 BGF851985:BGM851985 BQB851985:BQI851985 BZX851985:CAE851985 CJT851985:CKA851985 CTP851985:CTW851985 DDL851985:DDS851985 DNH851985:DNO851985 DXD851985:DXK851985 EGZ851985:EHG851985 EQV851985:ERC851985 FAR851985:FAY851985 FKN851985:FKU851985 FUJ851985:FUQ851985 GEF851985:GEM851985 GOB851985:GOI851985 GXX851985:GYE851985 HHT851985:HIA851985 HRP851985:HRW851985 IBL851985:IBS851985 ILH851985:ILO851985 IVD851985:IVK851985 JEZ851985:JFG851985 JOV851985:JPC851985 JYR851985:JYY851985 KIN851985:KIU851985 KSJ851985:KSQ851985 LCF851985:LCM851985 LMB851985:LMI851985 LVX851985:LWE851985 MFT851985:MGA851985 MPP851985:MPW851985 MZL851985:MZS851985 NJH851985:NJO851985 NTD851985:NTK851985 OCZ851985:ODG851985 OMV851985:ONC851985 OWR851985:OWY851985 PGN851985:PGU851985 PQJ851985:PQQ851985 QAF851985:QAM851985 QKB851985:QKI851985 QTX851985:QUE851985 RDT851985:REA851985 RNP851985:RNW851985 RXL851985:RXS851985 SHH851985:SHO851985 SRD851985:SRK851985 TAZ851985:TBG851985 TKV851985:TLC851985 TUR851985:TUY851985 UEN851985:UEU851985 UOJ851985:UOQ851985 UYF851985:UYM851985 VIB851985:VII851985 VRX851985:VSE851985 WBT851985:WCA851985 WLP851985:WLW851985 WVL851985:WVS851985 D917521:K917521 IZ917521:JG917521 SV917521:TC917521 ACR917521:ACY917521 AMN917521:AMU917521 AWJ917521:AWQ917521 BGF917521:BGM917521 BQB917521:BQI917521 BZX917521:CAE917521 CJT917521:CKA917521 CTP917521:CTW917521 DDL917521:DDS917521 DNH917521:DNO917521 DXD917521:DXK917521 EGZ917521:EHG917521 EQV917521:ERC917521 FAR917521:FAY917521 FKN917521:FKU917521 FUJ917521:FUQ917521 GEF917521:GEM917521 GOB917521:GOI917521 GXX917521:GYE917521 HHT917521:HIA917521 HRP917521:HRW917521 IBL917521:IBS917521 ILH917521:ILO917521 IVD917521:IVK917521 JEZ917521:JFG917521 JOV917521:JPC917521 JYR917521:JYY917521 KIN917521:KIU917521 KSJ917521:KSQ917521 LCF917521:LCM917521 LMB917521:LMI917521 LVX917521:LWE917521 MFT917521:MGA917521 MPP917521:MPW917521 MZL917521:MZS917521 NJH917521:NJO917521 NTD917521:NTK917521 OCZ917521:ODG917521 OMV917521:ONC917521 OWR917521:OWY917521 PGN917521:PGU917521 PQJ917521:PQQ917521 QAF917521:QAM917521 QKB917521:QKI917521 QTX917521:QUE917521 RDT917521:REA917521 RNP917521:RNW917521 RXL917521:RXS917521 SHH917521:SHO917521 SRD917521:SRK917521 TAZ917521:TBG917521 TKV917521:TLC917521 TUR917521:TUY917521 UEN917521:UEU917521 UOJ917521:UOQ917521 UYF917521:UYM917521 VIB917521:VII917521 VRX917521:VSE917521 WBT917521:WCA917521 WLP917521:WLW917521 WVL917521:WVS917521 D983057:K983057 IZ983057:JG983057 SV983057:TC983057 ACR983057:ACY983057 AMN983057:AMU983057 AWJ983057:AWQ983057 BGF983057:BGM983057 BQB983057:BQI983057 BZX983057:CAE983057 CJT983057:CKA983057 CTP983057:CTW983057 DDL983057:DDS983057 DNH983057:DNO983057 DXD983057:DXK983057 EGZ983057:EHG983057 EQV983057:ERC983057 FAR983057:FAY983057 FKN983057:FKU983057 FUJ983057:FUQ983057 GEF983057:GEM983057 GOB983057:GOI983057 GXX983057:GYE983057 HHT983057:HIA983057 HRP983057:HRW983057 IBL983057:IBS983057 ILH983057:ILO983057 IVD983057:IVK983057 JEZ983057:JFG983057 JOV983057:JPC983057 JYR983057:JYY983057 KIN983057:KIU983057 KSJ983057:KSQ983057 LCF983057:LCM983057 LMB983057:LMI983057 LVX983057:LWE983057 MFT983057:MGA983057 MPP983057:MPW983057 MZL983057:MZS983057 NJH983057:NJO983057 NTD983057:NTK983057 OCZ983057:ODG983057 OMV983057:ONC983057 OWR983057:OWY983057 PGN983057:PGU983057 PQJ983057:PQQ983057 QAF983057:QAM983057 QKB983057:QKI983057 QTX983057:QUE983057 RDT983057:REA983057 RNP983057:RNW983057 RXL983057:RXS983057 SHH983057:SHO983057 SRD983057:SRK983057 TAZ983057:TBG983057 TKV983057:TLC983057 TUR983057:TUY983057 UEN983057:UEU983057 UOJ983057:UOQ983057 UYF983057:UYM983057 VIB983057:VII983057 VRX983057:VSE983057 WBT983057:WCA983057 WLP983057:WLW983057 WVL983057:WVS983057 D18:J18 IZ14:JG14 SV14:TC14 ACR14:ACY14 AMN14:AMU14 AWJ14:AWQ14 BGF14:BGM14 BQB14:BQI14 BZX14:CAE14 CJT14:CKA14 CTP14:CTW14 DDL14:DDS14 DNH14:DNO14 DXD14:DXK14 EGZ14:EHG14 EQV14:ERC14 FAR14:FAY14 FKN14:FKU14 FUJ14:FUQ14 GEF14:GEM14 GOB14:GOI14 GXX14:GYE14 HHT14:HIA14 HRP14:HRW14 IBL14:IBS14 ILH14:ILO14 IVD14:IVK14 JEZ14:JFG14 JOV14:JPC14 JYR14:JYY14 KIN14:KIU14 KSJ14:KSQ14 LCF14:LCM14 LMB14:LMI14 LVX14:LWE14 MFT14:MGA14 MPP14:MPW14 MZL14:MZS14 NJH14:NJO14 NTD14:NTK14 OCZ14:ODG14 OMV14:ONC14 OWR14:OWY14 PGN14:PGU14 PQJ14:PQQ14 QAF14:QAM14 QKB14:QKI14 QTX14:QUE14 RDT14:REA14 RNP14:RNW14 RXL14:RXS14 SHH14:SHO14 SRD14:SRK14 TAZ14:TBG14 TKV14:TLC14 TUR14:TUY14 UEN14:UEU14 UOJ14:UOQ14 UYF14:UYM14 VIB14:VII14 VRX14:VSE14 WBT14:WCA14 WLP14:WLW14 WVL14:WVS14 D65549:K65549 IZ65549:JG65549 SV65549:TC65549 ACR65549:ACY65549 AMN65549:AMU65549 AWJ65549:AWQ65549 BGF65549:BGM65549 BQB65549:BQI65549 BZX65549:CAE65549 CJT65549:CKA65549 CTP65549:CTW65549 DDL65549:DDS65549 DNH65549:DNO65549 DXD65549:DXK65549 EGZ65549:EHG65549 EQV65549:ERC65549 FAR65549:FAY65549 FKN65549:FKU65549 FUJ65549:FUQ65549 GEF65549:GEM65549 GOB65549:GOI65549 GXX65549:GYE65549 HHT65549:HIA65549 HRP65549:HRW65549 IBL65549:IBS65549 ILH65549:ILO65549 IVD65549:IVK65549 JEZ65549:JFG65549 JOV65549:JPC65549 JYR65549:JYY65549 KIN65549:KIU65549 KSJ65549:KSQ65549 LCF65549:LCM65549 LMB65549:LMI65549 LVX65549:LWE65549 MFT65549:MGA65549 MPP65549:MPW65549 MZL65549:MZS65549 NJH65549:NJO65549 NTD65549:NTK65549 OCZ65549:ODG65549 OMV65549:ONC65549 OWR65549:OWY65549 PGN65549:PGU65549 PQJ65549:PQQ65549 QAF65549:QAM65549 QKB65549:QKI65549 QTX65549:QUE65549 RDT65549:REA65549 RNP65549:RNW65549 RXL65549:RXS65549 SHH65549:SHO65549 SRD65549:SRK65549 TAZ65549:TBG65549 TKV65549:TLC65549 TUR65549:TUY65549 UEN65549:UEU65549 UOJ65549:UOQ65549 UYF65549:UYM65549 VIB65549:VII65549 VRX65549:VSE65549 WBT65549:WCA65549 WLP65549:WLW65549 WVL65549:WVS65549 D131085:K131085 IZ131085:JG131085 SV131085:TC131085 ACR131085:ACY131085 AMN131085:AMU131085 AWJ131085:AWQ131085 BGF131085:BGM131085 BQB131085:BQI131085 BZX131085:CAE131085 CJT131085:CKA131085 CTP131085:CTW131085 DDL131085:DDS131085 DNH131085:DNO131085 DXD131085:DXK131085 EGZ131085:EHG131085 EQV131085:ERC131085 FAR131085:FAY131085 FKN131085:FKU131085 FUJ131085:FUQ131085 GEF131085:GEM131085 GOB131085:GOI131085 GXX131085:GYE131085 HHT131085:HIA131085 HRP131085:HRW131085 IBL131085:IBS131085 ILH131085:ILO131085 IVD131085:IVK131085 JEZ131085:JFG131085 JOV131085:JPC131085 JYR131085:JYY131085 KIN131085:KIU131085 KSJ131085:KSQ131085 LCF131085:LCM131085 LMB131085:LMI131085 LVX131085:LWE131085 MFT131085:MGA131085 MPP131085:MPW131085 MZL131085:MZS131085 NJH131085:NJO131085 NTD131085:NTK131085 OCZ131085:ODG131085 OMV131085:ONC131085 OWR131085:OWY131085 PGN131085:PGU131085 PQJ131085:PQQ131085 QAF131085:QAM131085 QKB131085:QKI131085 QTX131085:QUE131085 RDT131085:REA131085 RNP131085:RNW131085 RXL131085:RXS131085 SHH131085:SHO131085 SRD131085:SRK131085 TAZ131085:TBG131085 TKV131085:TLC131085 TUR131085:TUY131085 UEN131085:UEU131085 UOJ131085:UOQ131085 UYF131085:UYM131085 VIB131085:VII131085 VRX131085:VSE131085 WBT131085:WCA131085 WLP131085:WLW131085 WVL131085:WVS131085 D196621:K196621 IZ196621:JG196621 SV196621:TC196621 ACR196621:ACY196621 AMN196621:AMU196621 AWJ196621:AWQ196621 BGF196621:BGM196621 BQB196621:BQI196621 BZX196621:CAE196621 CJT196621:CKA196621 CTP196621:CTW196621 DDL196621:DDS196621 DNH196621:DNO196621 DXD196621:DXK196621 EGZ196621:EHG196621 EQV196621:ERC196621 FAR196621:FAY196621 FKN196621:FKU196621 FUJ196621:FUQ196621 GEF196621:GEM196621 GOB196621:GOI196621 GXX196621:GYE196621 HHT196621:HIA196621 HRP196621:HRW196621 IBL196621:IBS196621 ILH196621:ILO196621 IVD196621:IVK196621 JEZ196621:JFG196621 JOV196621:JPC196621 JYR196621:JYY196621 KIN196621:KIU196621 KSJ196621:KSQ196621 LCF196621:LCM196621 LMB196621:LMI196621 LVX196621:LWE196621 MFT196621:MGA196621 MPP196621:MPW196621 MZL196621:MZS196621 NJH196621:NJO196621 NTD196621:NTK196621 OCZ196621:ODG196621 OMV196621:ONC196621 OWR196621:OWY196621 PGN196621:PGU196621 PQJ196621:PQQ196621 QAF196621:QAM196621 QKB196621:QKI196621 QTX196621:QUE196621 RDT196621:REA196621 RNP196621:RNW196621 RXL196621:RXS196621 SHH196621:SHO196621 SRD196621:SRK196621 TAZ196621:TBG196621 TKV196621:TLC196621 TUR196621:TUY196621 UEN196621:UEU196621 UOJ196621:UOQ196621 UYF196621:UYM196621 VIB196621:VII196621 VRX196621:VSE196621 WBT196621:WCA196621 WLP196621:WLW196621 WVL196621:WVS196621 D262157:K262157 IZ262157:JG262157 SV262157:TC262157 ACR262157:ACY262157 AMN262157:AMU262157 AWJ262157:AWQ262157 BGF262157:BGM262157 BQB262157:BQI262157 BZX262157:CAE262157 CJT262157:CKA262157 CTP262157:CTW262157 DDL262157:DDS262157 DNH262157:DNO262157 DXD262157:DXK262157 EGZ262157:EHG262157 EQV262157:ERC262157 FAR262157:FAY262157 FKN262157:FKU262157 FUJ262157:FUQ262157 GEF262157:GEM262157 GOB262157:GOI262157 GXX262157:GYE262157 HHT262157:HIA262157 HRP262157:HRW262157 IBL262157:IBS262157 ILH262157:ILO262157 IVD262157:IVK262157 JEZ262157:JFG262157 JOV262157:JPC262157 JYR262157:JYY262157 KIN262157:KIU262157 KSJ262157:KSQ262157 LCF262157:LCM262157 LMB262157:LMI262157 LVX262157:LWE262157 MFT262157:MGA262157 MPP262157:MPW262157 MZL262157:MZS262157 NJH262157:NJO262157 NTD262157:NTK262157 OCZ262157:ODG262157 OMV262157:ONC262157 OWR262157:OWY262157 PGN262157:PGU262157 PQJ262157:PQQ262157 QAF262157:QAM262157 QKB262157:QKI262157 QTX262157:QUE262157 RDT262157:REA262157 RNP262157:RNW262157 RXL262157:RXS262157 SHH262157:SHO262157 SRD262157:SRK262157 TAZ262157:TBG262157 TKV262157:TLC262157 TUR262157:TUY262157 UEN262157:UEU262157 UOJ262157:UOQ262157 UYF262157:UYM262157 VIB262157:VII262157 VRX262157:VSE262157 WBT262157:WCA262157 WLP262157:WLW262157 WVL262157:WVS262157 D327693:K327693 IZ327693:JG327693 SV327693:TC327693 ACR327693:ACY327693 AMN327693:AMU327693 AWJ327693:AWQ327693 BGF327693:BGM327693 BQB327693:BQI327693 BZX327693:CAE327693 CJT327693:CKA327693 CTP327693:CTW327693 DDL327693:DDS327693 DNH327693:DNO327693 DXD327693:DXK327693 EGZ327693:EHG327693 EQV327693:ERC327693 FAR327693:FAY327693 FKN327693:FKU327693 FUJ327693:FUQ327693 GEF327693:GEM327693 GOB327693:GOI327693 GXX327693:GYE327693 HHT327693:HIA327693 HRP327693:HRW327693 IBL327693:IBS327693 ILH327693:ILO327693 IVD327693:IVK327693 JEZ327693:JFG327693 JOV327693:JPC327693 JYR327693:JYY327693 KIN327693:KIU327693 KSJ327693:KSQ327693 LCF327693:LCM327693 LMB327693:LMI327693 LVX327693:LWE327693 MFT327693:MGA327693 MPP327693:MPW327693 MZL327693:MZS327693 NJH327693:NJO327693 NTD327693:NTK327693 OCZ327693:ODG327693 OMV327693:ONC327693 OWR327693:OWY327693 PGN327693:PGU327693 PQJ327693:PQQ327693 QAF327693:QAM327693 QKB327693:QKI327693 QTX327693:QUE327693 RDT327693:REA327693 RNP327693:RNW327693 RXL327693:RXS327693 SHH327693:SHO327693 SRD327693:SRK327693 TAZ327693:TBG327693 TKV327693:TLC327693 TUR327693:TUY327693 UEN327693:UEU327693 UOJ327693:UOQ327693 UYF327693:UYM327693 VIB327693:VII327693 VRX327693:VSE327693 WBT327693:WCA327693 WLP327693:WLW327693 WVL327693:WVS327693 D393229:K393229 IZ393229:JG393229 SV393229:TC393229 ACR393229:ACY393229 AMN393229:AMU393229 AWJ393229:AWQ393229 BGF393229:BGM393229 BQB393229:BQI393229 BZX393229:CAE393229 CJT393229:CKA393229 CTP393229:CTW393229 DDL393229:DDS393229 DNH393229:DNO393229 DXD393229:DXK393229 EGZ393229:EHG393229 EQV393229:ERC393229 FAR393229:FAY393229 FKN393229:FKU393229 FUJ393229:FUQ393229 GEF393229:GEM393229 GOB393229:GOI393229 GXX393229:GYE393229 HHT393229:HIA393229 HRP393229:HRW393229 IBL393229:IBS393229 ILH393229:ILO393229 IVD393229:IVK393229 JEZ393229:JFG393229 JOV393229:JPC393229 JYR393229:JYY393229 KIN393229:KIU393229 KSJ393229:KSQ393229 LCF393229:LCM393229 LMB393229:LMI393229 LVX393229:LWE393229 MFT393229:MGA393229 MPP393229:MPW393229 MZL393229:MZS393229 NJH393229:NJO393229 NTD393229:NTK393229 OCZ393229:ODG393229 OMV393229:ONC393229 OWR393229:OWY393229 PGN393229:PGU393229 PQJ393229:PQQ393229 QAF393229:QAM393229 QKB393229:QKI393229 QTX393229:QUE393229 RDT393229:REA393229 RNP393229:RNW393229 RXL393229:RXS393229 SHH393229:SHO393229 SRD393229:SRK393229 TAZ393229:TBG393229 TKV393229:TLC393229 TUR393229:TUY393229 UEN393229:UEU393229 UOJ393229:UOQ393229 UYF393229:UYM393229 VIB393229:VII393229 VRX393229:VSE393229 WBT393229:WCA393229 WLP393229:WLW393229 WVL393229:WVS393229 D458765:K458765 IZ458765:JG458765 SV458765:TC458765 ACR458765:ACY458765 AMN458765:AMU458765 AWJ458765:AWQ458765 BGF458765:BGM458765 BQB458765:BQI458765 BZX458765:CAE458765 CJT458765:CKA458765 CTP458765:CTW458765 DDL458765:DDS458765 DNH458765:DNO458765 DXD458765:DXK458765 EGZ458765:EHG458765 EQV458765:ERC458765 FAR458765:FAY458765 FKN458765:FKU458765 FUJ458765:FUQ458765 GEF458765:GEM458765 GOB458765:GOI458765 GXX458765:GYE458765 HHT458765:HIA458765 HRP458765:HRW458765 IBL458765:IBS458765 ILH458765:ILO458765 IVD458765:IVK458765 JEZ458765:JFG458765 JOV458765:JPC458765 JYR458765:JYY458765 KIN458765:KIU458765 KSJ458765:KSQ458765 LCF458765:LCM458765 LMB458765:LMI458765 LVX458765:LWE458765 MFT458765:MGA458765 MPP458765:MPW458765 MZL458765:MZS458765 NJH458765:NJO458765 NTD458765:NTK458765 OCZ458765:ODG458765 OMV458765:ONC458765 OWR458765:OWY458765 PGN458765:PGU458765 PQJ458765:PQQ458765 QAF458765:QAM458765 QKB458765:QKI458765 QTX458765:QUE458765 RDT458765:REA458765 RNP458765:RNW458765 RXL458765:RXS458765 SHH458765:SHO458765 SRD458765:SRK458765 TAZ458765:TBG458765 TKV458765:TLC458765 TUR458765:TUY458765 UEN458765:UEU458765 UOJ458765:UOQ458765 UYF458765:UYM458765 VIB458765:VII458765 VRX458765:VSE458765 WBT458765:WCA458765 WLP458765:WLW458765 WVL458765:WVS458765 D524301:K524301 IZ524301:JG524301 SV524301:TC524301 ACR524301:ACY524301 AMN524301:AMU524301 AWJ524301:AWQ524301 BGF524301:BGM524301 BQB524301:BQI524301 BZX524301:CAE524301 CJT524301:CKA524301 CTP524301:CTW524301 DDL524301:DDS524301 DNH524301:DNO524301 DXD524301:DXK524301 EGZ524301:EHG524301 EQV524301:ERC524301 FAR524301:FAY524301 FKN524301:FKU524301 FUJ524301:FUQ524301 GEF524301:GEM524301 GOB524301:GOI524301 GXX524301:GYE524301 HHT524301:HIA524301 HRP524301:HRW524301 IBL524301:IBS524301 ILH524301:ILO524301 IVD524301:IVK524301 JEZ524301:JFG524301 JOV524301:JPC524301 JYR524301:JYY524301 KIN524301:KIU524301 KSJ524301:KSQ524301 LCF524301:LCM524301 LMB524301:LMI524301 LVX524301:LWE524301 MFT524301:MGA524301 MPP524301:MPW524301 MZL524301:MZS524301 NJH524301:NJO524301 NTD524301:NTK524301 OCZ524301:ODG524301 OMV524301:ONC524301 OWR524301:OWY524301 PGN524301:PGU524301 PQJ524301:PQQ524301 QAF524301:QAM524301 QKB524301:QKI524301 QTX524301:QUE524301 RDT524301:REA524301 RNP524301:RNW524301 RXL524301:RXS524301 SHH524301:SHO524301 SRD524301:SRK524301 TAZ524301:TBG524301 TKV524301:TLC524301 TUR524301:TUY524301 UEN524301:UEU524301 UOJ524301:UOQ524301 UYF524301:UYM524301 VIB524301:VII524301 VRX524301:VSE524301 WBT524301:WCA524301 WLP524301:WLW524301 WVL524301:WVS524301 D589837:K589837 IZ589837:JG589837 SV589837:TC589837 ACR589837:ACY589837 AMN589837:AMU589837 AWJ589837:AWQ589837 BGF589837:BGM589837 BQB589837:BQI589837 BZX589837:CAE589837 CJT589837:CKA589837 CTP589837:CTW589837 DDL589837:DDS589837 DNH589837:DNO589837 DXD589837:DXK589837 EGZ589837:EHG589837 EQV589837:ERC589837 FAR589837:FAY589837 FKN589837:FKU589837 FUJ589837:FUQ589837 GEF589837:GEM589837 GOB589837:GOI589837 GXX589837:GYE589837 HHT589837:HIA589837 HRP589837:HRW589837 IBL589837:IBS589837 ILH589837:ILO589837 IVD589837:IVK589837 JEZ589837:JFG589837 JOV589837:JPC589837 JYR589837:JYY589837 KIN589837:KIU589837 KSJ589837:KSQ589837 LCF589837:LCM589837 LMB589837:LMI589837 LVX589837:LWE589837 MFT589837:MGA589837 MPP589837:MPW589837 MZL589837:MZS589837 NJH589837:NJO589837 NTD589837:NTK589837 OCZ589837:ODG589837 OMV589837:ONC589837 OWR589837:OWY589837 PGN589837:PGU589837 PQJ589837:PQQ589837 QAF589837:QAM589837 QKB589837:QKI589837 QTX589837:QUE589837 RDT589837:REA589837 RNP589837:RNW589837 RXL589837:RXS589837 SHH589837:SHO589837 SRD589837:SRK589837 TAZ589837:TBG589837 TKV589837:TLC589837 TUR589837:TUY589837 UEN589837:UEU589837 UOJ589837:UOQ589837 UYF589837:UYM589837 VIB589837:VII589837 VRX589837:VSE589837 WBT589837:WCA589837 WLP589837:WLW589837 WVL589837:WVS589837 D655373:K655373 IZ655373:JG655373 SV655373:TC655373 ACR655373:ACY655373 AMN655373:AMU655373 AWJ655373:AWQ655373 BGF655373:BGM655373 BQB655373:BQI655373 BZX655373:CAE655373 CJT655373:CKA655373 CTP655373:CTW655373 DDL655373:DDS655373 DNH655373:DNO655373 DXD655373:DXK655373 EGZ655373:EHG655373 EQV655373:ERC655373 FAR655373:FAY655373 FKN655373:FKU655373 FUJ655373:FUQ655373 GEF655373:GEM655373 GOB655373:GOI655373 GXX655373:GYE655373 HHT655373:HIA655373 HRP655373:HRW655373 IBL655373:IBS655373 ILH655373:ILO655373 IVD655373:IVK655373 JEZ655373:JFG655373 JOV655373:JPC655373 JYR655373:JYY655373 KIN655373:KIU655373 KSJ655373:KSQ655373 LCF655373:LCM655373 LMB655373:LMI655373 LVX655373:LWE655373 MFT655373:MGA655373 MPP655373:MPW655373 MZL655373:MZS655373 NJH655373:NJO655373 NTD655373:NTK655373 OCZ655373:ODG655373 OMV655373:ONC655373 OWR655373:OWY655373 PGN655373:PGU655373 PQJ655373:PQQ655373 QAF655373:QAM655373 QKB655373:QKI655373 QTX655373:QUE655373 RDT655373:REA655373 RNP655373:RNW655373 RXL655373:RXS655373 SHH655373:SHO655373 SRD655373:SRK655373 TAZ655373:TBG655373 TKV655373:TLC655373 TUR655373:TUY655373 UEN655373:UEU655373 UOJ655373:UOQ655373 UYF655373:UYM655373 VIB655373:VII655373 VRX655373:VSE655373 WBT655373:WCA655373 WLP655373:WLW655373 WVL655373:WVS655373 D720909:K720909 IZ720909:JG720909 SV720909:TC720909 ACR720909:ACY720909 AMN720909:AMU720909 AWJ720909:AWQ720909 BGF720909:BGM720909 BQB720909:BQI720909 BZX720909:CAE720909 CJT720909:CKA720909 CTP720909:CTW720909 DDL720909:DDS720909 DNH720909:DNO720909 DXD720909:DXK720909 EGZ720909:EHG720909 EQV720909:ERC720909 FAR720909:FAY720909 FKN720909:FKU720909 FUJ720909:FUQ720909 GEF720909:GEM720909 GOB720909:GOI720909 GXX720909:GYE720909 HHT720909:HIA720909 HRP720909:HRW720909 IBL720909:IBS720909 ILH720909:ILO720909 IVD720909:IVK720909 JEZ720909:JFG720909 JOV720909:JPC720909 JYR720909:JYY720909 KIN720909:KIU720909 KSJ720909:KSQ720909 LCF720909:LCM720909 LMB720909:LMI720909 LVX720909:LWE720909 MFT720909:MGA720909 MPP720909:MPW720909 MZL720909:MZS720909 NJH720909:NJO720909 NTD720909:NTK720909 OCZ720909:ODG720909 OMV720909:ONC720909 OWR720909:OWY720909 PGN720909:PGU720909 PQJ720909:PQQ720909 QAF720909:QAM720909 QKB720909:QKI720909 QTX720909:QUE720909 RDT720909:REA720909 RNP720909:RNW720909 RXL720909:RXS720909 SHH720909:SHO720909 SRD720909:SRK720909 TAZ720909:TBG720909 TKV720909:TLC720909 TUR720909:TUY720909 UEN720909:UEU720909 UOJ720909:UOQ720909 UYF720909:UYM720909 VIB720909:VII720909 VRX720909:VSE720909 WBT720909:WCA720909 WLP720909:WLW720909 WVL720909:WVS720909 D786445:K786445 IZ786445:JG786445 SV786445:TC786445 ACR786445:ACY786445 AMN786445:AMU786445 AWJ786445:AWQ786445 BGF786445:BGM786445 BQB786445:BQI786445 BZX786445:CAE786445 CJT786445:CKA786445 CTP786445:CTW786445 DDL786445:DDS786445 DNH786445:DNO786445 DXD786445:DXK786445 EGZ786445:EHG786445 EQV786445:ERC786445 FAR786445:FAY786445 FKN786445:FKU786445 FUJ786445:FUQ786445 GEF786445:GEM786445 GOB786445:GOI786445 GXX786445:GYE786445 HHT786445:HIA786445 HRP786445:HRW786445 IBL786445:IBS786445 ILH786445:ILO786445 IVD786445:IVK786445 JEZ786445:JFG786445 JOV786445:JPC786445 JYR786445:JYY786445 KIN786445:KIU786445 KSJ786445:KSQ786445 LCF786445:LCM786445 LMB786445:LMI786445 LVX786445:LWE786445 MFT786445:MGA786445 MPP786445:MPW786445 MZL786445:MZS786445 NJH786445:NJO786445 NTD786445:NTK786445 OCZ786445:ODG786445 OMV786445:ONC786445 OWR786445:OWY786445 PGN786445:PGU786445 PQJ786445:PQQ786445 QAF786445:QAM786445 QKB786445:QKI786445 QTX786445:QUE786445 RDT786445:REA786445 RNP786445:RNW786445 RXL786445:RXS786445 SHH786445:SHO786445 SRD786445:SRK786445 TAZ786445:TBG786445 TKV786445:TLC786445 TUR786445:TUY786445 UEN786445:UEU786445 UOJ786445:UOQ786445 UYF786445:UYM786445 VIB786445:VII786445 VRX786445:VSE786445 WBT786445:WCA786445 WLP786445:WLW786445 WVL786445:WVS786445 D851981:K851981 IZ851981:JG851981 SV851981:TC851981 ACR851981:ACY851981 AMN851981:AMU851981 AWJ851981:AWQ851981 BGF851981:BGM851981 BQB851981:BQI851981 BZX851981:CAE851981 CJT851981:CKA851981 CTP851981:CTW851981 DDL851981:DDS851981 DNH851981:DNO851981 DXD851981:DXK851981 EGZ851981:EHG851981 EQV851981:ERC851981 FAR851981:FAY851981 FKN851981:FKU851981 FUJ851981:FUQ851981 GEF851981:GEM851981 GOB851981:GOI851981 GXX851981:GYE851981 HHT851981:HIA851981 HRP851981:HRW851981 IBL851981:IBS851981 ILH851981:ILO851981 IVD851981:IVK851981 JEZ851981:JFG851981 JOV851981:JPC851981 JYR851981:JYY851981 KIN851981:KIU851981 KSJ851981:KSQ851981 LCF851981:LCM851981 LMB851981:LMI851981 LVX851981:LWE851981 MFT851981:MGA851981 MPP851981:MPW851981 MZL851981:MZS851981 NJH851981:NJO851981 NTD851981:NTK851981 OCZ851981:ODG851981 OMV851981:ONC851981 OWR851981:OWY851981 PGN851981:PGU851981 PQJ851981:PQQ851981 QAF851981:QAM851981 QKB851981:QKI851981 QTX851981:QUE851981 RDT851981:REA851981 RNP851981:RNW851981 RXL851981:RXS851981 SHH851981:SHO851981 SRD851981:SRK851981 TAZ851981:TBG851981 TKV851981:TLC851981 TUR851981:TUY851981 UEN851981:UEU851981 UOJ851981:UOQ851981 UYF851981:UYM851981 VIB851981:VII851981 VRX851981:VSE851981 WBT851981:WCA851981 WLP851981:WLW851981 WVL851981:WVS851981 D917517:K917517 IZ917517:JG917517 SV917517:TC917517 ACR917517:ACY917517 AMN917517:AMU917517 AWJ917517:AWQ917517 BGF917517:BGM917517 BQB917517:BQI917517 BZX917517:CAE917517 CJT917517:CKA917517 CTP917517:CTW917517 DDL917517:DDS917517 DNH917517:DNO917517 DXD917517:DXK917517 EGZ917517:EHG917517 EQV917517:ERC917517 FAR917517:FAY917517 FKN917517:FKU917517 FUJ917517:FUQ917517 GEF917517:GEM917517 GOB917517:GOI917517 GXX917517:GYE917517 HHT917517:HIA917517 HRP917517:HRW917517 IBL917517:IBS917517 ILH917517:ILO917517 IVD917517:IVK917517 JEZ917517:JFG917517 JOV917517:JPC917517 JYR917517:JYY917517 KIN917517:KIU917517 KSJ917517:KSQ917517 LCF917517:LCM917517 LMB917517:LMI917517 LVX917517:LWE917517 MFT917517:MGA917517 MPP917517:MPW917517 MZL917517:MZS917517 NJH917517:NJO917517 NTD917517:NTK917517 OCZ917517:ODG917517 OMV917517:ONC917517 OWR917517:OWY917517 PGN917517:PGU917517 PQJ917517:PQQ917517 QAF917517:QAM917517 QKB917517:QKI917517 QTX917517:QUE917517 RDT917517:REA917517 RNP917517:RNW917517 RXL917517:RXS917517 SHH917517:SHO917517 SRD917517:SRK917517 TAZ917517:TBG917517 TKV917517:TLC917517 TUR917517:TUY917517 UEN917517:UEU917517 UOJ917517:UOQ917517 UYF917517:UYM917517 VIB917517:VII917517 VRX917517:VSE917517 WBT917517:WCA917517 WLP917517:WLW917517 WVL917517:WVS917517 D983053:K983053 IZ983053:JG983053 SV983053:TC983053 ACR983053:ACY983053 AMN983053:AMU983053 AWJ983053:AWQ983053 BGF983053:BGM983053 BQB983053:BQI983053 BZX983053:CAE983053 CJT983053:CKA983053 CTP983053:CTW983053 DDL983053:DDS983053 DNH983053:DNO983053 DXD983053:DXK983053 EGZ983053:EHG983053 EQV983053:ERC983053 FAR983053:FAY983053 FKN983053:FKU983053 FUJ983053:FUQ983053 GEF983053:GEM983053 GOB983053:GOI983053 GXX983053:GYE983053 HHT983053:HIA983053 HRP983053:HRW983053 IBL983053:IBS983053 ILH983053:ILO983053 IVD983053:IVK983053 JEZ983053:JFG983053 JOV983053:JPC983053 JYR983053:JYY983053 KIN983053:KIU983053 KSJ983053:KSQ983053 LCF983053:LCM983053 LMB983053:LMI983053 LVX983053:LWE983053 MFT983053:MGA983053 MPP983053:MPW983053 MZL983053:MZS983053 NJH983053:NJO983053 NTD983053:NTK983053 OCZ983053:ODG983053 OMV983053:ONC983053 OWR983053:OWY983053 PGN983053:PGU983053 PQJ983053:PQQ983053 QAF983053:QAM983053 QKB983053:QKI983053 QTX983053:QUE983053 RDT983053:REA983053 RNP983053:RNW983053 RXL983053:RXS983053 SHH983053:SHO983053 SRD983053:SRK983053 TAZ983053:TBG983053 TKV983053:TLC983053 TUR983053:TUY983053 UEN983053:UEU983053 UOJ983053:UOQ983053 UYF983053:UYM983053 VIB983053:VII983053 VRX983053:VSE983053 WBT983053:WCA983053 WLP983053:WLW983053 WVL983053:WVS983053 WVL983084:WVS983087 IZ27:JG29 SV27:TC29 ACR27:ACY29 AMN27:AMU29 AWJ27:AWQ29 BGF27:BGM29 BQB27:BQI29 BZX27:CAE29 CJT27:CKA29 CTP27:CTW29 DDL27:DDS29 DNH27:DNO29 DXD27:DXK29 EGZ27:EHG29 EQV27:ERC29 FAR27:FAY29 FKN27:FKU29 FUJ27:FUQ29 GEF27:GEM29 GOB27:GOI29 GXX27:GYE29 HHT27:HIA29 HRP27:HRW29 IBL27:IBS29 ILH27:ILO29 IVD27:IVK29 JEZ27:JFG29 JOV27:JPC29 JYR27:JYY29 KIN27:KIU29 KSJ27:KSQ29 LCF27:LCM29 LMB27:LMI29 LVX27:LWE29 MFT27:MGA29 MPP27:MPW29 MZL27:MZS29 NJH27:NJO29 NTD27:NTK29 OCZ27:ODG29 OMV27:ONC29 OWR27:OWY29 PGN27:PGU29 PQJ27:PQQ29 QAF27:QAM29 QKB27:QKI29 QTX27:QUE29 RDT27:REA29 RNP27:RNW29 RXL27:RXS29 SHH27:SHO29 SRD27:SRK29 TAZ27:TBG29 TKV27:TLC29 TUR27:TUY29 UEN27:UEU29 UOJ27:UOQ29 UYF27:UYM29 VIB27:VII29 VRX27:VSE29 WBT27:WCA29 WLP27:WLW29 WVL27:WVS29 D65563:K65565 IZ65563:JG65565 SV65563:TC65565 ACR65563:ACY65565 AMN65563:AMU65565 AWJ65563:AWQ65565 BGF65563:BGM65565 BQB65563:BQI65565 BZX65563:CAE65565 CJT65563:CKA65565 CTP65563:CTW65565 DDL65563:DDS65565 DNH65563:DNO65565 DXD65563:DXK65565 EGZ65563:EHG65565 EQV65563:ERC65565 FAR65563:FAY65565 FKN65563:FKU65565 FUJ65563:FUQ65565 GEF65563:GEM65565 GOB65563:GOI65565 GXX65563:GYE65565 HHT65563:HIA65565 HRP65563:HRW65565 IBL65563:IBS65565 ILH65563:ILO65565 IVD65563:IVK65565 JEZ65563:JFG65565 JOV65563:JPC65565 JYR65563:JYY65565 KIN65563:KIU65565 KSJ65563:KSQ65565 LCF65563:LCM65565 LMB65563:LMI65565 LVX65563:LWE65565 MFT65563:MGA65565 MPP65563:MPW65565 MZL65563:MZS65565 NJH65563:NJO65565 NTD65563:NTK65565 OCZ65563:ODG65565 OMV65563:ONC65565 OWR65563:OWY65565 PGN65563:PGU65565 PQJ65563:PQQ65565 QAF65563:QAM65565 QKB65563:QKI65565 QTX65563:QUE65565 RDT65563:REA65565 RNP65563:RNW65565 RXL65563:RXS65565 SHH65563:SHO65565 SRD65563:SRK65565 TAZ65563:TBG65565 TKV65563:TLC65565 TUR65563:TUY65565 UEN65563:UEU65565 UOJ65563:UOQ65565 UYF65563:UYM65565 VIB65563:VII65565 VRX65563:VSE65565 WBT65563:WCA65565 WLP65563:WLW65565 WVL65563:WVS65565 D131099:K131101 IZ131099:JG131101 SV131099:TC131101 ACR131099:ACY131101 AMN131099:AMU131101 AWJ131099:AWQ131101 BGF131099:BGM131101 BQB131099:BQI131101 BZX131099:CAE131101 CJT131099:CKA131101 CTP131099:CTW131101 DDL131099:DDS131101 DNH131099:DNO131101 DXD131099:DXK131101 EGZ131099:EHG131101 EQV131099:ERC131101 FAR131099:FAY131101 FKN131099:FKU131101 FUJ131099:FUQ131101 GEF131099:GEM131101 GOB131099:GOI131101 GXX131099:GYE131101 HHT131099:HIA131101 HRP131099:HRW131101 IBL131099:IBS131101 ILH131099:ILO131101 IVD131099:IVK131101 JEZ131099:JFG131101 JOV131099:JPC131101 JYR131099:JYY131101 KIN131099:KIU131101 KSJ131099:KSQ131101 LCF131099:LCM131101 LMB131099:LMI131101 LVX131099:LWE131101 MFT131099:MGA131101 MPP131099:MPW131101 MZL131099:MZS131101 NJH131099:NJO131101 NTD131099:NTK131101 OCZ131099:ODG131101 OMV131099:ONC131101 OWR131099:OWY131101 PGN131099:PGU131101 PQJ131099:PQQ131101 QAF131099:QAM131101 QKB131099:QKI131101 QTX131099:QUE131101 RDT131099:REA131101 RNP131099:RNW131101 RXL131099:RXS131101 SHH131099:SHO131101 SRD131099:SRK131101 TAZ131099:TBG131101 TKV131099:TLC131101 TUR131099:TUY131101 UEN131099:UEU131101 UOJ131099:UOQ131101 UYF131099:UYM131101 VIB131099:VII131101 VRX131099:VSE131101 WBT131099:WCA131101 WLP131099:WLW131101 WVL131099:WVS131101 D196635:K196637 IZ196635:JG196637 SV196635:TC196637 ACR196635:ACY196637 AMN196635:AMU196637 AWJ196635:AWQ196637 BGF196635:BGM196637 BQB196635:BQI196637 BZX196635:CAE196637 CJT196635:CKA196637 CTP196635:CTW196637 DDL196635:DDS196637 DNH196635:DNO196637 DXD196635:DXK196637 EGZ196635:EHG196637 EQV196635:ERC196637 FAR196635:FAY196637 FKN196635:FKU196637 FUJ196635:FUQ196637 GEF196635:GEM196637 GOB196635:GOI196637 GXX196635:GYE196637 HHT196635:HIA196637 HRP196635:HRW196637 IBL196635:IBS196637 ILH196635:ILO196637 IVD196635:IVK196637 JEZ196635:JFG196637 JOV196635:JPC196637 JYR196635:JYY196637 KIN196635:KIU196637 KSJ196635:KSQ196637 LCF196635:LCM196637 LMB196635:LMI196637 LVX196635:LWE196637 MFT196635:MGA196637 MPP196635:MPW196637 MZL196635:MZS196637 NJH196635:NJO196637 NTD196635:NTK196637 OCZ196635:ODG196637 OMV196635:ONC196637 OWR196635:OWY196637 PGN196635:PGU196637 PQJ196635:PQQ196637 QAF196635:QAM196637 QKB196635:QKI196637 QTX196635:QUE196637 RDT196635:REA196637 RNP196635:RNW196637 RXL196635:RXS196637 SHH196635:SHO196637 SRD196635:SRK196637 TAZ196635:TBG196637 TKV196635:TLC196637 TUR196635:TUY196637 UEN196635:UEU196637 UOJ196635:UOQ196637 UYF196635:UYM196637 VIB196635:VII196637 VRX196635:VSE196637 WBT196635:WCA196637 WLP196635:WLW196637 WVL196635:WVS196637 D262171:K262173 IZ262171:JG262173 SV262171:TC262173 ACR262171:ACY262173 AMN262171:AMU262173 AWJ262171:AWQ262173 BGF262171:BGM262173 BQB262171:BQI262173 BZX262171:CAE262173 CJT262171:CKA262173 CTP262171:CTW262173 DDL262171:DDS262173 DNH262171:DNO262173 DXD262171:DXK262173 EGZ262171:EHG262173 EQV262171:ERC262173 FAR262171:FAY262173 FKN262171:FKU262173 FUJ262171:FUQ262173 GEF262171:GEM262173 GOB262171:GOI262173 GXX262171:GYE262173 HHT262171:HIA262173 HRP262171:HRW262173 IBL262171:IBS262173 ILH262171:ILO262173 IVD262171:IVK262173 JEZ262171:JFG262173 JOV262171:JPC262173 JYR262171:JYY262173 KIN262171:KIU262173 KSJ262171:KSQ262173 LCF262171:LCM262173 LMB262171:LMI262173 LVX262171:LWE262173 MFT262171:MGA262173 MPP262171:MPW262173 MZL262171:MZS262173 NJH262171:NJO262173 NTD262171:NTK262173 OCZ262171:ODG262173 OMV262171:ONC262173 OWR262171:OWY262173 PGN262171:PGU262173 PQJ262171:PQQ262173 QAF262171:QAM262173 QKB262171:QKI262173 QTX262171:QUE262173 RDT262171:REA262173 RNP262171:RNW262173 RXL262171:RXS262173 SHH262171:SHO262173 SRD262171:SRK262173 TAZ262171:TBG262173 TKV262171:TLC262173 TUR262171:TUY262173 UEN262171:UEU262173 UOJ262171:UOQ262173 UYF262171:UYM262173 VIB262171:VII262173 VRX262171:VSE262173 WBT262171:WCA262173 WLP262171:WLW262173 WVL262171:WVS262173 D327707:K327709 IZ327707:JG327709 SV327707:TC327709 ACR327707:ACY327709 AMN327707:AMU327709 AWJ327707:AWQ327709 BGF327707:BGM327709 BQB327707:BQI327709 BZX327707:CAE327709 CJT327707:CKA327709 CTP327707:CTW327709 DDL327707:DDS327709 DNH327707:DNO327709 DXD327707:DXK327709 EGZ327707:EHG327709 EQV327707:ERC327709 FAR327707:FAY327709 FKN327707:FKU327709 FUJ327707:FUQ327709 GEF327707:GEM327709 GOB327707:GOI327709 GXX327707:GYE327709 HHT327707:HIA327709 HRP327707:HRW327709 IBL327707:IBS327709 ILH327707:ILO327709 IVD327707:IVK327709 JEZ327707:JFG327709 JOV327707:JPC327709 JYR327707:JYY327709 KIN327707:KIU327709 KSJ327707:KSQ327709 LCF327707:LCM327709 LMB327707:LMI327709 LVX327707:LWE327709 MFT327707:MGA327709 MPP327707:MPW327709 MZL327707:MZS327709 NJH327707:NJO327709 NTD327707:NTK327709 OCZ327707:ODG327709 OMV327707:ONC327709 OWR327707:OWY327709 PGN327707:PGU327709 PQJ327707:PQQ327709 QAF327707:QAM327709 QKB327707:QKI327709 QTX327707:QUE327709 RDT327707:REA327709 RNP327707:RNW327709 RXL327707:RXS327709 SHH327707:SHO327709 SRD327707:SRK327709 TAZ327707:TBG327709 TKV327707:TLC327709 TUR327707:TUY327709 UEN327707:UEU327709 UOJ327707:UOQ327709 UYF327707:UYM327709 VIB327707:VII327709 VRX327707:VSE327709 WBT327707:WCA327709 WLP327707:WLW327709 WVL327707:WVS327709 D393243:K393245 IZ393243:JG393245 SV393243:TC393245 ACR393243:ACY393245 AMN393243:AMU393245 AWJ393243:AWQ393245 BGF393243:BGM393245 BQB393243:BQI393245 BZX393243:CAE393245 CJT393243:CKA393245 CTP393243:CTW393245 DDL393243:DDS393245 DNH393243:DNO393245 DXD393243:DXK393245 EGZ393243:EHG393245 EQV393243:ERC393245 FAR393243:FAY393245 FKN393243:FKU393245 FUJ393243:FUQ393245 GEF393243:GEM393245 GOB393243:GOI393245 GXX393243:GYE393245 HHT393243:HIA393245 HRP393243:HRW393245 IBL393243:IBS393245 ILH393243:ILO393245 IVD393243:IVK393245 JEZ393243:JFG393245 JOV393243:JPC393245 JYR393243:JYY393245 KIN393243:KIU393245 KSJ393243:KSQ393245 LCF393243:LCM393245 LMB393243:LMI393245 LVX393243:LWE393245 MFT393243:MGA393245 MPP393243:MPW393245 MZL393243:MZS393245 NJH393243:NJO393245 NTD393243:NTK393245 OCZ393243:ODG393245 OMV393243:ONC393245 OWR393243:OWY393245 PGN393243:PGU393245 PQJ393243:PQQ393245 QAF393243:QAM393245 QKB393243:QKI393245 QTX393243:QUE393245 RDT393243:REA393245 RNP393243:RNW393245 RXL393243:RXS393245 SHH393243:SHO393245 SRD393243:SRK393245 TAZ393243:TBG393245 TKV393243:TLC393245 TUR393243:TUY393245 UEN393243:UEU393245 UOJ393243:UOQ393245 UYF393243:UYM393245 VIB393243:VII393245 VRX393243:VSE393245 WBT393243:WCA393245 WLP393243:WLW393245 WVL393243:WVS393245 D458779:K458781 IZ458779:JG458781 SV458779:TC458781 ACR458779:ACY458781 AMN458779:AMU458781 AWJ458779:AWQ458781 BGF458779:BGM458781 BQB458779:BQI458781 BZX458779:CAE458781 CJT458779:CKA458781 CTP458779:CTW458781 DDL458779:DDS458781 DNH458779:DNO458781 DXD458779:DXK458781 EGZ458779:EHG458781 EQV458779:ERC458781 FAR458779:FAY458781 FKN458779:FKU458781 FUJ458779:FUQ458781 GEF458779:GEM458781 GOB458779:GOI458781 GXX458779:GYE458781 HHT458779:HIA458781 HRP458779:HRW458781 IBL458779:IBS458781 ILH458779:ILO458781 IVD458779:IVK458781 JEZ458779:JFG458781 JOV458779:JPC458781 JYR458779:JYY458781 KIN458779:KIU458781 KSJ458779:KSQ458781 LCF458779:LCM458781 LMB458779:LMI458781 LVX458779:LWE458781 MFT458779:MGA458781 MPP458779:MPW458781 MZL458779:MZS458781 NJH458779:NJO458781 NTD458779:NTK458781 OCZ458779:ODG458781 OMV458779:ONC458781 OWR458779:OWY458781 PGN458779:PGU458781 PQJ458779:PQQ458781 QAF458779:QAM458781 QKB458779:QKI458781 QTX458779:QUE458781 RDT458779:REA458781 RNP458779:RNW458781 RXL458779:RXS458781 SHH458779:SHO458781 SRD458779:SRK458781 TAZ458779:TBG458781 TKV458779:TLC458781 TUR458779:TUY458781 UEN458779:UEU458781 UOJ458779:UOQ458781 UYF458779:UYM458781 VIB458779:VII458781 VRX458779:VSE458781 WBT458779:WCA458781 WLP458779:WLW458781 WVL458779:WVS458781 D524315:K524317 IZ524315:JG524317 SV524315:TC524317 ACR524315:ACY524317 AMN524315:AMU524317 AWJ524315:AWQ524317 BGF524315:BGM524317 BQB524315:BQI524317 BZX524315:CAE524317 CJT524315:CKA524317 CTP524315:CTW524317 DDL524315:DDS524317 DNH524315:DNO524317 DXD524315:DXK524317 EGZ524315:EHG524317 EQV524315:ERC524317 FAR524315:FAY524317 FKN524315:FKU524317 FUJ524315:FUQ524317 GEF524315:GEM524317 GOB524315:GOI524317 GXX524315:GYE524317 HHT524315:HIA524317 HRP524315:HRW524317 IBL524315:IBS524317 ILH524315:ILO524317 IVD524315:IVK524317 JEZ524315:JFG524317 JOV524315:JPC524317 JYR524315:JYY524317 KIN524315:KIU524317 KSJ524315:KSQ524317 LCF524315:LCM524317 LMB524315:LMI524317 LVX524315:LWE524317 MFT524315:MGA524317 MPP524315:MPW524317 MZL524315:MZS524317 NJH524315:NJO524317 NTD524315:NTK524317 OCZ524315:ODG524317 OMV524315:ONC524317 OWR524315:OWY524317 PGN524315:PGU524317 PQJ524315:PQQ524317 QAF524315:QAM524317 QKB524315:QKI524317 QTX524315:QUE524317 RDT524315:REA524317 RNP524315:RNW524317 RXL524315:RXS524317 SHH524315:SHO524317 SRD524315:SRK524317 TAZ524315:TBG524317 TKV524315:TLC524317 TUR524315:TUY524317 UEN524315:UEU524317 UOJ524315:UOQ524317 UYF524315:UYM524317 VIB524315:VII524317 VRX524315:VSE524317 WBT524315:WCA524317 WLP524315:WLW524317 WVL524315:WVS524317 D589851:K589853 IZ589851:JG589853 SV589851:TC589853 ACR589851:ACY589853 AMN589851:AMU589853 AWJ589851:AWQ589853 BGF589851:BGM589853 BQB589851:BQI589853 BZX589851:CAE589853 CJT589851:CKA589853 CTP589851:CTW589853 DDL589851:DDS589853 DNH589851:DNO589853 DXD589851:DXK589853 EGZ589851:EHG589853 EQV589851:ERC589853 FAR589851:FAY589853 FKN589851:FKU589853 FUJ589851:FUQ589853 GEF589851:GEM589853 GOB589851:GOI589853 GXX589851:GYE589853 HHT589851:HIA589853 HRP589851:HRW589853 IBL589851:IBS589853 ILH589851:ILO589853 IVD589851:IVK589853 JEZ589851:JFG589853 JOV589851:JPC589853 JYR589851:JYY589853 KIN589851:KIU589853 KSJ589851:KSQ589853 LCF589851:LCM589853 LMB589851:LMI589853 LVX589851:LWE589853 MFT589851:MGA589853 MPP589851:MPW589853 MZL589851:MZS589853 NJH589851:NJO589853 NTD589851:NTK589853 OCZ589851:ODG589853 OMV589851:ONC589853 OWR589851:OWY589853 PGN589851:PGU589853 PQJ589851:PQQ589853 QAF589851:QAM589853 QKB589851:QKI589853 QTX589851:QUE589853 RDT589851:REA589853 RNP589851:RNW589853 RXL589851:RXS589853 SHH589851:SHO589853 SRD589851:SRK589853 TAZ589851:TBG589853 TKV589851:TLC589853 TUR589851:TUY589853 UEN589851:UEU589853 UOJ589851:UOQ589853 UYF589851:UYM589853 VIB589851:VII589853 VRX589851:VSE589853 WBT589851:WCA589853 WLP589851:WLW589853 WVL589851:WVS589853 D655387:K655389 IZ655387:JG655389 SV655387:TC655389 ACR655387:ACY655389 AMN655387:AMU655389 AWJ655387:AWQ655389 BGF655387:BGM655389 BQB655387:BQI655389 BZX655387:CAE655389 CJT655387:CKA655389 CTP655387:CTW655389 DDL655387:DDS655389 DNH655387:DNO655389 DXD655387:DXK655389 EGZ655387:EHG655389 EQV655387:ERC655389 FAR655387:FAY655389 FKN655387:FKU655389 FUJ655387:FUQ655389 GEF655387:GEM655389 GOB655387:GOI655389 GXX655387:GYE655389 HHT655387:HIA655389 HRP655387:HRW655389 IBL655387:IBS655389 ILH655387:ILO655389 IVD655387:IVK655389 JEZ655387:JFG655389 JOV655387:JPC655389 JYR655387:JYY655389 KIN655387:KIU655389 KSJ655387:KSQ655389 LCF655387:LCM655389 LMB655387:LMI655389 LVX655387:LWE655389 MFT655387:MGA655389 MPP655387:MPW655389 MZL655387:MZS655389 NJH655387:NJO655389 NTD655387:NTK655389 OCZ655387:ODG655389 OMV655387:ONC655389 OWR655387:OWY655389 PGN655387:PGU655389 PQJ655387:PQQ655389 QAF655387:QAM655389 QKB655387:QKI655389 QTX655387:QUE655389 RDT655387:REA655389 RNP655387:RNW655389 RXL655387:RXS655389 SHH655387:SHO655389 SRD655387:SRK655389 TAZ655387:TBG655389 TKV655387:TLC655389 TUR655387:TUY655389 UEN655387:UEU655389 UOJ655387:UOQ655389 UYF655387:UYM655389 VIB655387:VII655389 VRX655387:VSE655389 WBT655387:WCA655389 WLP655387:WLW655389 WVL655387:WVS655389 D720923:K720925 IZ720923:JG720925 SV720923:TC720925 ACR720923:ACY720925 AMN720923:AMU720925 AWJ720923:AWQ720925 BGF720923:BGM720925 BQB720923:BQI720925 BZX720923:CAE720925 CJT720923:CKA720925 CTP720923:CTW720925 DDL720923:DDS720925 DNH720923:DNO720925 DXD720923:DXK720925 EGZ720923:EHG720925 EQV720923:ERC720925 FAR720923:FAY720925 FKN720923:FKU720925 FUJ720923:FUQ720925 GEF720923:GEM720925 GOB720923:GOI720925 GXX720923:GYE720925 HHT720923:HIA720925 HRP720923:HRW720925 IBL720923:IBS720925 ILH720923:ILO720925 IVD720923:IVK720925 JEZ720923:JFG720925 JOV720923:JPC720925 JYR720923:JYY720925 KIN720923:KIU720925 KSJ720923:KSQ720925 LCF720923:LCM720925 LMB720923:LMI720925 LVX720923:LWE720925 MFT720923:MGA720925 MPP720923:MPW720925 MZL720923:MZS720925 NJH720923:NJO720925 NTD720923:NTK720925 OCZ720923:ODG720925 OMV720923:ONC720925 OWR720923:OWY720925 PGN720923:PGU720925 PQJ720923:PQQ720925 QAF720923:QAM720925 QKB720923:QKI720925 QTX720923:QUE720925 RDT720923:REA720925 RNP720923:RNW720925 RXL720923:RXS720925 SHH720923:SHO720925 SRD720923:SRK720925 TAZ720923:TBG720925 TKV720923:TLC720925 TUR720923:TUY720925 UEN720923:UEU720925 UOJ720923:UOQ720925 UYF720923:UYM720925 VIB720923:VII720925 VRX720923:VSE720925 WBT720923:WCA720925 WLP720923:WLW720925 WVL720923:WVS720925 D786459:K786461 IZ786459:JG786461 SV786459:TC786461 ACR786459:ACY786461 AMN786459:AMU786461 AWJ786459:AWQ786461 BGF786459:BGM786461 BQB786459:BQI786461 BZX786459:CAE786461 CJT786459:CKA786461 CTP786459:CTW786461 DDL786459:DDS786461 DNH786459:DNO786461 DXD786459:DXK786461 EGZ786459:EHG786461 EQV786459:ERC786461 FAR786459:FAY786461 FKN786459:FKU786461 FUJ786459:FUQ786461 GEF786459:GEM786461 GOB786459:GOI786461 GXX786459:GYE786461 HHT786459:HIA786461 HRP786459:HRW786461 IBL786459:IBS786461 ILH786459:ILO786461 IVD786459:IVK786461 JEZ786459:JFG786461 JOV786459:JPC786461 JYR786459:JYY786461 KIN786459:KIU786461 KSJ786459:KSQ786461 LCF786459:LCM786461 LMB786459:LMI786461 LVX786459:LWE786461 MFT786459:MGA786461 MPP786459:MPW786461 MZL786459:MZS786461 NJH786459:NJO786461 NTD786459:NTK786461 OCZ786459:ODG786461 OMV786459:ONC786461 OWR786459:OWY786461 PGN786459:PGU786461 PQJ786459:PQQ786461 QAF786459:QAM786461 QKB786459:QKI786461 QTX786459:QUE786461 RDT786459:REA786461 RNP786459:RNW786461 RXL786459:RXS786461 SHH786459:SHO786461 SRD786459:SRK786461 TAZ786459:TBG786461 TKV786459:TLC786461 TUR786459:TUY786461 UEN786459:UEU786461 UOJ786459:UOQ786461 UYF786459:UYM786461 VIB786459:VII786461 VRX786459:VSE786461 WBT786459:WCA786461 WLP786459:WLW786461 WVL786459:WVS786461 D851995:K851997 IZ851995:JG851997 SV851995:TC851997 ACR851995:ACY851997 AMN851995:AMU851997 AWJ851995:AWQ851997 BGF851995:BGM851997 BQB851995:BQI851997 BZX851995:CAE851997 CJT851995:CKA851997 CTP851995:CTW851997 DDL851995:DDS851997 DNH851995:DNO851997 DXD851995:DXK851997 EGZ851995:EHG851997 EQV851995:ERC851997 FAR851995:FAY851997 FKN851995:FKU851997 FUJ851995:FUQ851997 GEF851995:GEM851997 GOB851995:GOI851997 GXX851995:GYE851997 HHT851995:HIA851997 HRP851995:HRW851997 IBL851995:IBS851997 ILH851995:ILO851997 IVD851995:IVK851997 JEZ851995:JFG851997 JOV851995:JPC851997 JYR851995:JYY851997 KIN851995:KIU851997 KSJ851995:KSQ851997 LCF851995:LCM851997 LMB851995:LMI851997 LVX851995:LWE851997 MFT851995:MGA851997 MPP851995:MPW851997 MZL851995:MZS851997 NJH851995:NJO851997 NTD851995:NTK851997 OCZ851995:ODG851997 OMV851995:ONC851997 OWR851995:OWY851997 PGN851995:PGU851997 PQJ851995:PQQ851997 QAF851995:QAM851997 QKB851995:QKI851997 QTX851995:QUE851997 RDT851995:REA851997 RNP851995:RNW851997 RXL851995:RXS851997 SHH851995:SHO851997 SRD851995:SRK851997 TAZ851995:TBG851997 TKV851995:TLC851997 TUR851995:TUY851997 UEN851995:UEU851997 UOJ851995:UOQ851997 UYF851995:UYM851997 VIB851995:VII851997 VRX851995:VSE851997 WBT851995:WCA851997 WLP851995:WLW851997 WVL851995:WVS851997 D917531:K917533 IZ917531:JG917533 SV917531:TC917533 ACR917531:ACY917533 AMN917531:AMU917533 AWJ917531:AWQ917533 BGF917531:BGM917533 BQB917531:BQI917533 BZX917531:CAE917533 CJT917531:CKA917533 CTP917531:CTW917533 DDL917531:DDS917533 DNH917531:DNO917533 DXD917531:DXK917533 EGZ917531:EHG917533 EQV917531:ERC917533 FAR917531:FAY917533 FKN917531:FKU917533 FUJ917531:FUQ917533 GEF917531:GEM917533 GOB917531:GOI917533 GXX917531:GYE917533 HHT917531:HIA917533 HRP917531:HRW917533 IBL917531:IBS917533 ILH917531:ILO917533 IVD917531:IVK917533 JEZ917531:JFG917533 JOV917531:JPC917533 JYR917531:JYY917533 KIN917531:KIU917533 KSJ917531:KSQ917533 LCF917531:LCM917533 LMB917531:LMI917533 LVX917531:LWE917533 MFT917531:MGA917533 MPP917531:MPW917533 MZL917531:MZS917533 NJH917531:NJO917533 NTD917531:NTK917533 OCZ917531:ODG917533 OMV917531:ONC917533 OWR917531:OWY917533 PGN917531:PGU917533 PQJ917531:PQQ917533 QAF917531:QAM917533 QKB917531:QKI917533 QTX917531:QUE917533 RDT917531:REA917533 RNP917531:RNW917533 RXL917531:RXS917533 SHH917531:SHO917533 SRD917531:SRK917533 TAZ917531:TBG917533 TKV917531:TLC917533 TUR917531:TUY917533 UEN917531:UEU917533 UOJ917531:UOQ917533 UYF917531:UYM917533 VIB917531:VII917533 VRX917531:VSE917533 WBT917531:WCA917533 WLP917531:WLW917533 WVL917531:WVS917533 D983067:K983069 IZ983067:JG983069 SV983067:TC983069 ACR983067:ACY983069 AMN983067:AMU983069 AWJ983067:AWQ983069 BGF983067:BGM983069 BQB983067:BQI983069 BZX983067:CAE983069 CJT983067:CKA983069 CTP983067:CTW983069 DDL983067:DDS983069 DNH983067:DNO983069 DXD983067:DXK983069 EGZ983067:EHG983069 EQV983067:ERC983069 FAR983067:FAY983069 FKN983067:FKU983069 FUJ983067:FUQ983069 GEF983067:GEM983069 GOB983067:GOI983069 GXX983067:GYE983069 HHT983067:HIA983069 HRP983067:HRW983069 IBL983067:IBS983069 ILH983067:ILO983069 IVD983067:IVK983069 JEZ983067:JFG983069 JOV983067:JPC983069 JYR983067:JYY983069 KIN983067:KIU983069 KSJ983067:KSQ983069 LCF983067:LCM983069 LMB983067:LMI983069 LVX983067:LWE983069 MFT983067:MGA983069 MPP983067:MPW983069 MZL983067:MZS983069 NJH983067:NJO983069 NTD983067:NTK983069 OCZ983067:ODG983069 OMV983067:ONC983069 OWR983067:OWY983069 PGN983067:PGU983069 PQJ983067:PQQ983069 QAF983067:QAM983069 QKB983067:QKI983069 QTX983067:QUE983069 RDT983067:REA983069 RNP983067:RNW983069 RXL983067:RXS983069 SHH983067:SHO983069 SRD983067:SRK983069 TAZ983067:TBG983069 TKV983067:TLC983069 TUR983067:TUY983069 UEN983067:UEU983069 UOJ983067:UOQ983069 UYF983067:UYM983069 VIB983067:VII983069 VRX983067:VSE983069 WBT983067:WCA983069 WLP983067:WLW983069 WVL983067:WVS983069 D44:K47 IZ44:JG47 SV44:TC47 ACR44:ACY47 AMN44:AMU47 AWJ44:AWQ47 BGF44:BGM47 BQB44:BQI47 BZX44:CAE47 CJT44:CKA47 CTP44:CTW47 DDL44:DDS47 DNH44:DNO47 DXD44:DXK47 EGZ44:EHG47 EQV44:ERC47 FAR44:FAY47 FKN44:FKU47 FUJ44:FUQ47 GEF44:GEM47 GOB44:GOI47 GXX44:GYE47 HHT44:HIA47 HRP44:HRW47 IBL44:IBS47 ILH44:ILO47 IVD44:IVK47 JEZ44:JFG47 JOV44:JPC47 JYR44:JYY47 KIN44:KIU47 KSJ44:KSQ47 LCF44:LCM47 LMB44:LMI47 LVX44:LWE47 MFT44:MGA47 MPP44:MPW47 MZL44:MZS47 NJH44:NJO47 NTD44:NTK47 OCZ44:ODG47 OMV44:ONC47 OWR44:OWY47 PGN44:PGU47 PQJ44:PQQ47 QAF44:QAM47 QKB44:QKI47 QTX44:QUE47 RDT44:REA47 RNP44:RNW47 RXL44:RXS47 SHH44:SHO47 SRD44:SRK47 TAZ44:TBG47 TKV44:TLC47 TUR44:TUY47 UEN44:UEU47 UOJ44:UOQ47 UYF44:UYM47 VIB44:VII47 VRX44:VSE47 WBT44:WCA47 WLP44:WLW47 WVL44:WVS47 D65580:K65583 IZ65580:JG65583 SV65580:TC65583 ACR65580:ACY65583 AMN65580:AMU65583 AWJ65580:AWQ65583 BGF65580:BGM65583 BQB65580:BQI65583 BZX65580:CAE65583 CJT65580:CKA65583 CTP65580:CTW65583 DDL65580:DDS65583 DNH65580:DNO65583 DXD65580:DXK65583 EGZ65580:EHG65583 EQV65580:ERC65583 FAR65580:FAY65583 FKN65580:FKU65583 FUJ65580:FUQ65583 GEF65580:GEM65583 GOB65580:GOI65583 GXX65580:GYE65583 HHT65580:HIA65583 HRP65580:HRW65583 IBL65580:IBS65583 ILH65580:ILO65583 IVD65580:IVK65583 JEZ65580:JFG65583 JOV65580:JPC65583 JYR65580:JYY65583 KIN65580:KIU65583 KSJ65580:KSQ65583 LCF65580:LCM65583 LMB65580:LMI65583 LVX65580:LWE65583 MFT65580:MGA65583 MPP65580:MPW65583 MZL65580:MZS65583 NJH65580:NJO65583 NTD65580:NTK65583 OCZ65580:ODG65583 OMV65580:ONC65583 OWR65580:OWY65583 PGN65580:PGU65583 PQJ65580:PQQ65583 QAF65580:QAM65583 QKB65580:QKI65583 QTX65580:QUE65583 RDT65580:REA65583 RNP65580:RNW65583 RXL65580:RXS65583 SHH65580:SHO65583 SRD65580:SRK65583 TAZ65580:TBG65583 TKV65580:TLC65583 TUR65580:TUY65583 UEN65580:UEU65583 UOJ65580:UOQ65583 UYF65580:UYM65583 VIB65580:VII65583 VRX65580:VSE65583 WBT65580:WCA65583 WLP65580:WLW65583 WVL65580:WVS65583 D131116:K131119 IZ131116:JG131119 SV131116:TC131119 ACR131116:ACY131119 AMN131116:AMU131119 AWJ131116:AWQ131119 BGF131116:BGM131119 BQB131116:BQI131119 BZX131116:CAE131119 CJT131116:CKA131119 CTP131116:CTW131119 DDL131116:DDS131119 DNH131116:DNO131119 DXD131116:DXK131119 EGZ131116:EHG131119 EQV131116:ERC131119 FAR131116:FAY131119 FKN131116:FKU131119 FUJ131116:FUQ131119 GEF131116:GEM131119 GOB131116:GOI131119 GXX131116:GYE131119 HHT131116:HIA131119 HRP131116:HRW131119 IBL131116:IBS131119 ILH131116:ILO131119 IVD131116:IVK131119 JEZ131116:JFG131119 JOV131116:JPC131119 JYR131116:JYY131119 KIN131116:KIU131119 KSJ131116:KSQ131119 LCF131116:LCM131119 LMB131116:LMI131119 LVX131116:LWE131119 MFT131116:MGA131119 MPP131116:MPW131119 MZL131116:MZS131119 NJH131116:NJO131119 NTD131116:NTK131119 OCZ131116:ODG131119 OMV131116:ONC131119 OWR131116:OWY131119 PGN131116:PGU131119 PQJ131116:PQQ131119 QAF131116:QAM131119 QKB131116:QKI131119 QTX131116:QUE131119 RDT131116:REA131119 RNP131116:RNW131119 RXL131116:RXS131119 SHH131116:SHO131119 SRD131116:SRK131119 TAZ131116:TBG131119 TKV131116:TLC131119 TUR131116:TUY131119 UEN131116:UEU131119 UOJ131116:UOQ131119 UYF131116:UYM131119 VIB131116:VII131119 VRX131116:VSE131119 WBT131116:WCA131119 WLP131116:WLW131119 WVL131116:WVS131119 D196652:K196655 IZ196652:JG196655 SV196652:TC196655 ACR196652:ACY196655 AMN196652:AMU196655 AWJ196652:AWQ196655 BGF196652:BGM196655 BQB196652:BQI196655 BZX196652:CAE196655 CJT196652:CKA196655 CTP196652:CTW196655 DDL196652:DDS196655 DNH196652:DNO196655 DXD196652:DXK196655 EGZ196652:EHG196655 EQV196652:ERC196655 FAR196652:FAY196655 FKN196652:FKU196655 FUJ196652:FUQ196655 GEF196652:GEM196655 GOB196652:GOI196655 GXX196652:GYE196655 HHT196652:HIA196655 HRP196652:HRW196655 IBL196652:IBS196655 ILH196652:ILO196655 IVD196652:IVK196655 JEZ196652:JFG196655 JOV196652:JPC196655 JYR196652:JYY196655 KIN196652:KIU196655 KSJ196652:KSQ196655 LCF196652:LCM196655 LMB196652:LMI196655 LVX196652:LWE196655 MFT196652:MGA196655 MPP196652:MPW196655 MZL196652:MZS196655 NJH196652:NJO196655 NTD196652:NTK196655 OCZ196652:ODG196655 OMV196652:ONC196655 OWR196652:OWY196655 PGN196652:PGU196655 PQJ196652:PQQ196655 QAF196652:QAM196655 QKB196652:QKI196655 QTX196652:QUE196655 RDT196652:REA196655 RNP196652:RNW196655 RXL196652:RXS196655 SHH196652:SHO196655 SRD196652:SRK196655 TAZ196652:TBG196655 TKV196652:TLC196655 TUR196652:TUY196655 UEN196652:UEU196655 UOJ196652:UOQ196655 UYF196652:UYM196655 VIB196652:VII196655 VRX196652:VSE196655 WBT196652:WCA196655 WLP196652:WLW196655 WVL196652:WVS196655 D262188:K262191 IZ262188:JG262191 SV262188:TC262191 ACR262188:ACY262191 AMN262188:AMU262191 AWJ262188:AWQ262191 BGF262188:BGM262191 BQB262188:BQI262191 BZX262188:CAE262191 CJT262188:CKA262191 CTP262188:CTW262191 DDL262188:DDS262191 DNH262188:DNO262191 DXD262188:DXK262191 EGZ262188:EHG262191 EQV262188:ERC262191 FAR262188:FAY262191 FKN262188:FKU262191 FUJ262188:FUQ262191 GEF262188:GEM262191 GOB262188:GOI262191 GXX262188:GYE262191 HHT262188:HIA262191 HRP262188:HRW262191 IBL262188:IBS262191 ILH262188:ILO262191 IVD262188:IVK262191 JEZ262188:JFG262191 JOV262188:JPC262191 JYR262188:JYY262191 KIN262188:KIU262191 KSJ262188:KSQ262191 LCF262188:LCM262191 LMB262188:LMI262191 LVX262188:LWE262191 MFT262188:MGA262191 MPP262188:MPW262191 MZL262188:MZS262191 NJH262188:NJO262191 NTD262188:NTK262191 OCZ262188:ODG262191 OMV262188:ONC262191 OWR262188:OWY262191 PGN262188:PGU262191 PQJ262188:PQQ262191 QAF262188:QAM262191 QKB262188:QKI262191 QTX262188:QUE262191 RDT262188:REA262191 RNP262188:RNW262191 RXL262188:RXS262191 SHH262188:SHO262191 SRD262188:SRK262191 TAZ262188:TBG262191 TKV262188:TLC262191 TUR262188:TUY262191 UEN262188:UEU262191 UOJ262188:UOQ262191 UYF262188:UYM262191 VIB262188:VII262191 VRX262188:VSE262191 WBT262188:WCA262191 WLP262188:WLW262191 WVL262188:WVS262191 D327724:K327727 IZ327724:JG327727 SV327724:TC327727 ACR327724:ACY327727 AMN327724:AMU327727 AWJ327724:AWQ327727 BGF327724:BGM327727 BQB327724:BQI327727 BZX327724:CAE327727 CJT327724:CKA327727 CTP327724:CTW327727 DDL327724:DDS327727 DNH327724:DNO327727 DXD327724:DXK327727 EGZ327724:EHG327727 EQV327724:ERC327727 FAR327724:FAY327727 FKN327724:FKU327727 FUJ327724:FUQ327727 GEF327724:GEM327727 GOB327724:GOI327727 GXX327724:GYE327727 HHT327724:HIA327727 HRP327724:HRW327727 IBL327724:IBS327727 ILH327724:ILO327727 IVD327724:IVK327727 JEZ327724:JFG327727 JOV327724:JPC327727 JYR327724:JYY327727 KIN327724:KIU327727 KSJ327724:KSQ327727 LCF327724:LCM327727 LMB327724:LMI327727 LVX327724:LWE327727 MFT327724:MGA327727 MPP327724:MPW327727 MZL327724:MZS327727 NJH327724:NJO327727 NTD327724:NTK327727 OCZ327724:ODG327727 OMV327724:ONC327727 OWR327724:OWY327727 PGN327724:PGU327727 PQJ327724:PQQ327727 QAF327724:QAM327727 QKB327724:QKI327727 QTX327724:QUE327727 RDT327724:REA327727 RNP327724:RNW327727 RXL327724:RXS327727 SHH327724:SHO327727 SRD327724:SRK327727 TAZ327724:TBG327727 TKV327724:TLC327727 TUR327724:TUY327727 UEN327724:UEU327727 UOJ327724:UOQ327727 UYF327724:UYM327727 VIB327724:VII327727 VRX327724:VSE327727 WBT327724:WCA327727 WLP327724:WLW327727 WVL327724:WVS327727 D393260:K393263 IZ393260:JG393263 SV393260:TC393263 ACR393260:ACY393263 AMN393260:AMU393263 AWJ393260:AWQ393263 BGF393260:BGM393263 BQB393260:BQI393263 BZX393260:CAE393263 CJT393260:CKA393263 CTP393260:CTW393263 DDL393260:DDS393263 DNH393260:DNO393263 DXD393260:DXK393263 EGZ393260:EHG393263 EQV393260:ERC393263 FAR393260:FAY393263 FKN393260:FKU393263 FUJ393260:FUQ393263 GEF393260:GEM393263 GOB393260:GOI393263 GXX393260:GYE393263 HHT393260:HIA393263 HRP393260:HRW393263 IBL393260:IBS393263 ILH393260:ILO393263 IVD393260:IVK393263 JEZ393260:JFG393263 JOV393260:JPC393263 JYR393260:JYY393263 KIN393260:KIU393263 KSJ393260:KSQ393263 LCF393260:LCM393263 LMB393260:LMI393263 LVX393260:LWE393263 MFT393260:MGA393263 MPP393260:MPW393263 MZL393260:MZS393263 NJH393260:NJO393263 NTD393260:NTK393263 OCZ393260:ODG393263 OMV393260:ONC393263 OWR393260:OWY393263 PGN393260:PGU393263 PQJ393260:PQQ393263 QAF393260:QAM393263 QKB393260:QKI393263 QTX393260:QUE393263 RDT393260:REA393263 RNP393260:RNW393263 RXL393260:RXS393263 SHH393260:SHO393263 SRD393260:SRK393263 TAZ393260:TBG393263 TKV393260:TLC393263 TUR393260:TUY393263 UEN393260:UEU393263 UOJ393260:UOQ393263 UYF393260:UYM393263 VIB393260:VII393263 VRX393260:VSE393263 WBT393260:WCA393263 WLP393260:WLW393263 WVL393260:WVS393263 D458796:K458799 IZ458796:JG458799 SV458796:TC458799 ACR458796:ACY458799 AMN458796:AMU458799 AWJ458796:AWQ458799 BGF458796:BGM458799 BQB458796:BQI458799 BZX458796:CAE458799 CJT458796:CKA458799 CTP458796:CTW458799 DDL458796:DDS458799 DNH458796:DNO458799 DXD458796:DXK458799 EGZ458796:EHG458799 EQV458796:ERC458799 FAR458796:FAY458799 FKN458796:FKU458799 FUJ458796:FUQ458799 GEF458796:GEM458799 GOB458796:GOI458799 GXX458796:GYE458799 HHT458796:HIA458799 HRP458796:HRW458799 IBL458796:IBS458799 ILH458796:ILO458799 IVD458796:IVK458799 JEZ458796:JFG458799 JOV458796:JPC458799 JYR458796:JYY458799 KIN458796:KIU458799 KSJ458796:KSQ458799 LCF458796:LCM458799 LMB458796:LMI458799 LVX458796:LWE458799 MFT458796:MGA458799 MPP458796:MPW458799 MZL458796:MZS458799 NJH458796:NJO458799 NTD458796:NTK458799 OCZ458796:ODG458799 OMV458796:ONC458799 OWR458796:OWY458799 PGN458796:PGU458799 PQJ458796:PQQ458799 QAF458796:QAM458799 QKB458796:QKI458799 QTX458796:QUE458799 RDT458796:REA458799 RNP458796:RNW458799 RXL458796:RXS458799 SHH458796:SHO458799 SRD458796:SRK458799 TAZ458796:TBG458799 TKV458796:TLC458799 TUR458796:TUY458799 UEN458796:UEU458799 UOJ458796:UOQ458799 UYF458796:UYM458799 VIB458796:VII458799 VRX458796:VSE458799 WBT458796:WCA458799 WLP458796:WLW458799 WVL458796:WVS458799 D524332:K524335 IZ524332:JG524335 SV524332:TC524335 ACR524332:ACY524335 AMN524332:AMU524335 AWJ524332:AWQ524335 BGF524332:BGM524335 BQB524332:BQI524335 BZX524332:CAE524335 CJT524332:CKA524335 CTP524332:CTW524335 DDL524332:DDS524335 DNH524332:DNO524335 DXD524332:DXK524335 EGZ524332:EHG524335 EQV524332:ERC524335 FAR524332:FAY524335 FKN524332:FKU524335 FUJ524332:FUQ524335 GEF524332:GEM524335 GOB524332:GOI524335 GXX524332:GYE524335 HHT524332:HIA524335 HRP524332:HRW524335 IBL524332:IBS524335 ILH524332:ILO524335 IVD524332:IVK524335 JEZ524332:JFG524335 JOV524332:JPC524335 JYR524332:JYY524335 KIN524332:KIU524335 KSJ524332:KSQ524335 LCF524332:LCM524335 LMB524332:LMI524335 LVX524332:LWE524335 MFT524332:MGA524335 MPP524332:MPW524335 MZL524332:MZS524335 NJH524332:NJO524335 NTD524332:NTK524335 OCZ524332:ODG524335 OMV524332:ONC524335 OWR524332:OWY524335 PGN524332:PGU524335 PQJ524332:PQQ524335 QAF524332:QAM524335 QKB524332:QKI524335 QTX524332:QUE524335 RDT524332:REA524335 RNP524332:RNW524335 RXL524332:RXS524335 SHH524332:SHO524335 SRD524332:SRK524335 TAZ524332:TBG524335 TKV524332:TLC524335 TUR524332:TUY524335 UEN524332:UEU524335 UOJ524332:UOQ524335 UYF524332:UYM524335 VIB524332:VII524335 VRX524332:VSE524335 WBT524332:WCA524335 WLP524332:WLW524335 WVL524332:WVS524335 D589868:K589871 IZ589868:JG589871 SV589868:TC589871 ACR589868:ACY589871 AMN589868:AMU589871 AWJ589868:AWQ589871 BGF589868:BGM589871 BQB589868:BQI589871 BZX589868:CAE589871 CJT589868:CKA589871 CTP589868:CTW589871 DDL589868:DDS589871 DNH589868:DNO589871 DXD589868:DXK589871 EGZ589868:EHG589871 EQV589868:ERC589871 FAR589868:FAY589871 FKN589868:FKU589871 FUJ589868:FUQ589871 GEF589868:GEM589871 GOB589868:GOI589871 GXX589868:GYE589871 HHT589868:HIA589871 HRP589868:HRW589871 IBL589868:IBS589871 ILH589868:ILO589871 IVD589868:IVK589871 JEZ589868:JFG589871 JOV589868:JPC589871 JYR589868:JYY589871 KIN589868:KIU589871 KSJ589868:KSQ589871 LCF589868:LCM589871 LMB589868:LMI589871 LVX589868:LWE589871 MFT589868:MGA589871 MPP589868:MPW589871 MZL589868:MZS589871 NJH589868:NJO589871 NTD589868:NTK589871 OCZ589868:ODG589871 OMV589868:ONC589871 OWR589868:OWY589871 PGN589868:PGU589871 PQJ589868:PQQ589871 QAF589868:QAM589871 QKB589868:QKI589871 QTX589868:QUE589871 RDT589868:REA589871 RNP589868:RNW589871 RXL589868:RXS589871 SHH589868:SHO589871 SRD589868:SRK589871 TAZ589868:TBG589871 TKV589868:TLC589871 TUR589868:TUY589871 UEN589868:UEU589871 UOJ589868:UOQ589871 UYF589868:UYM589871 VIB589868:VII589871 VRX589868:VSE589871 WBT589868:WCA589871 WLP589868:WLW589871 WVL589868:WVS589871 D655404:K655407 IZ655404:JG655407 SV655404:TC655407 ACR655404:ACY655407 AMN655404:AMU655407 AWJ655404:AWQ655407 BGF655404:BGM655407 BQB655404:BQI655407 BZX655404:CAE655407 CJT655404:CKA655407 CTP655404:CTW655407 DDL655404:DDS655407 DNH655404:DNO655407 DXD655404:DXK655407 EGZ655404:EHG655407 EQV655404:ERC655407 FAR655404:FAY655407 FKN655404:FKU655407 FUJ655404:FUQ655407 GEF655404:GEM655407 GOB655404:GOI655407 GXX655404:GYE655407 HHT655404:HIA655407 HRP655404:HRW655407 IBL655404:IBS655407 ILH655404:ILO655407 IVD655404:IVK655407 JEZ655404:JFG655407 JOV655404:JPC655407 JYR655404:JYY655407 KIN655404:KIU655407 KSJ655404:KSQ655407 LCF655404:LCM655407 LMB655404:LMI655407 LVX655404:LWE655407 MFT655404:MGA655407 MPP655404:MPW655407 MZL655404:MZS655407 NJH655404:NJO655407 NTD655404:NTK655407 OCZ655404:ODG655407 OMV655404:ONC655407 OWR655404:OWY655407 PGN655404:PGU655407 PQJ655404:PQQ655407 QAF655404:QAM655407 QKB655404:QKI655407 QTX655404:QUE655407 RDT655404:REA655407 RNP655404:RNW655407 RXL655404:RXS655407 SHH655404:SHO655407 SRD655404:SRK655407 TAZ655404:TBG655407 TKV655404:TLC655407 TUR655404:TUY655407 UEN655404:UEU655407 UOJ655404:UOQ655407 UYF655404:UYM655407 VIB655404:VII655407 VRX655404:VSE655407 WBT655404:WCA655407 WLP655404:WLW655407 WVL655404:WVS655407 D720940:K720943 IZ720940:JG720943 SV720940:TC720943 ACR720940:ACY720943 AMN720940:AMU720943 AWJ720940:AWQ720943 BGF720940:BGM720943 BQB720940:BQI720943 BZX720940:CAE720943 CJT720940:CKA720943 CTP720940:CTW720943 DDL720940:DDS720943 DNH720940:DNO720943 DXD720940:DXK720943 EGZ720940:EHG720943 EQV720940:ERC720943 FAR720940:FAY720943 FKN720940:FKU720943 FUJ720940:FUQ720943 GEF720940:GEM720943 GOB720940:GOI720943 GXX720940:GYE720943 HHT720940:HIA720943 HRP720940:HRW720943 IBL720940:IBS720943 ILH720940:ILO720943 IVD720940:IVK720943 JEZ720940:JFG720943 JOV720940:JPC720943 JYR720940:JYY720943 KIN720940:KIU720943 KSJ720940:KSQ720943 LCF720940:LCM720943 LMB720940:LMI720943 LVX720940:LWE720943 MFT720940:MGA720943 MPP720940:MPW720943 MZL720940:MZS720943 NJH720940:NJO720943 NTD720940:NTK720943 OCZ720940:ODG720943 OMV720940:ONC720943 OWR720940:OWY720943 PGN720940:PGU720943 PQJ720940:PQQ720943 QAF720940:QAM720943 QKB720940:QKI720943 QTX720940:QUE720943 RDT720940:REA720943 RNP720940:RNW720943 RXL720940:RXS720943 SHH720940:SHO720943 SRD720940:SRK720943 TAZ720940:TBG720943 TKV720940:TLC720943 TUR720940:TUY720943 UEN720940:UEU720943 UOJ720940:UOQ720943 UYF720940:UYM720943 VIB720940:VII720943 VRX720940:VSE720943 WBT720940:WCA720943 WLP720940:WLW720943 WVL720940:WVS720943 D786476:K786479 IZ786476:JG786479 SV786476:TC786479 ACR786476:ACY786479 AMN786476:AMU786479 AWJ786476:AWQ786479 BGF786476:BGM786479 BQB786476:BQI786479 BZX786476:CAE786479 CJT786476:CKA786479 CTP786476:CTW786479 DDL786476:DDS786479 DNH786476:DNO786479 DXD786476:DXK786479 EGZ786476:EHG786479 EQV786476:ERC786479 FAR786476:FAY786479 FKN786476:FKU786479 FUJ786476:FUQ786479 GEF786476:GEM786479 GOB786476:GOI786479 GXX786476:GYE786479 HHT786476:HIA786479 HRP786476:HRW786479 IBL786476:IBS786479 ILH786476:ILO786479 IVD786476:IVK786479 JEZ786476:JFG786479 JOV786476:JPC786479 JYR786476:JYY786479 KIN786476:KIU786479 KSJ786476:KSQ786479 LCF786476:LCM786479 LMB786476:LMI786479 LVX786476:LWE786479 MFT786476:MGA786479 MPP786476:MPW786479 MZL786476:MZS786479 NJH786476:NJO786479 NTD786476:NTK786479 OCZ786476:ODG786479 OMV786476:ONC786479 OWR786476:OWY786479 PGN786476:PGU786479 PQJ786476:PQQ786479 QAF786476:QAM786479 QKB786476:QKI786479 QTX786476:QUE786479 RDT786476:REA786479 RNP786476:RNW786479 RXL786476:RXS786479 SHH786476:SHO786479 SRD786476:SRK786479 TAZ786476:TBG786479 TKV786476:TLC786479 TUR786476:TUY786479 UEN786476:UEU786479 UOJ786476:UOQ786479 UYF786476:UYM786479 VIB786476:VII786479 VRX786476:VSE786479 WBT786476:WCA786479 WLP786476:WLW786479 WVL786476:WVS786479 D852012:K852015 IZ852012:JG852015 SV852012:TC852015 ACR852012:ACY852015 AMN852012:AMU852015 AWJ852012:AWQ852015 BGF852012:BGM852015 BQB852012:BQI852015 BZX852012:CAE852015 CJT852012:CKA852015 CTP852012:CTW852015 DDL852012:DDS852015 DNH852012:DNO852015 DXD852012:DXK852015 EGZ852012:EHG852015 EQV852012:ERC852015 FAR852012:FAY852015 FKN852012:FKU852015 FUJ852012:FUQ852015 GEF852012:GEM852015 GOB852012:GOI852015 GXX852012:GYE852015 HHT852012:HIA852015 HRP852012:HRW852015 IBL852012:IBS852015 ILH852012:ILO852015 IVD852012:IVK852015 JEZ852012:JFG852015 JOV852012:JPC852015 JYR852012:JYY852015 KIN852012:KIU852015 KSJ852012:KSQ852015 LCF852012:LCM852015 LMB852012:LMI852015 LVX852012:LWE852015 MFT852012:MGA852015 MPP852012:MPW852015 MZL852012:MZS852015 NJH852012:NJO852015 NTD852012:NTK852015 OCZ852012:ODG852015 OMV852012:ONC852015 OWR852012:OWY852015 PGN852012:PGU852015 PQJ852012:PQQ852015 QAF852012:QAM852015 QKB852012:QKI852015 QTX852012:QUE852015 RDT852012:REA852015 RNP852012:RNW852015 RXL852012:RXS852015 SHH852012:SHO852015 SRD852012:SRK852015 TAZ852012:TBG852015 TKV852012:TLC852015 TUR852012:TUY852015 UEN852012:UEU852015 UOJ852012:UOQ852015 UYF852012:UYM852015 VIB852012:VII852015 VRX852012:VSE852015 WBT852012:WCA852015 WLP852012:WLW852015 WVL852012:WVS852015 D917548:K917551 IZ917548:JG917551 SV917548:TC917551 ACR917548:ACY917551 AMN917548:AMU917551 AWJ917548:AWQ917551 BGF917548:BGM917551 BQB917548:BQI917551 BZX917548:CAE917551 CJT917548:CKA917551 CTP917548:CTW917551 DDL917548:DDS917551 DNH917548:DNO917551 DXD917548:DXK917551 EGZ917548:EHG917551 EQV917548:ERC917551 FAR917548:FAY917551 FKN917548:FKU917551 FUJ917548:FUQ917551 GEF917548:GEM917551 GOB917548:GOI917551 GXX917548:GYE917551 HHT917548:HIA917551 HRP917548:HRW917551 IBL917548:IBS917551 ILH917548:ILO917551 IVD917548:IVK917551 JEZ917548:JFG917551 JOV917548:JPC917551 JYR917548:JYY917551 KIN917548:KIU917551 KSJ917548:KSQ917551 LCF917548:LCM917551 LMB917548:LMI917551 LVX917548:LWE917551 MFT917548:MGA917551 MPP917548:MPW917551 MZL917548:MZS917551 NJH917548:NJO917551 NTD917548:NTK917551 OCZ917548:ODG917551 OMV917548:ONC917551 OWR917548:OWY917551 PGN917548:PGU917551 PQJ917548:PQQ917551 QAF917548:QAM917551 QKB917548:QKI917551 QTX917548:QUE917551 RDT917548:REA917551 RNP917548:RNW917551 RXL917548:RXS917551 SHH917548:SHO917551 SRD917548:SRK917551 TAZ917548:TBG917551 TKV917548:TLC917551 TUR917548:TUY917551 UEN917548:UEU917551 UOJ917548:UOQ917551 UYF917548:UYM917551 VIB917548:VII917551 VRX917548:VSE917551 WBT917548:WCA917551 WLP917548:WLW917551 WVL917548:WVS917551 D983084:K983087 IZ983084:JG983087 SV983084:TC983087 ACR983084:ACY983087 AMN983084:AMU983087 AWJ983084:AWQ983087 BGF983084:BGM983087 BQB983084:BQI983087 BZX983084:CAE983087 CJT983084:CKA983087 CTP983084:CTW983087 DDL983084:DDS983087 DNH983084:DNO983087 DXD983084:DXK983087 EGZ983084:EHG983087 EQV983084:ERC983087 FAR983084:FAY983087 FKN983084:FKU983087 FUJ983084:FUQ983087 GEF983084:GEM983087 GOB983084:GOI983087 GXX983084:GYE983087 HHT983084:HIA983087 HRP983084:HRW983087 IBL983084:IBS983087 ILH983084:ILO983087 IVD983084:IVK983087 JEZ983084:JFG983087 JOV983084:JPC983087 JYR983084:JYY983087 KIN983084:KIU983087 KSJ983084:KSQ983087 LCF983084:LCM983087 LMB983084:LMI983087 LVX983084:LWE983087 MFT983084:MGA983087 MPP983084:MPW983087 MZL983084:MZS983087 NJH983084:NJO983087 NTD983084:NTK983087 OCZ983084:ODG983087 OMV983084:ONC983087 OWR983084:OWY983087 PGN983084:PGU983087 PQJ983084:PQQ983087 QAF983084:QAM983087 QKB983084:QKI983087 QTX983084:QUE983087 RDT983084:REA983087 RNP983084:RNW983087 RXL983084:RXS983087 SHH983084:SHO983087 SRD983084:SRK983087 TAZ983084:TBG983087 TKV983084:TLC983087 TUR983084:TUY983087 UEN983084:UEU983087 UOJ983084:UOQ983087 UYF983084:UYM983087 VIB983084:VII983087 VRX983084:VSE983087 WBT983084:WCA983087 WLP983084:WLW983087 D27:J28 D32:J32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R84"/>
  <sheetViews>
    <sheetView showGridLines="0" rightToLeft="1" view="pageBreakPreview" zoomScaleNormal="70" zoomScaleSheetLayoutView="100" workbookViewId="0">
      <selection activeCell="E6" sqref="E6"/>
    </sheetView>
  </sheetViews>
  <sheetFormatPr defaultRowHeight="12.75"/>
  <cols>
    <col min="1" max="1" width="21" style="919" customWidth="1"/>
    <col min="2" max="2" width="9.140625" style="919" customWidth="1"/>
    <col min="3" max="3" width="60" style="919" customWidth="1"/>
    <col min="4" max="4" width="1.42578125" style="919" customWidth="1"/>
    <col min="5" max="5" width="25" style="919" customWidth="1"/>
    <col min="6" max="6" width="26" style="919" customWidth="1"/>
    <col min="7" max="7" width="26.42578125" style="919" customWidth="1"/>
    <col min="8" max="8" width="10.5703125" style="919" bestFit="1" customWidth="1"/>
    <col min="9" max="10" width="15.7109375" style="919" customWidth="1"/>
    <col min="11" max="14" width="9" style="919"/>
    <col min="15" max="15" width="26.42578125" style="919" customWidth="1"/>
    <col min="16" max="259" width="9" style="919"/>
    <col min="260" max="260" width="52.85546875" style="919" customWidth="1"/>
    <col min="261" max="261" width="22.7109375" style="919" customWidth="1"/>
    <col min="262" max="262" width="21.42578125" style="919" customWidth="1"/>
    <col min="263" max="263" width="18.42578125" style="919" bestFit="1" customWidth="1"/>
    <col min="264" max="264" width="10.5703125" style="919" bestFit="1" customWidth="1"/>
    <col min="265" max="266" width="15.7109375" style="919" customWidth="1"/>
    <col min="267" max="270" width="9" style="919"/>
    <col min="271" max="271" width="26.42578125" style="919" customWidth="1"/>
    <col min="272" max="515" width="9" style="919"/>
    <col min="516" max="516" width="52.85546875" style="919" customWidth="1"/>
    <col min="517" max="517" width="22.7109375" style="919" customWidth="1"/>
    <col min="518" max="518" width="21.42578125" style="919" customWidth="1"/>
    <col min="519" max="519" width="18.42578125" style="919" bestFit="1" customWidth="1"/>
    <col min="520" max="520" width="10.5703125" style="919" bestFit="1" customWidth="1"/>
    <col min="521" max="522" width="15.7109375" style="919" customWidth="1"/>
    <col min="523" max="526" width="9" style="919"/>
    <col min="527" max="527" width="26.42578125" style="919" customWidth="1"/>
    <col min="528" max="771" width="9" style="919"/>
    <col min="772" max="772" width="52.85546875" style="919" customWidth="1"/>
    <col min="773" max="773" width="22.7109375" style="919" customWidth="1"/>
    <col min="774" max="774" width="21.42578125" style="919" customWidth="1"/>
    <col min="775" max="775" width="18.42578125" style="919" bestFit="1" customWidth="1"/>
    <col min="776" max="776" width="10.5703125" style="919" bestFit="1" customWidth="1"/>
    <col min="777" max="778" width="15.7109375" style="919" customWidth="1"/>
    <col min="779" max="782" width="9" style="919"/>
    <col min="783" max="783" width="26.42578125" style="919" customWidth="1"/>
    <col min="784" max="1027" width="9" style="919"/>
    <col min="1028" max="1028" width="52.85546875" style="919" customWidth="1"/>
    <col min="1029" max="1029" width="22.7109375" style="919" customWidth="1"/>
    <col min="1030" max="1030" width="21.42578125" style="919" customWidth="1"/>
    <col min="1031" max="1031" width="18.42578125" style="919" bestFit="1" customWidth="1"/>
    <col min="1032" max="1032" width="10.5703125" style="919" bestFit="1" customWidth="1"/>
    <col min="1033" max="1034" width="15.7109375" style="919" customWidth="1"/>
    <col min="1035" max="1038" width="9" style="919"/>
    <col min="1039" max="1039" width="26.42578125" style="919" customWidth="1"/>
    <col min="1040" max="1283" width="9" style="919"/>
    <col min="1284" max="1284" width="52.85546875" style="919" customWidth="1"/>
    <col min="1285" max="1285" width="22.7109375" style="919" customWidth="1"/>
    <col min="1286" max="1286" width="21.42578125" style="919" customWidth="1"/>
    <col min="1287" max="1287" width="18.42578125" style="919" bestFit="1" customWidth="1"/>
    <col min="1288" max="1288" width="10.5703125" style="919" bestFit="1" customWidth="1"/>
    <col min="1289" max="1290" width="15.7109375" style="919" customWidth="1"/>
    <col min="1291" max="1294" width="9" style="919"/>
    <col min="1295" max="1295" width="26.42578125" style="919" customWidth="1"/>
    <col min="1296" max="1539" width="9" style="919"/>
    <col min="1540" max="1540" width="52.85546875" style="919" customWidth="1"/>
    <col min="1541" max="1541" width="22.7109375" style="919" customWidth="1"/>
    <col min="1542" max="1542" width="21.42578125" style="919" customWidth="1"/>
    <col min="1543" max="1543" width="18.42578125" style="919" bestFit="1" customWidth="1"/>
    <col min="1544" max="1544" width="10.5703125" style="919" bestFit="1" customWidth="1"/>
    <col min="1545" max="1546" width="15.7109375" style="919" customWidth="1"/>
    <col min="1547" max="1550" width="9" style="919"/>
    <col min="1551" max="1551" width="26.42578125" style="919" customWidth="1"/>
    <col min="1552" max="1795" width="9" style="919"/>
    <col min="1796" max="1796" width="52.85546875" style="919" customWidth="1"/>
    <col min="1797" max="1797" width="22.7109375" style="919" customWidth="1"/>
    <col min="1798" max="1798" width="21.42578125" style="919" customWidth="1"/>
    <col min="1799" max="1799" width="18.42578125" style="919" bestFit="1" customWidth="1"/>
    <col min="1800" max="1800" width="10.5703125" style="919" bestFit="1" customWidth="1"/>
    <col min="1801" max="1802" width="15.7109375" style="919" customWidth="1"/>
    <col min="1803" max="1806" width="9" style="919"/>
    <col min="1807" max="1807" width="26.42578125" style="919" customWidth="1"/>
    <col min="1808" max="2051" width="9" style="919"/>
    <col min="2052" max="2052" width="52.85546875" style="919" customWidth="1"/>
    <col min="2053" max="2053" width="22.7109375" style="919" customWidth="1"/>
    <col min="2054" max="2054" width="21.42578125" style="919" customWidth="1"/>
    <col min="2055" max="2055" width="18.42578125" style="919" bestFit="1" customWidth="1"/>
    <col min="2056" max="2056" width="10.5703125" style="919" bestFit="1" customWidth="1"/>
    <col min="2057" max="2058" width="15.7109375" style="919" customWidth="1"/>
    <col min="2059" max="2062" width="9" style="919"/>
    <col min="2063" max="2063" width="26.42578125" style="919" customWidth="1"/>
    <col min="2064" max="2307" width="9" style="919"/>
    <col min="2308" max="2308" width="52.85546875" style="919" customWidth="1"/>
    <col min="2309" max="2309" width="22.7109375" style="919" customWidth="1"/>
    <col min="2310" max="2310" width="21.42578125" style="919" customWidth="1"/>
    <col min="2311" max="2311" width="18.42578125" style="919" bestFit="1" customWidth="1"/>
    <col min="2312" max="2312" width="10.5703125" style="919" bestFit="1" customWidth="1"/>
    <col min="2313" max="2314" width="15.7109375" style="919" customWidth="1"/>
    <col min="2315" max="2318" width="9" style="919"/>
    <col min="2319" max="2319" width="26.42578125" style="919" customWidth="1"/>
    <col min="2320" max="2563" width="9" style="919"/>
    <col min="2564" max="2564" width="52.85546875" style="919" customWidth="1"/>
    <col min="2565" max="2565" width="22.7109375" style="919" customWidth="1"/>
    <col min="2566" max="2566" width="21.42578125" style="919" customWidth="1"/>
    <col min="2567" max="2567" width="18.42578125" style="919" bestFit="1" customWidth="1"/>
    <col min="2568" max="2568" width="10.5703125" style="919" bestFit="1" customWidth="1"/>
    <col min="2569" max="2570" width="15.7109375" style="919" customWidth="1"/>
    <col min="2571" max="2574" width="9" style="919"/>
    <col min="2575" max="2575" width="26.42578125" style="919" customWidth="1"/>
    <col min="2576" max="2819" width="9" style="919"/>
    <col min="2820" max="2820" width="52.85546875" style="919" customWidth="1"/>
    <col min="2821" max="2821" width="22.7109375" style="919" customWidth="1"/>
    <col min="2822" max="2822" width="21.42578125" style="919" customWidth="1"/>
    <col min="2823" max="2823" width="18.42578125" style="919" bestFit="1" customWidth="1"/>
    <col min="2824" max="2824" width="10.5703125" style="919" bestFit="1" customWidth="1"/>
    <col min="2825" max="2826" width="15.7109375" style="919" customWidth="1"/>
    <col min="2827" max="2830" width="9" style="919"/>
    <col min="2831" max="2831" width="26.42578125" style="919" customWidth="1"/>
    <col min="2832" max="3075" width="9" style="919"/>
    <col min="3076" max="3076" width="52.85546875" style="919" customWidth="1"/>
    <col min="3077" max="3077" width="22.7109375" style="919" customWidth="1"/>
    <col min="3078" max="3078" width="21.42578125" style="919" customWidth="1"/>
    <col min="3079" max="3079" width="18.42578125" style="919" bestFit="1" customWidth="1"/>
    <col min="3080" max="3080" width="10.5703125" style="919" bestFit="1" customWidth="1"/>
    <col min="3081" max="3082" width="15.7109375" style="919" customWidth="1"/>
    <col min="3083" max="3086" width="9" style="919"/>
    <col min="3087" max="3087" width="26.42578125" style="919" customWidth="1"/>
    <col min="3088" max="3331" width="9" style="919"/>
    <col min="3332" max="3332" width="52.85546875" style="919" customWidth="1"/>
    <col min="3333" max="3333" width="22.7109375" style="919" customWidth="1"/>
    <col min="3334" max="3334" width="21.42578125" style="919" customWidth="1"/>
    <col min="3335" max="3335" width="18.42578125" style="919" bestFit="1" customWidth="1"/>
    <col min="3336" max="3336" width="10.5703125" style="919" bestFit="1" customWidth="1"/>
    <col min="3337" max="3338" width="15.7109375" style="919" customWidth="1"/>
    <col min="3339" max="3342" width="9" style="919"/>
    <col min="3343" max="3343" width="26.42578125" style="919" customWidth="1"/>
    <col min="3344" max="3587" width="9" style="919"/>
    <col min="3588" max="3588" width="52.85546875" style="919" customWidth="1"/>
    <col min="3589" max="3589" width="22.7109375" style="919" customWidth="1"/>
    <col min="3590" max="3590" width="21.42578125" style="919" customWidth="1"/>
    <col min="3591" max="3591" width="18.42578125" style="919" bestFit="1" customWidth="1"/>
    <col min="3592" max="3592" width="10.5703125" style="919" bestFit="1" customWidth="1"/>
    <col min="3593" max="3594" width="15.7109375" style="919" customWidth="1"/>
    <col min="3595" max="3598" width="9" style="919"/>
    <col min="3599" max="3599" width="26.42578125" style="919" customWidth="1"/>
    <col min="3600" max="3843" width="9" style="919"/>
    <col min="3844" max="3844" width="52.85546875" style="919" customWidth="1"/>
    <col min="3845" max="3845" width="22.7109375" style="919" customWidth="1"/>
    <col min="3846" max="3846" width="21.42578125" style="919" customWidth="1"/>
    <col min="3847" max="3847" width="18.42578125" style="919" bestFit="1" customWidth="1"/>
    <col min="3848" max="3848" width="10.5703125" style="919" bestFit="1" customWidth="1"/>
    <col min="3849" max="3850" width="15.7109375" style="919" customWidth="1"/>
    <col min="3851" max="3854" width="9" style="919"/>
    <col min="3855" max="3855" width="26.42578125" style="919" customWidth="1"/>
    <col min="3856" max="4099" width="9" style="919"/>
    <col min="4100" max="4100" width="52.85546875" style="919" customWidth="1"/>
    <col min="4101" max="4101" width="22.7109375" style="919" customWidth="1"/>
    <col min="4102" max="4102" width="21.42578125" style="919" customWidth="1"/>
    <col min="4103" max="4103" width="18.42578125" style="919" bestFit="1" customWidth="1"/>
    <col min="4104" max="4104" width="10.5703125" style="919" bestFit="1" customWidth="1"/>
    <col min="4105" max="4106" width="15.7109375" style="919" customWidth="1"/>
    <col min="4107" max="4110" width="9" style="919"/>
    <col min="4111" max="4111" width="26.42578125" style="919" customWidth="1"/>
    <col min="4112" max="4355" width="9" style="919"/>
    <col min="4356" max="4356" width="52.85546875" style="919" customWidth="1"/>
    <col min="4357" max="4357" width="22.7109375" style="919" customWidth="1"/>
    <col min="4358" max="4358" width="21.42578125" style="919" customWidth="1"/>
    <col min="4359" max="4359" width="18.42578125" style="919" bestFit="1" customWidth="1"/>
    <col min="4360" max="4360" width="10.5703125" style="919" bestFit="1" customWidth="1"/>
    <col min="4361" max="4362" width="15.7109375" style="919" customWidth="1"/>
    <col min="4363" max="4366" width="9" style="919"/>
    <col min="4367" max="4367" width="26.42578125" style="919" customWidth="1"/>
    <col min="4368" max="4611" width="9" style="919"/>
    <col min="4612" max="4612" width="52.85546875" style="919" customWidth="1"/>
    <col min="4613" max="4613" width="22.7109375" style="919" customWidth="1"/>
    <col min="4614" max="4614" width="21.42578125" style="919" customWidth="1"/>
    <col min="4615" max="4615" width="18.42578125" style="919" bestFit="1" customWidth="1"/>
    <col min="4616" max="4616" width="10.5703125" style="919" bestFit="1" customWidth="1"/>
    <col min="4617" max="4618" width="15.7109375" style="919" customWidth="1"/>
    <col min="4619" max="4622" width="9" style="919"/>
    <col min="4623" max="4623" width="26.42578125" style="919" customWidth="1"/>
    <col min="4624" max="4867" width="9" style="919"/>
    <col min="4868" max="4868" width="52.85546875" style="919" customWidth="1"/>
    <col min="4869" max="4869" width="22.7109375" style="919" customWidth="1"/>
    <col min="4870" max="4870" width="21.42578125" style="919" customWidth="1"/>
    <col min="4871" max="4871" width="18.42578125" style="919" bestFit="1" customWidth="1"/>
    <col min="4872" max="4872" width="10.5703125" style="919" bestFit="1" customWidth="1"/>
    <col min="4873" max="4874" width="15.7109375" style="919" customWidth="1"/>
    <col min="4875" max="4878" width="9" style="919"/>
    <col min="4879" max="4879" width="26.42578125" style="919" customWidth="1"/>
    <col min="4880" max="5123" width="9" style="919"/>
    <col min="5124" max="5124" width="52.85546875" style="919" customWidth="1"/>
    <col min="5125" max="5125" width="22.7109375" style="919" customWidth="1"/>
    <col min="5126" max="5126" width="21.42578125" style="919" customWidth="1"/>
    <col min="5127" max="5127" width="18.42578125" style="919" bestFit="1" customWidth="1"/>
    <col min="5128" max="5128" width="10.5703125" style="919" bestFit="1" customWidth="1"/>
    <col min="5129" max="5130" width="15.7109375" style="919" customWidth="1"/>
    <col min="5131" max="5134" width="9" style="919"/>
    <col min="5135" max="5135" width="26.42578125" style="919" customWidth="1"/>
    <col min="5136" max="5379" width="9" style="919"/>
    <col min="5380" max="5380" width="52.85546875" style="919" customWidth="1"/>
    <col min="5381" max="5381" width="22.7109375" style="919" customWidth="1"/>
    <col min="5382" max="5382" width="21.42578125" style="919" customWidth="1"/>
    <col min="5383" max="5383" width="18.42578125" style="919" bestFit="1" customWidth="1"/>
    <col min="5384" max="5384" width="10.5703125" style="919" bestFit="1" customWidth="1"/>
    <col min="5385" max="5386" width="15.7109375" style="919" customWidth="1"/>
    <col min="5387" max="5390" width="9" style="919"/>
    <col min="5391" max="5391" width="26.42578125" style="919" customWidth="1"/>
    <col min="5392" max="5635" width="9" style="919"/>
    <col min="5636" max="5636" width="52.85546875" style="919" customWidth="1"/>
    <col min="5637" max="5637" width="22.7109375" style="919" customWidth="1"/>
    <col min="5638" max="5638" width="21.42578125" style="919" customWidth="1"/>
    <col min="5639" max="5639" width="18.42578125" style="919" bestFit="1" customWidth="1"/>
    <col min="5640" max="5640" width="10.5703125" style="919" bestFit="1" customWidth="1"/>
    <col min="5641" max="5642" width="15.7109375" style="919" customWidth="1"/>
    <col min="5643" max="5646" width="9" style="919"/>
    <col min="5647" max="5647" width="26.42578125" style="919" customWidth="1"/>
    <col min="5648" max="5891" width="9" style="919"/>
    <col min="5892" max="5892" width="52.85546875" style="919" customWidth="1"/>
    <col min="5893" max="5893" width="22.7109375" style="919" customWidth="1"/>
    <col min="5894" max="5894" width="21.42578125" style="919" customWidth="1"/>
    <col min="5895" max="5895" width="18.42578125" style="919" bestFit="1" customWidth="1"/>
    <col min="5896" max="5896" width="10.5703125" style="919" bestFit="1" customWidth="1"/>
    <col min="5897" max="5898" width="15.7109375" style="919" customWidth="1"/>
    <col min="5899" max="5902" width="9" style="919"/>
    <col min="5903" max="5903" width="26.42578125" style="919" customWidth="1"/>
    <col min="5904" max="6147" width="9" style="919"/>
    <col min="6148" max="6148" width="52.85546875" style="919" customWidth="1"/>
    <col min="6149" max="6149" width="22.7109375" style="919" customWidth="1"/>
    <col min="6150" max="6150" width="21.42578125" style="919" customWidth="1"/>
    <col min="6151" max="6151" width="18.42578125" style="919" bestFit="1" customWidth="1"/>
    <col min="6152" max="6152" width="10.5703125" style="919" bestFit="1" customWidth="1"/>
    <col min="6153" max="6154" width="15.7109375" style="919" customWidth="1"/>
    <col min="6155" max="6158" width="9" style="919"/>
    <col min="6159" max="6159" width="26.42578125" style="919" customWidth="1"/>
    <col min="6160" max="6403" width="9" style="919"/>
    <col min="6404" max="6404" width="52.85546875" style="919" customWidth="1"/>
    <col min="6405" max="6405" width="22.7109375" style="919" customWidth="1"/>
    <col min="6406" max="6406" width="21.42578125" style="919" customWidth="1"/>
    <col min="6407" max="6407" width="18.42578125" style="919" bestFit="1" customWidth="1"/>
    <col min="6408" max="6408" width="10.5703125" style="919" bestFit="1" customWidth="1"/>
    <col min="6409" max="6410" width="15.7109375" style="919" customWidth="1"/>
    <col min="6411" max="6414" width="9" style="919"/>
    <col min="6415" max="6415" width="26.42578125" style="919" customWidth="1"/>
    <col min="6416" max="6659" width="9" style="919"/>
    <col min="6660" max="6660" width="52.85546875" style="919" customWidth="1"/>
    <col min="6661" max="6661" width="22.7109375" style="919" customWidth="1"/>
    <col min="6662" max="6662" width="21.42578125" style="919" customWidth="1"/>
    <col min="6663" max="6663" width="18.42578125" style="919" bestFit="1" customWidth="1"/>
    <col min="6664" max="6664" width="10.5703125" style="919" bestFit="1" customWidth="1"/>
    <col min="6665" max="6666" width="15.7109375" style="919" customWidth="1"/>
    <col min="6667" max="6670" width="9" style="919"/>
    <col min="6671" max="6671" width="26.42578125" style="919" customWidth="1"/>
    <col min="6672" max="6915" width="9" style="919"/>
    <col min="6916" max="6916" width="52.85546875" style="919" customWidth="1"/>
    <col min="6917" max="6917" width="22.7109375" style="919" customWidth="1"/>
    <col min="6918" max="6918" width="21.42578125" style="919" customWidth="1"/>
    <col min="6919" max="6919" width="18.42578125" style="919" bestFit="1" customWidth="1"/>
    <col min="6920" max="6920" width="10.5703125" style="919" bestFit="1" customWidth="1"/>
    <col min="6921" max="6922" width="15.7109375" style="919" customWidth="1"/>
    <col min="6923" max="6926" width="9" style="919"/>
    <col min="6927" max="6927" width="26.42578125" style="919" customWidth="1"/>
    <col min="6928" max="7171" width="9" style="919"/>
    <col min="7172" max="7172" width="52.85546875" style="919" customWidth="1"/>
    <col min="7173" max="7173" width="22.7109375" style="919" customWidth="1"/>
    <col min="7174" max="7174" width="21.42578125" style="919" customWidth="1"/>
    <col min="7175" max="7175" width="18.42578125" style="919" bestFit="1" customWidth="1"/>
    <col min="7176" max="7176" width="10.5703125" style="919" bestFit="1" customWidth="1"/>
    <col min="7177" max="7178" width="15.7109375" style="919" customWidth="1"/>
    <col min="7179" max="7182" width="9" style="919"/>
    <col min="7183" max="7183" width="26.42578125" style="919" customWidth="1"/>
    <col min="7184" max="7427" width="9" style="919"/>
    <col min="7428" max="7428" width="52.85546875" style="919" customWidth="1"/>
    <col min="7429" max="7429" width="22.7109375" style="919" customWidth="1"/>
    <col min="7430" max="7430" width="21.42578125" style="919" customWidth="1"/>
    <col min="7431" max="7431" width="18.42578125" style="919" bestFit="1" customWidth="1"/>
    <col min="7432" max="7432" width="10.5703125" style="919" bestFit="1" customWidth="1"/>
    <col min="7433" max="7434" width="15.7109375" style="919" customWidth="1"/>
    <col min="7435" max="7438" width="9" style="919"/>
    <col min="7439" max="7439" width="26.42578125" style="919" customWidth="1"/>
    <col min="7440" max="7683" width="9" style="919"/>
    <col min="7684" max="7684" width="52.85546875" style="919" customWidth="1"/>
    <col min="7685" max="7685" width="22.7109375" style="919" customWidth="1"/>
    <col min="7686" max="7686" width="21.42578125" style="919" customWidth="1"/>
    <col min="7687" max="7687" width="18.42578125" style="919" bestFit="1" customWidth="1"/>
    <col min="7688" max="7688" width="10.5703125" style="919" bestFit="1" customWidth="1"/>
    <col min="7689" max="7690" width="15.7109375" style="919" customWidth="1"/>
    <col min="7691" max="7694" width="9" style="919"/>
    <col min="7695" max="7695" width="26.42578125" style="919" customWidth="1"/>
    <col min="7696" max="7939" width="9" style="919"/>
    <col min="7940" max="7940" width="52.85546875" style="919" customWidth="1"/>
    <col min="7941" max="7941" width="22.7109375" style="919" customWidth="1"/>
    <col min="7942" max="7942" width="21.42578125" style="919" customWidth="1"/>
    <col min="7943" max="7943" width="18.42578125" style="919" bestFit="1" customWidth="1"/>
    <col min="7944" max="7944" width="10.5703125" style="919" bestFit="1" customWidth="1"/>
    <col min="7945" max="7946" width="15.7109375" style="919" customWidth="1"/>
    <col min="7947" max="7950" width="9" style="919"/>
    <col min="7951" max="7951" width="26.42578125" style="919" customWidth="1"/>
    <col min="7952" max="8195" width="9" style="919"/>
    <col min="8196" max="8196" width="52.85546875" style="919" customWidth="1"/>
    <col min="8197" max="8197" width="22.7109375" style="919" customWidth="1"/>
    <col min="8198" max="8198" width="21.42578125" style="919" customWidth="1"/>
    <col min="8199" max="8199" width="18.42578125" style="919" bestFit="1" customWidth="1"/>
    <col min="8200" max="8200" width="10.5703125" style="919" bestFit="1" customWidth="1"/>
    <col min="8201" max="8202" width="15.7109375" style="919" customWidth="1"/>
    <col min="8203" max="8206" width="9" style="919"/>
    <col min="8207" max="8207" width="26.42578125" style="919" customWidth="1"/>
    <col min="8208" max="8451" width="9" style="919"/>
    <col min="8452" max="8452" width="52.85546875" style="919" customWidth="1"/>
    <col min="8453" max="8453" width="22.7109375" style="919" customWidth="1"/>
    <col min="8454" max="8454" width="21.42578125" style="919" customWidth="1"/>
    <col min="8455" max="8455" width="18.42578125" style="919" bestFit="1" customWidth="1"/>
    <col min="8456" max="8456" width="10.5703125" style="919" bestFit="1" customWidth="1"/>
    <col min="8457" max="8458" width="15.7109375" style="919" customWidth="1"/>
    <col min="8459" max="8462" width="9" style="919"/>
    <col min="8463" max="8463" width="26.42578125" style="919" customWidth="1"/>
    <col min="8464" max="8707" width="9" style="919"/>
    <col min="8708" max="8708" width="52.85546875" style="919" customWidth="1"/>
    <col min="8709" max="8709" width="22.7109375" style="919" customWidth="1"/>
    <col min="8710" max="8710" width="21.42578125" style="919" customWidth="1"/>
    <col min="8711" max="8711" width="18.42578125" style="919" bestFit="1" customWidth="1"/>
    <col min="8712" max="8712" width="10.5703125" style="919" bestFit="1" customWidth="1"/>
    <col min="8713" max="8714" width="15.7109375" style="919" customWidth="1"/>
    <col min="8715" max="8718" width="9" style="919"/>
    <col min="8719" max="8719" width="26.42578125" style="919" customWidth="1"/>
    <col min="8720" max="8963" width="9" style="919"/>
    <col min="8964" max="8964" width="52.85546875" style="919" customWidth="1"/>
    <col min="8965" max="8965" width="22.7109375" style="919" customWidth="1"/>
    <col min="8966" max="8966" width="21.42578125" style="919" customWidth="1"/>
    <col min="8967" max="8967" width="18.42578125" style="919" bestFit="1" customWidth="1"/>
    <col min="8968" max="8968" width="10.5703125" style="919" bestFit="1" customWidth="1"/>
    <col min="8969" max="8970" width="15.7109375" style="919" customWidth="1"/>
    <col min="8971" max="8974" width="9" style="919"/>
    <col min="8975" max="8975" width="26.42578125" style="919" customWidth="1"/>
    <col min="8976" max="9219" width="9" style="919"/>
    <col min="9220" max="9220" width="52.85546875" style="919" customWidth="1"/>
    <col min="9221" max="9221" width="22.7109375" style="919" customWidth="1"/>
    <col min="9222" max="9222" width="21.42578125" style="919" customWidth="1"/>
    <col min="9223" max="9223" width="18.42578125" style="919" bestFit="1" customWidth="1"/>
    <col min="9224" max="9224" width="10.5703125" style="919" bestFit="1" customWidth="1"/>
    <col min="9225" max="9226" width="15.7109375" style="919" customWidth="1"/>
    <col min="9227" max="9230" width="9" style="919"/>
    <col min="9231" max="9231" width="26.42578125" style="919" customWidth="1"/>
    <col min="9232" max="9475" width="9" style="919"/>
    <col min="9476" max="9476" width="52.85546875" style="919" customWidth="1"/>
    <col min="9477" max="9477" width="22.7109375" style="919" customWidth="1"/>
    <col min="9478" max="9478" width="21.42578125" style="919" customWidth="1"/>
    <col min="9479" max="9479" width="18.42578125" style="919" bestFit="1" customWidth="1"/>
    <col min="9480" max="9480" width="10.5703125" style="919" bestFit="1" customWidth="1"/>
    <col min="9481" max="9482" width="15.7109375" style="919" customWidth="1"/>
    <col min="9483" max="9486" width="9" style="919"/>
    <col min="9487" max="9487" width="26.42578125" style="919" customWidth="1"/>
    <col min="9488" max="9731" width="9" style="919"/>
    <col min="9732" max="9732" width="52.85546875" style="919" customWidth="1"/>
    <col min="9733" max="9733" width="22.7109375" style="919" customWidth="1"/>
    <col min="9734" max="9734" width="21.42578125" style="919" customWidth="1"/>
    <col min="9735" max="9735" width="18.42578125" style="919" bestFit="1" customWidth="1"/>
    <col min="9736" max="9736" width="10.5703125" style="919" bestFit="1" customWidth="1"/>
    <col min="9737" max="9738" width="15.7109375" style="919" customWidth="1"/>
    <col min="9739" max="9742" width="9" style="919"/>
    <col min="9743" max="9743" width="26.42578125" style="919" customWidth="1"/>
    <col min="9744" max="9987" width="9" style="919"/>
    <col min="9988" max="9988" width="52.85546875" style="919" customWidth="1"/>
    <col min="9989" max="9989" width="22.7109375" style="919" customWidth="1"/>
    <col min="9990" max="9990" width="21.42578125" style="919" customWidth="1"/>
    <col min="9991" max="9991" width="18.42578125" style="919" bestFit="1" customWidth="1"/>
    <col min="9992" max="9992" width="10.5703125" style="919" bestFit="1" customWidth="1"/>
    <col min="9993" max="9994" width="15.7109375" style="919" customWidth="1"/>
    <col min="9995" max="9998" width="9" style="919"/>
    <col min="9999" max="9999" width="26.42578125" style="919" customWidth="1"/>
    <col min="10000" max="10243" width="9" style="919"/>
    <col min="10244" max="10244" width="52.85546875" style="919" customWidth="1"/>
    <col min="10245" max="10245" width="22.7109375" style="919" customWidth="1"/>
    <col min="10246" max="10246" width="21.42578125" style="919" customWidth="1"/>
    <col min="10247" max="10247" width="18.42578125" style="919" bestFit="1" customWidth="1"/>
    <col min="10248" max="10248" width="10.5703125" style="919" bestFit="1" customWidth="1"/>
    <col min="10249" max="10250" width="15.7109375" style="919" customWidth="1"/>
    <col min="10251" max="10254" width="9" style="919"/>
    <col min="10255" max="10255" width="26.42578125" style="919" customWidth="1"/>
    <col min="10256" max="10499" width="9" style="919"/>
    <col min="10500" max="10500" width="52.85546875" style="919" customWidth="1"/>
    <col min="10501" max="10501" width="22.7109375" style="919" customWidth="1"/>
    <col min="10502" max="10502" width="21.42578125" style="919" customWidth="1"/>
    <col min="10503" max="10503" width="18.42578125" style="919" bestFit="1" customWidth="1"/>
    <col min="10504" max="10504" width="10.5703125" style="919" bestFit="1" customWidth="1"/>
    <col min="10505" max="10506" width="15.7109375" style="919" customWidth="1"/>
    <col min="10507" max="10510" width="9" style="919"/>
    <col min="10511" max="10511" width="26.42578125" style="919" customWidth="1"/>
    <col min="10512" max="10755" width="9" style="919"/>
    <col min="10756" max="10756" width="52.85546875" style="919" customWidth="1"/>
    <col min="10757" max="10757" width="22.7109375" style="919" customWidth="1"/>
    <col min="10758" max="10758" width="21.42578125" style="919" customWidth="1"/>
    <col min="10759" max="10759" width="18.42578125" style="919" bestFit="1" customWidth="1"/>
    <col min="10760" max="10760" width="10.5703125" style="919" bestFit="1" customWidth="1"/>
    <col min="10761" max="10762" width="15.7109375" style="919" customWidth="1"/>
    <col min="10763" max="10766" width="9" style="919"/>
    <col min="10767" max="10767" width="26.42578125" style="919" customWidth="1"/>
    <col min="10768" max="11011" width="9" style="919"/>
    <col min="11012" max="11012" width="52.85546875" style="919" customWidth="1"/>
    <col min="11013" max="11013" width="22.7109375" style="919" customWidth="1"/>
    <col min="11014" max="11014" width="21.42578125" style="919" customWidth="1"/>
    <col min="11015" max="11015" width="18.42578125" style="919" bestFit="1" customWidth="1"/>
    <col min="11016" max="11016" width="10.5703125" style="919" bestFit="1" customWidth="1"/>
    <col min="11017" max="11018" width="15.7109375" style="919" customWidth="1"/>
    <col min="11019" max="11022" width="9" style="919"/>
    <col min="11023" max="11023" width="26.42578125" style="919" customWidth="1"/>
    <col min="11024" max="11267" width="9" style="919"/>
    <col min="11268" max="11268" width="52.85546875" style="919" customWidth="1"/>
    <col min="11269" max="11269" width="22.7109375" style="919" customWidth="1"/>
    <col min="11270" max="11270" width="21.42578125" style="919" customWidth="1"/>
    <col min="11271" max="11271" width="18.42578125" style="919" bestFit="1" customWidth="1"/>
    <col min="11272" max="11272" width="10.5703125" style="919" bestFit="1" customWidth="1"/>
    <col min="11273" max="11274" width="15.7109375" style="919" customWidth="1"/>
    <col min="11275" max="11278" width="9" style="919"/>
    <col min="11279" max="11279" width="26.42578125" style="919" customWidth="1"/>
    <col min="11280" max="11523" width="9" style="919"/>
    <col min="11524" max="11524" width="52.85546875" style="919" customWidth="1"/>
    <col min="11525" max="11525" width="22.7109375" style="919" customWidth="1"/>
    <col min="11526" max="11526" width="21.42578125" style="919" customWidth="1"/>
    <col min="11527" max="11527" width="18.42578125" style="919" bestFit="1" customWidth="1"/>
    <col min="11528" max="11528" width="10.5703125" style="919" bestFit="1" customWidth="1"/>
    <col min="11529" max="11530" width="15.7109375" style="919" customWidth="1"/>
    <col min="11531" max="11534" width="9" style="919"/>
    <col min="11535" max="11535" width="26.42578125" style="919" customWidth="1"/>
    <col min="11536" max="11779" width="9" style="919"/>
    <col min="11780" max="11780" width="52.85546875" style="919" customWidth="1"/>
    <col min="11781" max="11781" width="22.7109375" style="919" customWidth="1"/>
    <col min="11782" max="11782" width="21.42578125" style="919" customWidth="1"/>
    <col min="11783" max="11783" width="18.42578125" style="919" bestFit="1" customWidth="1"/>
    <col min="11784" max="11784" width="10.5703125" style="919" bestFit="1" customWidth="1"/>
    <col min="11785" max="11786" width="15.7109375" style="919" customWidth="1"/>
    <col min="11787" max="11790" width="9" style="919"/>
    <col min="11791" max="11791" width="26.42578125" style="919" customWidth="1"/>
    <col min="11792" max="12035" width="9" style="919"/>
    <col min="12036" max="12036" width="52.85546875" style="919" customWidth="1"/>
    <col min="12037" max="12037" width="22.7109375" style="919" customWidth="1"/>
    <col min="12038" max="12038" width="21.42578125" style="919" customWidth="1"/>
    <col min="12039" max="12039" width="18.42578125" style="919" bestFit="1" customWidth="1"/>
    <col min="12040" max="12040" width="10.5703125" style="919" bestFit="1" customWidth="1"/>
    <col min="12041" max="12042" width="15.7109375" style="919" customWidth="1"/>
    <col min="12043" max="12046" width="9" style="919"/>
    <col min="12047" max="12047" width="26.42578125" style="919" customWidth="1"/>
    <col min="12048" max="12291" width="9" style="919"/>
    <col min="12292" max="12292" width="52.85546875" style="919" customWidth="1"/>
    <col min="12293" max="12293" width="22.7109375" style="919" customWidth="1"/>
    <col min="12294" max="12294" width="21.42578125" style="919" customWidth="1"/>
    <col min="12295" max="12295" width="18.42578125" style="919" bestFit="1" customWidth="1"/>
    <col min="12296" max="12296" width="10.5703125" style="919" bestFit="1" customWidth="1"/>
    <col min="12297" max="12298" width="15.7109375" style="919" customWidth="1"/>
    <col min="12299" max="12302" width="9" style="919"/>
    <col min="12303" max="12303" width="26.42578125" style="919" customWidth="1"/>
    <col min="12304" max="12547" width="9" style="919"/>
    <col min="12548" max="12548" width="52.85546875" style="919" customWidth="1"/>
    <col min="12549" max="12549" width="22.7109375" style="919" customWidth="1"/>
    <col min="12550" max="12550" width="21.42578125" style="919" customWidth="1"/>
    <col min="12551" max="12551" width="18.42578125" style="919" bestFit="1" customWidth="1"/>
    <col min="12552" max="12552" width="10.5703125" style="919" bestFit="1" customWidth="1"/>
    <col min="12553" max="12554" width="15.7109375" style="919" customWidth="1"/>
    <col min="12555" max="12558" width="9" style="919"/>
    <col min="12559" max="12559" width="26.42578125" style="919" customWidth="1"/>
    <col min="12560" max="12803" width="9" style="919"/>
    <col min="12804" max="12804" width="52.85546875" style="919" customWidth="1"/>
    <col min="12805" max="12805" width="22.7109375" style="919" customWidth="1"/>
    <col min="12806" max="12806" width="21.42578125" style="919" customWidth="1"/>
    <col min="12807" max="12807" width="18.42578125" style="919" bestFit="1" customWidth="1"/>
    <col min="12808" max="12808" width="10.5703125" style="919" bestFit="1" customWidth="1"/>
    <col min="12809" max="12810" width="15.7109375" style="919" customWidth="1"/>
    <col min="12811" max="12814" width="9" style="919"/>
    <col min="12815" max="12815" width="26.42578125" style="919" customWidth="1"/>
    <col min="12816" max="13059" width="9" style="919"/>
    <col min="13060" max="13060" width="52.85546875" style="919" customWidth="1"/>
    <col min="13061" max="13061" width="22.7109375" style="919" customWidth="1"/>
    <col min="13062" max="13062" width="21.42578125" style="919" customWidth="1"/>
    <col min="13063" max="13063" width="18.42578125" style="919" bestFit="1" customWidth="1"/>
    <col min="13064" max="13064" width="10.5703125" style="919" bestFit="1" customWidth="1"/>
    <col min="13065" max="13066" width="15.7109375" style="919" customWidth="1"/>
    <col min="13067" max="13070" width="9" style="919"/>
    <col min="13071" max="13071" width="26.42578125" style="919" customWidth="1"/>
    <col min="13072" max="13315" width="9" style="919"/>
    <col min="13316" max="13316" width="52.85546875" style="919" customWidth="1"/>
    <col min="13317" max="13317" width="22.7109375" style="919" customWidth="1"/>
    <col min="13318" max="13318" width="21.42578125" style="919" customWidth="1"/>
    <col min="13319" max="13319" width="18.42578125" style="919" bestFit="1" customWidth="1"/>
    <col min="13320" max="13320" width="10.5703125" style="919" bestFit="1" customWidth="1"/>
    <col min="13321" max="13322" width="15.7109375" style="919" customWidth="1"/>
    <col min="13323" max="13326" width="9" style="919"/>
    <col min="13327" max="13327" width="26.42578125" style="919" customWidth="1"/>
    <col min="13328" max="13571" width="9" style="919"/>
    <col min="13572" max="13572" width="52.85546875" style="919" customWidth="1"/>
    <col min="13573" max="13573" width="22.7109375" style="919" customWidth="1"/>
    <col min="13574" max="13574" width="21.42578125" style="919" customWidth="1"/>
    <col min="13575" max="13575" width="18.42578125" style="919" bestFit="1" customWidth="1"/>
    <col min="13576" max="13576" width="10.5703125" style="919" bestFit="1" customWidth="1"/>
    <col min="13577" max="13578" width="15.7109375" style="919" customWidth="1"/>
    <col min="13579" max="13582" width="9" style="919"/>
    <col min="13583" max="13583" width="26.42578125" style="919" customWidth="1"/>
    <col min="13584" max="13827" width="9" style="919"/>
    <col min="13828" max="13828" width="52.85546875" style="919" customWidth="1"/>
    <col min="13829" max="13829" width="22.7109375" style="919" customWidth="1"/>
    <col min="13830" max="13830" width="21.42578125" style="919" customWidth="1"/>
    <col min="13831" max="13831" width="18.42578125" style="919" bestFit="1" customWidth="1"/>
    <col min="13832" max="13832" width="10.5703125" style="919" bestFit="1" customWidth="1"/>
    <col min="13833" max="13834" width="15.7109375" style="919" customWidth="1"/>
    <col min="13835" max="13838" width="9" style="919"/>
    <col min="13839" max="13839" width="26.42578125" style="919" customWidth="1"/>
    <col min="13840" max="14083" width="9" style="919"/>
    <col min="14084" max="14084" width="52.85546875" style="919" customWidth="1"/>
    <col min="14085" max="14085" width="22.7109375" style="919" customWidth="1"/>
    <col min="14086" max="14086" width="21.42578125" style="919" customWidth="1"/>
    <col min="14087" max="14087" width="18.42578125" style="919" bestFit="1" customWidth="1"/>
    <col min="14088" max="14088" width="10.5703125" style="919" bestFit="1" customWidth="1"/>
    <col min="14089" max="14090" width="15.7109375" style="919" customWidth="1"/>
    <col min="14091" max="14094" width="9" style="919"/>
    <col min="14095" max="14095" width="26.42578125" style="919" customWidth="1"/>
    <col min="14096" max="14339" width="9" style="919"/>
    <col min="14340" max="14340" width="52.85546875" style="919" customWidth="1"/>
    <col min="14341" max="14341" width="22.7109375" style="919" customWidth="1"/>
    <col min="14342" max="14342" width="21.42578125" style="919" customWidth="1"/>
    <col min="14343" max="14343" width="18.42578125" style="919" bestFit="1" customWidth="1"/>
    <col min="14344" max="14344" width="10.5703125" style="919" bestFit="1" customWidth="1"/>
    <col min="14345" max="14346" width="15.7109375" style="919" customWidth="1"/>
    <col min="14347" max="14350" width="9" style="919"/>
    <col min="14351" max="14351" width="26.42578125" style="919" customWidth="1"/>
    <col min="14352" max="14595" width="9" style="919"/>
    <col min="14596" max="14596" width="52.85546875" style="919" customWidth="1"/>
    <col min="14597" max="14597" width="22.7109375" style="919" customWidth="1"/>
    <col min="14598" max="14598" width="21.42578125" style="919" customWidth="1"/>
    <col min="14599" max="14599" width="18.42578125" style="919" bestFit="1" customWidth="1"/>
    <col min="14600" max="14600" width="10.5703125" style="919" bestFit="1" customWidth="1"/>
    <col min="14601" max="14602" width="15.7109375" style="919" customWidth="1"/>
    <col min="14603" max="14606" width="9" style="919"/>
    <col min="14607" max="14607" width="26.42578125" style="919" customWidth="1"/>
    <col min="14608" max="14851" width="9" style="919"/>
    <col min="14852" max="14852" width="52.85546875" style="919" customWidth="1"/>
    <col min="14853" max="14853" width="22.7109375" style="919" customWidth="1"/>
    <col min="14854" max="14854" width="21.42578125" style="919" customWidth="1"/>
    <col min="14855" max="14855" width="18.42578125" style="919" bestFit="1" customWidth="1"/>
    <col min="14856" max="14856" width="10.5703125" style="919" bestFit="1" customWidth="1"/>
    <col min="14857" max="14858" width="15.7109375" style="919" customWidth="1"/>
    <col min="14859" max="14862" width="9" style="919"/>
    <col min="14863" max="14863" width="26.42578125" style="919" customWidth="1"/>
    <col min="14864" max="15107" width="9" style="919"/>
    <col min="15108" max="15108" width="52.85546875" style="919" customWidth="1"/>
    <col min="15109" max="15109" width="22.7109375" style="919" customWidth="1"/>
    <col min="15110" max="15110" width="21.42578125" style="919" customWidth="1"/>
    <col min="15111" max="15111" width="18.42578125" style="919" bestFit="1" customWidth="1"/>
    <col min="15112" max="15112" width="10.5703125" style="919" bestFit="1" customWidth="1"/>
    <col min="15113" max="15114" width="15.7109375" style="919" customWidth="1"/>
    <col min="15115" max="15118" width="9" style="919"/>
    <col min="15119" max="15119" width="26.42578125" style="919" customWidth="1"/>
    <col min="15120" max="15363" width="9" style="919"/>
    <col min="15364" max="15364" width="52.85546875" style="919" customWidth="1"/>
    <col min="15365" max="15365" width="22.7109375" style="919" customWidth="1"/>
    <col min="15366" max="15366" width="21.42578125" style="919" customWidth="1"/>
    <col min="15367" max="15367" width="18.42578125" style="919" bestFit="1" customWidth="1"/>
    <col min="15368" max="15368" width="10.5703125" style="919" bestFit="1" customWidth="1"/>
    <col min="15369" max="15370" width="15.7109375" style="919" customWidth="1"/>
    <col min="15371" max="15374" width="9" style="919"/>
    <col min="15375" max="15375" width="26.42578125" style="919" customWidth="1"/>
    <col min="15376" max="15619" width="9" style="919"/>
    <col min="15620" max="15620" width="52.85546875" style="919" customWidth="1"/>
    <col min="15621" max="15621" width="22.7109375" style="919" customWidth="1"/>
    <col min="15622" max="15622" width="21.42578125" style="919" customWidth="1"/>
    <col min="15623" max="15623" width="18.42578125" style="919" bestFit="1" customWidth="1"/>
    <col min="15624" max="15624" width="10.5703125" style="919" bestFit="1" customWidth="1"/>
    <col min="15625" max="15626" width="15.7109375" style="919" customWidth="1"/>
    <col min="15627" max="15630" width="9" style="919"/>
    <col min="15631" max="15631" width="26.42578125" style="919" customWidth="1"/>
    <col min="15632" max="15875" width="9" style="919"/>
    <col min="15876" max="15876" width="52.85546875" style="919" customWidth="1"/>
    <col min="15877" max="15877" width="22.7109375" style="919" customWidth="1"/>
    <col min="15878" max="15878" width="21.42578125" style="919" customWidth="1"/>
    <col min="15879" max="15879" width="18.42578125" style="919" bestFit="1" customWidth="1"/>
    <col min="15880" max="15880" width="10.5703125" style="919" bestFit="1" customWidth="1"/>
    <col min="15881" max="15882" width="15.7109375" style="919" customWidth="1"/>
    <col min="15883" max="15886" width="9" style="919"/>
    <col min="15887" max="15887" width="26.42578125" style="919" customWidth="1"/>
    <col min="15888" max="16131" width="9" style="919"/>
    <col min="16132" max="16132" width="52.85546875" style="919" customWidth="1"/>
    <col min="16133" max="16133" width="22.7109375" style="919" customWidth="1"/>
    <col min="16134" max="16134" width="21.42578125" style="919" customWidth="1"/>
    <col min="16135" max="16135" width="18.42578125" style="919" bestFit="1" customWidth="1"/>
    <col min="16136" max="16136" width="10.5703125" style="919" bestFit="1" customWidth="1"/>
    <col min="16137" max="16138" width="15.7109375" style="919" customWidth="1"/>
    <col min="16139" max="16142" width="9" style="919"/>
    <col min="16143" max="16143" width="26.42578125" style="919" customWidth="1"/>
    <col min="16144" max="16384" width="9" style="919"/>
  </cols>
  <sheetData>
    <row r="1" spans="1:14" ht="27.75" thickTop="1" thickBot="1">
      <c r="A1" s="2615" t="s">
        <v>1</v>
      </c>
      <c r="B1" s="2616"/>
      <c r="C1" s="1455">
        <f>'بيانات عامة'!D5</f>
        <v>0</v>
      </c>
      <c r="D1" s="1453"/>
      <c r="E1" s="1453"/>
    </row>
    <row r="2" spans="1:14" ht="27.75" thickTop="1" thickBot="1">
      <c r="A2" s="2617" t="s">
        <v>529</v>
      </c>
      <c r="B2" s="2618"/>
      <c r="C2" s="1456">
        <f>'بيانات عامة'!D15</f>
        <v>0</v>
      </c>
      <c r="D2" s="1454"/>
      <c r="E2" s="1452"/>
    </row>
    <row r="3" spans="1:14" ht="36" thickTop="1">
      <c r="A3" s="2619" t="s">
        <v>776</v>
      </c>
      <c r="B3" s="2619"/>
      <c r="C3" s="2619"/>
      <c r="D3" s="2619"/>
      <c r="E3" s="2619"/>
      <c r="F3" s="2619"/>
      <c r="G3" s="2619"/>
      <c r="H3" s="920"/>
      <c r="I3" s="920"/>
      <c r="J3" s="920"/>
      <c r="K3" s="920"/>
      <c r="L3" s="920"/>
      <c r="M3" s="920"/>
    </row>
    <row r="4" spans="1:14" ht="20.25" customHeight="1" thickBot="1">
      <c r="A4" s="921"/>
      <c r="B4" s="921"/>
      <c r="C4" s="921"/>
      <c r="D4" s="921"/>
      <c r="E4" s="2622" t="s">
        <v>780</v>
      </c>
      <c r="F4" s="2622"/>
      <c r="G4" s="2622"/>
      <c r="H4" s="920"/>
      <c r="I4" s="920"/>
      <c r="J4" s="920"/>
      <c r="K4" s="920"/>
      <c r="L4" s="920"/>
      <c r="M4" s="920"/>
    </row>
    <row r="5" spans="1:14" ht="50.25" customHeight="1" thickBot="1">
      <c r="A5" s="954" t="s">
        <v>454</v>
      </c>
      <c r="B5" s="955" t="s">
        <v>456</v>
      </c>
      <c r="C5" s="918" t="s">
        <v>458</v>
      </c>
      <c r="D5" s="922"/>
      <c r="E5" s="923" t="s">
        <v>428</v>
      </c>
      <c r="F5" s="924" t="s">
        <v>429</v>
      </c>
      <c r="G5" s="925" t="s">
        <v>430</v>
      </c>
      <c r="H5" s="926"/>
      <c r="I5" s="926"/>
      <c r="J5" s="926"/>
      <c r="K5" s="926"/>
      <c r="L5" s="926"/>
      <c r="M5" s="926"/>
      <c r="N5" s="926"/>
    </row>
    <row r="6" spans="1:14" ht="30.75" thickBot="1">
      <c r="A6" s="2621" t="s">
        <v>752</v>
      </c>
      <c r="B6" s="2620" t="s">
        <v>453</v>
      </c>
      <c r="C6" s="1144" t="s">
        <v>459</v>
      </c>
      <c r="D6" s="927"/>
      <c r="E6" s="940"/>
      <c r="F6" s="928"/>
      <c r="G6" s="941"/>
    </row>
    <row r="7" spans="1:14" ht="30.75" thickBot="1">
      <c r="A7" s="2596"/>
      <c r="B7" s="2620"/>
      <c r="C7" s="1145" t="s">
        <v>460</v>
      </c>
      <c r="D7" s="927"/>
      <c r="E7" s="940"/>
      <c r="F7" s="928"/>
      <c r="G7" s="941"/>
    </row>
    <row r="8" spans="1:14" ht="30.75" thickBot="1">
      <c r="A8" s="2596"/>
      <c r="B8" s="2594"/>
      <c r="C8" s="1146" t="s">
        <v>461</v>
      </c>
      <c r="D8" s="927"/>
      <c r="E8" s="942"/>
      <c r="F8" s="929"/>
      <c r="G8" s="943"/>
    </row>
    <row r="9" spans="1:14" ht="39" thickBot="1">
      <c r="A9" s="956"/>
      <c r="B9" s="1132">
        <v>1</v>
      </c>
      <c r="C9" s="1131" t="s">
        <v>455</v>
      </c>
      <c r="D9" s="930"/>
      <c r="E9" s="1971">
        <f>SUM(E6:E8)</f>
        <v>0</v>
      </c>
      <c r="F9" s="1972">
        <f>SUM(F6:F8)</f>
        <v>0</v>
      </c>
      <c r="G9" s="1973">
        <f>SUM(G6:G8)</f>
        <v>0</v>
      </c>
      <c r="I9" s="919" t="s">
        <v>36</v>
      </c>
      <c r="J9" s="919" t="s">
        <v>36</v>
      </c>
    </row>
    <row r="10" spans="1:14" ht="55.5">
      <c r="A10" s="2596" t="s">
        <v>751</v>
      </c>
      <c r="B10" s="2594" t="s">
        <v>457</v>
      </c>
      <c r="C10" s="1144" t="s">
        <v>462</v>
      </c>
      <c r="D10" s="927"/>
      <c r="E10" s="940"/>
      <c r="F10" s="928"/>
      <c r="G10" s="941"/>
      <c r="I10" s="919" t="s">
        <v>36</v>
      </c>
    </row>
    <row r="11" spans="1:14" ht="30">
      <c r="A11" s="2596"/>
      <c r="B11" s="2595"/>
      <c r="C11" s="1147" t="s">
        <v>463</v>
      </c>
      <c r="D11" s="927"/>
      <c r="E11" s="940"/>
      <c r="F11" s="928"/>
      <c r="G11" s="941"/>
    </row>
    <row r="12" spans="1:14" ht="30.75" thickBot="1">
      <c r="A12" s="2596"/>
      <c r="B12" s="2595"/>
      <c r="C12" s="1148" t="s">
        <v>464</v>
      </c>
      <c r="D12" s="927"/>
      <c r="E12" s="942"/>
      <c r="F12" s="929"/>
      <c r="G12" s="943"/>
      <c r="H12" s="919" t="s">
        <v>36</v>
      </c>
    </row>
    <row r="13" spans="1:14" ht="36" thickBot="1">
      <c r="A13" s="2600"/>
      <c r="B13" s="1134">
        <v>2</v>
      </c>
      <c r="C13" s="1133" t="s">
        <v>431</v>
      </c>
      <c r="D13" s="930"/>
      <c r="E13" s="1974">
        <f>SUM(E10:E12)</f>
        <v>0</v>
      </c>
      <c r="F13" s="1975">
        <f>SUM(F10:F12)</f>
        <v>0</v>
      </c>
      <c r="G13" s="1976">
        <f>SUM(G10:G12)</f>
        <v>0</v>
      </c>
    </row>
    <row r="14" spans="1:14" ht="36.75" thickTop="1" thickBot="1">
      <c r="A14" s="2601"/>
      <c r="B14" s="939" t="s">
        <v>469</v>
      </c>
      <c r="C14" s="944" t="s">
        <v>468</v>
      </c>
      <c r="D14" s="931"/>
      <c r="E14" s="1977">
        <f>E9-E13</f>
        <v>0</v>
      </c>
      <c r="F14" s="1978">
        <f>F9-F13</f>
        <v>0</v>
      </c>
      <c r="G14" s="1979">
        <f>G9-G13</f>
        <v>0</v>
      </c>
    </row>
    <row r="15" spans="1:14" ht="66" customHeight="1" thickTop="1">
      <c r="A15" s="1135" t="s">
        <v>753</v>
      </c>
      <c r="B15" s="957">
        <v>3</v>
      </c>
      <c r="C15" s="958" t="s">
        <v>465</v>
      </c>
      <c r="D15" s="927"/>
      <c r="E15" s="945"/>
      <c r="F15" s="946"/>
      <c r="G15" s="947"/>
      <c r="I15" s="919" t="s">
        <v>36</v>
      </c>
    </row>
    <row r="16" spans="1:14" ht="71.25" customHeight="1" thickBot="1">
      <c r="A16" s="1135" t="s">
        <v>755</v>
      </c>
      <c r="B16" s="959">
        <v>4</v>
      </c>
      <c r="C16" s="960" t="s">
        <v>466</v>
      </c>
      <c r="D16" s="927"/>
      <c r="E16" s="961"/>
      <c r="F16" s="929"/>
      <c r="G16" s="962"/>
    </row>
    <row r="17" spans="1:18" ht="36" thickBot="1">
      <c r="A17" s="953"/>
      <c r="B17" s="963" t="s">
        <v>470</v>
      </c>
      <c r="C17" s="964" t="s">
        <v>467</v>
      </c>
      <c r="D17" s="931"/>
      <c r="E17" s="1980">
        <f>E15-E16</f>
        <v>0</v>
      </c>
      <c r="F17" s="1981">
        <f>F15-F16</f>
        <v>0</v>
      </c>
      <c r="G17" s="1982">
        <f>G15-G16</f>
        <v>0</v>
      </c>
    </row>
    <row r="18" spans="1:18" ht="90">
      <c r="A18" s="1136" t="s">
        <v>754</v>
      </c>
      <c r="B18" s="1138">
        <v>5</v>
      </c>
      <c r="C18" s="1139" t="s">
        <v>481</v>
      </c>
      <c r="D18" s="927"/>
      <c r="E18" s="948"/>
      <c r="F18" s="928"/>
      <c r="G18" s="949"/>
    </row>
    <row r="19" spans="1:18" ht="90">
      <c r="A19" s="1136" t="s">
        <v>756</v>
      </c>
      <c r="B19" s="1140">
        <v>6</v>
      </c>
      <c r="C19" s="1141" t="s">
        <v>480</v>
      </c>
      <c r="D19" s="927"/>
      <c r="E19" s="948"/>
      <c r="F19" s="928"/>
      <c r="G19" s="949"/>
      <c r="H19" s="932"/>
      <c r="I19" s="932"/>
      <c r="J19" s="932"/>
    </row>
    <row r="20" spans="1:18" ht="90">
      <c r="A20" s="1136" t="s">
        <v>757</v>
      </c>
      <c r="B20" s="1140">
        <v>7</v>
      </c>
      <c r="C20" s="1141" t="s">
        <v>482</v>
      </c>
      <c r="D20" s="927"/>
      <c r="E20" s="948"/>
      <c r="F20" s="928"/>
      <c r="G20" s="949"/>
    </row>
    <row r="21" spans="1:18" ht="90.75" thickBot="1">
      <c r="A21" s="1137" t="s">
        <v>758</v>
      </c>
      <c r="B21" s="1142">
        <v>8</v>
      </c>
      <c r="C21" s="1143" t="s">
        <v>479</v>
      </c>
      <c r="D21" s="927"/>
      <c r="E21" s="948"/>
      <c r="F21" s="928"/>
      <c r="G21" s="949"/>
    </row>
    <row r="22" spans="1:18" ht="38.25" customHeight="1" thickBot="1">
      <c r="A22" s="2602" t="s">
        <v>319</v>
      </c>
      <c r="B22" s="2603"/>
      <c r="C22" s="2604"/>
      <c r="D22" s="933"/>
      <c r="E22" s="950">
        <f>E14+E17+E18+E19+E20+E21</f>
        <v>0</v>
      </c>
      <c r="F22" s="951">
        <f>F14+F17+F18+F19+F20+F21</f>
        <v>0</v>
      </c>
      <c r="G22" s="952">
        <f>G14+G17+G18+G19+G20+G21</f>
        <v>0</v>
      </c>
      <c r="R22" s="934"/>
    </row>
    <row r="23" spans="1:18" ht="24.75">
      <c r="C23" s="935"/>
      <c r="D23" s="935"/>
      <c r="E23" s="936"/>
      <c r="F23" s="936"/>
      <c r="G23" s="936"/>
    </row>
    <row r="24" spans="1:18" ht="38.25">
      <c r="C24" s="2609" t="s">
        <v>471</v>
      </c>
      <c r="D24" s="2609"/>
      <c r="E24" s="2609"/>
      <c r="F24" s="2609"/>
      <c r="G24" s="2609"/>
    </row>
    <row r="25" spans="1:18" s="965" customFormat="1" ht="12.75" customHeight="1" thickBot="1">
      <c r="C25" s="966"/>
      <c r="D25" s="966"/>
      <c r="E25" s="966"/>
      <c r="F25" s="966"/>
      <c r="G25" s="966"/>
    </row>
    <row r="26" spans="1:18" ht="60.75" thickBot="1">
      <c r="C26" s="967" t="s">
        <v>432</v>
      </c>
      <c r="D26" s="968"/>
      <c r="E26" s="974" t="s">
        <v>433</v>
      </c>
      <c r="F26" s="975" t="s">
        <v>478</v>
      </c>
      <c r="G26" s="976" t="s">
        <v>477</v>
      </c>
    </row>
    <row r="27" spans="1:18" ht="20.25">
      <c r="C27" s="969" t="s">
        <v>434</v>
      </c>
      <c r="D27" s="973"/>
      <c r="E27" s="1891">
        <f>E14</f>
        <v>0</v>
      </c>
      <c r="F27" s="1892">
        <f>SUM(E17:E21)</f>
        <v>0</v>
      </c>
      <c r="G27" s="1893">
        <f>SUM(E27:F27)</f>
        <v>0</v>
      </c>
    </row>
    <row r="28" spans="1:18" ht="20.25">
      <c r="C28" s="970" t="s">
        <v>435</v>
      </c>
      <c r="D28" s="973"/>
      <c r="E28" s="1894">
        <f>F14</f>
        <v>0</v>
      </c>
      <c r="F28" s="1895">
        <f>SUM(F17:F21)</f>
        <v>0</v>
      </c>
      <c r="G28" s="1896">
        <f>SUM(E28:F28)</f>
        <v>0</v>
      </c>
    </row>
    <row r="29" spans="1:18" ht="20.25">
      <c r="C29" s="971" t="s">
        <v>430</v>
      </c>
      <c r="D29" s="973"/>
      <c r="E29" s="1894">
        <f>G14</f>
        <v>0</v>
      </c>
      <c r="F29" s="1895">
        <f>SUM(G17:G21)</f>
        <v>0</v>
      </c>
      <c r="G29" s="1896">
        <f>SUM(E29:F29)</f>
        <v>0</v>
      </c>
    </row>
    <row r="30" spans="1:18" ht="30.75" thickBot="1">
      <c r="C30" s="972" t="s">
        <v>761</v>
      </c>
      <c r="D30" s="937"/>
      <c r="E30" s="2610"/>
      <c r="F30" s="2611"/>
      <c r="G30" s="1897">
        <f>SUMIF(G27:G29,"&gt;0")</f>
        <v>0</v>
      </c>
    </row>
    <row r="31" spans="1:18" ht="30.75" thickBot="1">
      <c r="C31" s="2605" t="s">
        <v>436</v>
      </c>
      <c r="D31" s="2606"/>
      <c r="E31" s="2607"/>
      <c r="F31" s="2608"/>
      <c r="G31" s="1898">
        <f>IF(G30&gt;0,G30*0.15/(COUNTIF(G27:G29,"&gt;0")),0)</f>
        <v>0</v>
      </c>
    </row>
    <row r="32" spans="1:18" ht="36" thickBot="1">
      <c r="C32" s="2612" t="s">
        <v>52</v>
      </c>
      <c r="D32" s="2613"/>
      <c r="E32" s="2613"/>
      <c r="F32" s="2614"/>
      <c r="G32" s="1899">
        <f>G31*12.5</f>
        <v>0</v>
      </c>
    </row>
    <row r="34" spans="1:7" ht="13.5" thickBot="1"/>
    <row r="35" spans="1:7" ht="30.75" thickTop="1">
      <c r="A35" s="2063" t="s">
        <v>472</v>
      </c>
      <c r="B35" s="2064"/>
      <c r="C35" s="2064"/>
      <c r="D35" s="2064"/>
      <c r="E35" s="2064"/>
      <c r="F35" s="2064"/>
      <c r="G35" s="2065"/>
    </row>
    <row r="36" spans="1:7" ht="27.75">
      <c r="A36" s="2124" t="s">
        <v>473</v>
      </c>
      <c r="B36" s="2125"/>
      <c r="C36" s="2125"/>
      <c r="D36" s="2125"/>
      <c r="E36" s="2125"/>
      <c r="F36" s="2125"/>
      <c r="G36" s="2126"/>
    </row>
    <row r="37" spans="1:7" ht="27.75">
      <c r="A37" s="2124" t="s">
        <v>474</v>
      </c>
      <c r="B37" s="2125"/>
      <c r="C37" s="2125"/>
      <c r="D37" s="2125"/>
      <c r="E37" s="2125"/>
      <c r="F37" s="2125"/>
      <c r="G37" s="2126"/>
    </row>
    <row r="38" spans="1:7" ht="27.75">
      <c r="A38" s="2124" t="s">
        <v>475</v>
      </c>
      <c r="B38" s="2125"/>
      <c r="C38" s="2125"/>
      <c r="D38" s="2125"/>
      <c r="E38" s="2125"/>
      <c r="F38" s="2125"/>
      <c r="G38" s="2126"/>
    </row>
    <row r="39" spans="1:7" ht="28.5" thickBot="1">
      <c r="A39" s="2597" t="s">
        <v>476</v>
      </c>
      <c r="B39" s="2598"/>
      <c r="C39" s="2598"/>
      <c r="D39" s="2598"/>
      <c r="E39" s="2598"/>
      <c r="F39" s="2598"/>
      <c r="G39" s="2599"/>
    </row>
    <row r="40" spans="1:7" ht="13.5" thickTop="1"/>
    <row r="84" spans="7:7" ht="18">
      <c r="G84" s="938"/>
    </row>
  </sheetData>
  <sheetProtection algorithmName="SHA-512" hashValue="FtfwxVhwebv084KQ3rpw+Qp/dLH21FPhOX5YmVi4KAdgiK1eo9iUVYvXHYE+eNMRl+KTM/Mp9SypndVp2HGUaA==" saltValue="oUCw5TvrXIAHAqJJuJYt8w==" spinCount="100000" sheet="1" objects="1" scenarios="1"/>
  <mergeCells count="19">
    <mergeCell ref="A1:B1"/>
    <mergeCell ref="A2:B2"/>
    <mergeCell ref="A3:G3"/>
    <mergeCell ref="B6:B8"/>
    <mergeCell ref="A6:A8"/>
    <mergeCell ref="E4:G4"/>
    <mergeCell ref="B10:B12"/>
    <mergeCell ref="A10:A12"/>
    <mergeCell ref="A37:G37"/>
    <mergeCell ref="A38:G38"/>
    <mergeCell ref="A39:G39"/>
    <mergeCell ref="A35:G35"/>
    <mergeCell ref="A13:A14"/>
    <mergeCell ref="A22:C22"/>
    <mergeCell ref="C31:F31"/>
    <mergeCell ref="C24:G24"/>
    <mergeCell ref="E30:F30"/>
    <mergeCell ref="C32:F32"/>
    <mergeCell ref="A36:G36"/>
  </mergeCells>
  <pageMargins left="0.7" right="0.7" top="0.75" bottom="0.75" header="0.3" footer="0.3"/>
  <pageSetup paperSize="9" scale="44"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50"/>
  <sheetViews>
    <sheetView rightToLeft="1" view="pageBreakPreview" zoomScale="70" zoomScaleSheetLayoutView="70" workbookViewId="0">
      <selection activeCell="G24" sqref="G24"/>
    </sheetView>
  </sheetViews>
  <sheetFormatPr defaultColWidth="10" defaultRowHeight="18.75"/>
  <cols>
    <col min="1" max="1" width="24.85546875" style="228" customWidth="1"/>
    <col min="2" max="2" width="34.7109375" style="229" customWidth="1"/>
    <col min="3" max="3" width="32.5703125" style="229" customWidth="1"/>
    <col min="4" max="6" width="25.5703125" style="228" customWidth="1"/>
    <col min="7" max="7" width="27.85546875" style="228" customWidth="1"/>
    <col min="8" max="8" width="32.42578125" style="228" customWidth="1"/>
    <col min="9" max="12" width="25.5703125" style="228" customWidth="1"/>
    <col min="13" max="256" width="10" style="228"/>
    <col min="257" max="257" width="8" style="228" customWidth="1"/>
    <col min="258" max="258" width="34.7109375" style="228" customWidth="1"/>
    <col min="259" max="259" width="32.5703125" style="228" customWidth="1"/>
    <col min="260" max="268" width="25.5703125" style="228" customWidth="1"/>
    <col min="269" max="512" width="10" style="228"/>
    <col min="513" max="513" width="8" style="228" customWidth="1"/>
    <col min="514" max="514" width="34.7109375" style="228" customWidth="1"/>
    <col min="515" max="515" width="32.5703125" style="228" customWidth="1"/>
    <col min="516" max="524" width="25.5703125" style="228" customWidth="1"/>
    <col min="525" max="768" width="10" style="228"/>
    <col min="769" max="769" width="8" style="228" customWidth="1"/>
    <col min="770" max="770" width="34.7109375" style="228" customWidth="1"/>
    <col min="771" max="771" width="32.5703125" style="228" customWidth="1"/>
    <col min="772" max="780" width="25.5703125" style="228" customWidth="1"/>
    <col min="781" max="1024" width="10" style="228"/>
    <col min="1025" max="1025" width="8" style="228" customWidth="1"/>
    <col min="1026" max="1026" width="34.7109375" style="228" customWidth="1"/>
    <col min="1027" max="1027" width="32.5703125" style="228" customWidth="1"/>
    <col min="1028" max="1036" width="25.5703125" style="228" customWidth="1"/>
    <col min="1037" max="1280" width="10" style="228"/>
    <col min="1281" max="1281" width="8" style="228" customWidth="1"/>
    <col min="1282" max="1282" width="34.7109375" style="228" customWidth="1"/>
    <col min="1283" max="1283" width="32.5703125" style="228" customWidth="1"/>
    <col min="1284" max="1292" width="25.5703125" style="228" customWidth="1"/>
    <col min="1293" max="1536" width="10" style="228"/>
    <col min="1537" max="1537" width="8" style="228" customWidth="1"/>
    <col min="1538" max="1538" width="34.7109375" style="228" customWidth="1"/>
    <col min="1539" max="1539" width="32.5703125" style="228" customWidth="1"/>
    <col min="1540" max="1548" width="25.5703125" style="228" customWidth="1"/>
    <col min="1549" max="1792" width="10" style="228"/>
    <col min="1793" max="1793" width="8" style="228" customWidth="1"/>
    <col min="1794" max="1794" width="34.7109375" style="228" customWidth="1"/>
    <col min="1795" max="1795" width="32.5703125" style="228" customWidth="1"/>
    <col min="1796" max="1804" width="25.5703125" style="228" customWidth="1"/>
    <col min="1805" max="2048" width="10" style="228"/>
    <col min="2049" max="2049" width="8" style="228" customWidth="1"/>
    <col min="2050" max="2050" width="34.7109375" style="228" customWidth="1"/>
    <col min="2051" max="2051" width="32.5703125" style="228" customWidth="1"/>
    <col min="2052" max="2060" width="25.5703125" style="228" customWidth="1"/>
    <col min="2061" max="2304" width="10" style="228"/>
    <col min="2305" max="2305" width="8" style="228" customWidth="1"/>
    <col min="2306" max="2306" width="34.7109375" style="228" customWidth="1"/>
    <col min="2307" max="2307" width="32.5703125" style="228" customWidth="1"/>
    <col min="2308" max="2316" width="25.5703125" style="228" customWidth="1"/>
    <col min="2317" max="2560" width="10" style="228"/>
    <col min="2561" max="2561" width="8" style="228" customWidth="1"/>
    <col min="2562" max="2562" width="34.7109375" style="228" customWidth="1"/>
    <col min="2563" max="2563" width="32.5703125" style="228" customWidth="1"/>
    <col min="2564" max="2572" width="25.5703125" style="228" customWidth="1"/>
    <col min="2573" max="2816" width="10" style="228"/>
    <col min="2817" max="2817" width="8" style="228" customWidth="1"/>
    <col min="2818" max="2818" width="34.7109375" style="228" customWidth="1"/>
    <col min="2819" max="2819" width="32.5703125" style="228" customWidth="1"/>
    <col min="2820" max="2828" width="25.5703125" style="228" customWidth="1"/>
    <col min="2829" max="3072" width="10" style="228"/>
    <col min="3073" max="3073" width="8" style="228" customWidth="1"/>
    <col min="3074" max="3074" width="34.7109375" style="228" customWidth="1"/>
    <col min="3075" max="3075" width="32.5703125" style="228" customWidth="1"/>
    <col min="3076" max="3084" width="25.5703125" style="228" customWidth="1"/>
    <col min="3085" max="3328" width="10" style="228"/>
    <col min="3329" max="3329" width="8" style="228" customWidth="1"/>
    <col min="3330" max="3330" width="34.7109375" style="228" customWidth="1"/>
    <col min="3331" max="3331" width="32.5703125" style="228" customWidth="1"/>
    <col min="3332" max="3340" width="25.5703125" style="228" customWidth="1"/>
    <col min="3341" max="3584" width="10" style="228"/>
    <col min="3585" max="3585" width="8" style="228" customWidth="1"/>
    <col min="3586" max="3586" width="34.7109375" style="228" customWidth="1"/>
    <col min="3587" max="3587" width="32.5703125" style="228" customWidth="1"/>
    <col min="3588" max="3596" width="25.5703125" style="228" customWidth="1"/>
    <col min="3597" max="3840" width="10" style="228"/>
    <col min="3841" max="3841" width="8" style="228" customWidth="1"/>
    <col min="3842" max="3842" width="34.7109375" style="228" customWidth="1"/>
    <col min="3843" max="3843" width="32.5703125" style="228" customWidth="1"/>
    <col min="3844" max="3852" width="25.5703125" style="228" customWidth="1"/>
    <col min="3853" max="4096" width="10" style="228"/>
    <col min="4097" max="4097" width="8" style="228" customWidth="1"/>
    <col min="4098" max="4098" width="34.7109375" style="228" customWidth="1"/>
    <col min="4099" max="4099" width="32.5703125" style="228" customWidth="1"/>
    <col min="4100" max="4108" width="25.5703125" style="228" customWidth="1"/>
    <col min="4109" max="4352" width="10" style="228"/>
    <col min="4353" max="4353" width="8" style="228" customWidth="1"/>
    <col min="4354" max="4354" width="34.7109375" style="228" customWidth="1"/>
    <col min="4355" max="4355" width="32.5703125" style="228" customWidth="1"/>
    <col min="4356" max="4364" width="25.5703125" style="228" customWidth="1"/>
    <col min="4365" max="4608" width="10" style="228"/>
    <col min="4609" max="4609" width="8" style="228" customWidth="1"/>
    <col min="4610" max="4610" width="34.7109375" style="228" customWidth="1"/>
    <col min="4611" max="4611" width="32.5703125" style="228" customWidth="1"/>
    <col min="4612" max="4620" width="25.5703125" style="228" customWidth="1"/>
    <col min="4621" max="4864" width="10" style="228"/>
    <col min="4865" max="4865" width="8" style="228" customWidth="1"/>
    <col min="4866" max="4866" width="34.7109375" style="228" customWidth="1"/>
    <col min="4867" max="4867" width="32.5703125" style="228" customWidth="1"/>
    <col min="4868" max="4876" width="25.5703125" style="228" customWidth="1"/>
    <col min="4877" max="5120" width="10" style="228"/>
    <col min="5121" max="5121" width="8" style="228" customWidth="1"/>
    <col min="5122" max="5122" width="34.7109375" style="228" customWidth="1"/>
    <col min="5123" max="5123" width="32.5703125" style="228" customWidth="1"/>
    <col min="5124" max="5132" width="25.5703125" style="228" customWidth="1"/>
    <col min="5133" max="5376" width="10" style="228"/>
    <col min="5377" max="5377" width="8" style="228" customWidth="1"/>
    <col min="5378" max="5378" width="34.7109375" style="228" customWidth="1"/>
    <col min="5379" max="5379" width="32.5703125" style="228" customWidth="1"/>
    <col min="5380" max="5388" width="25.5703125" style="228" customWidth="1"/>
    <col min="5389" max="5632" width="10" style="228"/>
    <col min="5633" max="5633" width="8" style="228" customWidth="1"/>
    <col min="5634" max="5634" width="34.7109375" style="228" customWidth="1"/>
    <col min="5635" max="5635" width="32.5703125" style="228" customWidth="1"/>
    <col min="5636" max="5644" width="25.5703125" style="228" customWidth="1"/>
    <col min="5645" max="5888" width="10" style="228"/>
    <col min="5889" max="5889" width="8" style="228" customWidth="1"/>
    <col min="5890" max="5890" width="34.7109375" style="228" customWidth="1"/>
    <col min="5891" max="5891" width="32.5703125" style="228" customWidth="1"/>
    <col min="5892" max="5900" width="25.5703125" style="228" customWidth="1"/>
    <col min="5901" max="6144" width="10" style="228"/>
    <col min="6145" max="6145" width="8" style="228" customWidth="1"/>
    <col min="6146" max="6146" width="34.7109375" style="228" customWidth="1"/>
    <col min="6147" max="6147" width="32.5703125" style="228" customWidth="1"/>
    <col min="6148" max="6156" width="25.5703125" style="228" customWidth="1"/>
    <col min="6157" max="6400" width="10" style="228"/>
    <col min="6401" max="6401" width="8" style="228" customWidth="1"/>
    <col min="6402" max="6402" width="34.7109375" style="228" customWidth="1"/>
    <col min="6403" max="6403" width="32.5703125" style="228" customWidth="1"/>
    <col min="6404" max="6412" width="25.5703125" style="228" customWidth="1"/>
    <col min="6413" max="6656" width="10" style="228"/>
    <col min="6657" max="6657" width="8" style="228" customWidth="1"/>
    <col min="6658" max="6658" width="34.7109375" style="228" customWidth="1"/>
    <col min="6659" max="6659" width="32.5703125" style="228" customWidth="1"/>
    <col min="6660" max="6668" width="25.5703125" style="228" customWidth="1"/>
    <col min="6669" max="6912" width="10" style="228"/>
    <col min="6913" max="6913" width="8" style="228" customWidth="1"/>
    <col min="6914" max="6914" width="34.7109375" style="228" customWidth="1"/>
    <col min="6915" max="6915" width="32.5703125" style="228" customWidth="1"/>
    <col min="6916" max="6924" width="25.5703125" style="228" customWidth="1"/>
    <col min="6925" max="7168" width="10" style="228"/>
    <col min="7169" max="7169" width="8" style="228" customWidth="1"/>
    <col min="7170" max="7170" width="34.7109375" style="228" customWidth="1"/>
    <col min="7171" max="7171" width="32.5703125" style="228" customWidth="1"/>
    <col min="7172" max="7180" width="25.5703125" style="228" customWidth="1"/>
    <col min="7181" max="7424" width="10" style="228"/>
    <col min="7425" max="7425" width="8" style="228" customWidth="1"/>
    <col min="7426" max="7426" width="34.7109375" style="228" customWidth="1"/>
    <col min="7427" max="7427" width="32.5703125" style="228" customWidth="1"/>
    <col min="7428" max="7436" width="25.5703125" style="228" customWidth="1"/>
    <col min="7437" max="7680" width="10" style="228"/>
    <col min="7681" max="7681" width="8" style="228" customWidth="1"/>
    <col min="7682" max="7682" width="34.7109375" style="228" customWidth="1"/>
    <col min="7683" max="7683" width="32.5703125" style="228" customWidth="1"/>
    <col min="7684" max="7692" width="25.5703125" style="228" customWidth="1"/>
    <col min="7693" max="7936" width="10" style="228"/>
    <col min="7937" max="7937" width="8" style="228" customWidth="1"/>
    <col min="7938" max="7938" width="34.7109375" style="228" customWidth="1"/>
    <col min="7939" max="7939" width="32.5703125" style="228" customWidth="1"/>
    <col min="7940" max="7948" width="25.5703125" style="228" customWidth="1"/>
    <col min="7949" max="8192" width="10" style="228"/>
    <col min="8193" max="8193" width="8" style="228" customWidth="1"/>
    <col min="8194" max="8194" width="34.7109375" style="228" customWidth="1"/>
    <col min="8195" max="8195" width="32.5703125" style="228" customWidth="1"/>
    <col min="8196" max="8204" width="25.5703125" style="228" customWidth="1"/>
    <col min="8205" max="8448" width="10" style="228"/>
    <col min="8449" max="8449" width="8" style="228" customWidth="1"/>
    <col min="8450" max="8450" width="34.7109375" style="228" customWidth="1"/>
    <col min="8451" max="8451" width="32.5703125" style="228" customWidth="1"/>
    <col min="8452" max="8460" width="25.5703125" style="228" customWidth="1"/>
    <col min="8461" max="8704" width="10" style="228"/>
    <col min="8705" max="8705" width="8" style="228" customWidth="1"/>
    <col min="8706" max="8706" width="34.7109375" style="228" customWidth="1"/>
    <col min="8707" max="8707" width="32.5703125" style="228" customWidth="1"/>
    <col min="8708" max="8716" width="25.5703125" style="228" customWidth="1"/>
    <col min="8717" max="8960" width="10" style="228"/>
    <col min="8961" max="8961" width="8" style="228" customWidth="1"/>
    <col min="8962" max="8962" width="34.7109375" style="228" customWidth="1"/>
    <col min="8963" max="8963" width="32.5703125" style="228" customWidth="1"/>
    <col min="8964" max="8972" width="25.5703125" style="228" customWidth="1"/>
    <col min="8973" max="9216" width="10" style="228"/>
    <col min="9217" max="9217" width="8" style="228" customWidth="1"/>
    <col min="9218" max="9218" width="34.7109375" style="228" customWidth="1"/>
    <col min="9219" max="9219" width="32.5703125" style="228" customWidth="1"/>
    <col min="9220" max="9228" width="25.5703125" style="228" customWidth="1"/>
    <col min="9229" max="9472" width="10" style="228"/>
    <col min="9473" max="9473" width="8" style="228" customWidth="1"/>
    <col min="9474" max="9474" width="34.7109375" style="228" customWidth="1"/>
    <col min="9475" max="9475" width="32.5703125" style="228" customWidth="1"/>
    <col min="9476" max="9484" width="25.5703125" style="228" customWidth="1"/>
    <col min="9485" max="9728" width="10" style="228"/>
    <col min="9729" max="9729" width="8" style="228" customWidth="1"/>
    <col min="9730" max="9730" width="34.7109375" style="228" customWidth="1"/>
    <col min="9731" max="9731" width="32.5703125" style="228" customWidth="1"/>
    <col min="9732" max="9740" width="25.5703125" style="228" customWidth="1"/>
    <col min="9741" max="9984" width="10" style="228"/>
    <col min="9985" max="9985" width="8" style="228" customWidth="1"/>
    <col min="9986" max="9986" width="34.7109375" style="228" customWidth="1"/>
    <col min="9987" max="9987" width="32.5703125" style="228" customWidth="1"/>
    <col min="9988" max="9996" width="25.5703125" style="228" customWidth="1"/>
    <col min="9997" max="10240" width="10" style="228"/>
    <col min="10241" max="10241" width="8" style="228" customWidth="1"/>
    <col min="10242" max="10242" width="34.7109375" style="228" customWidth="1"/>
    <col min="10243" max="10243" width="32.5703125" style="228" customWidth="1"/>
    <col min="10244" max="10252" width="25.5703125" style="228" customWidth="1"/>
    <col min="10253" max="10496" width="10" style="228"/>
    <col min="10497" max="10497" width="8" style="228" customWidth="1"/>
    <col min="10498" max="10498" width="34.7109375" style="228" customWidth="1"/>
    <col min="10499" max="10499" width="32.5703125" style="228" customWidth="1"/>
    <col min="10500" max="10508" width="25.5703125" style="228" customWidth="1"/>
    <col min="10509" max="10752" width="10" style="228"/>
    <col min="10753" max="10753" width="8" style="228" customWidth="1"/>
    <col min="10754" max="10754" width="34.7109375" style="228" customWidth="1"/>
    <col min="10755" max="10755" width="32.5703125" style="228" customWidth="1"/>
    <col min="10756" max="10764" width="25.5703125" style="228" customWidth="1"/>
    <col min="10765" max="11008" width="10" style="228"/>
    <col min="11009" max="11009" width="8" style="228" customWidth="1"/>
    <col min="11010" max="11010" width="34.7109375" style="228" customWidth="1"/>
    <col min="11011" max="11011" width="32.5703125" style="228" customWidth="1"/>
    <col min="11012" max="11020" width="25.5703125" style="228" customWidth="1"/>
    <col min="11021" max="11264" width="10" style="228"/>
    <col min="11265" max="11265" width="8" style="228" customWidth="1"/>
    <col min="11266" max="11266" width="34.7109375" style="228" customWidth="1"/>
    <col min="11267" max="11267" width="32.5703125" style="228" customWidth="1"/>
    <col min="11268" max="11276" width="25.5703125" style="228" customWidth="1"/>
    <col min="11277" max="11520" width="10" style="228"/>
    <col min="11521" max="11521" width="8" style="228" customWidth="1"/>
    <col min="11522" max="11522" width="34.7109375" style="228" customWidth="1"/>
    <col min="11523" max="11523" width="32.5703125" style="228" customWidth="1"/>
    <col min="11524" max="11532" width="25.5703125" style="228" customWidth="1"/>
    <col min="11533" max="11776" width="10" style="228"/>
    <col min="11777" max="11777" width="8" style="228" customWidth="1"/>
    <col min="11778" max="11778" width="34.7109375" style="228" customWidth="1"/>
    <col min="11779" max="11779" width="32.5703125" style="228" customWidth="1"/>
    <col min="11780" max="11788" width="25.5703125" style="228" customWidth="1"/>
    <col min="11789" max="12032" width="10" style="228"/>
    <col min="12033" max="12033" width="8" style="228" customWidth="1"/>
    <col min="12034" max="12034" width="34.7109375" style="228" customWidth="1"/>
    <col min="12035" max="12035" width="32.5703125" style="228" customWidth="1"/>
    <col min="12036" max="12044" width="25.5703125" style="228" customWidth="1"/>
    <col min="12045" max="12288" width="10" style="228"/>
    <col min="12289" max="12289" width="8" style="228" customWidth="1"/>
    <col min="12290" max="12290" width="34.7109375" style="228" customWidth="1"/>
    <col min="12291" max="12291" width="32.5703125" style="228" customWidth="1"/>
    <col min="12292" max="12300" width="25.5703125" style="228" customWidth="1"/>
    <col min="12301" max="12544" width="10" style="228"/>
    <col min="12545" max="12545" width="8" style="228" customWidth="1"/>
    <col min="12546" max="12546" width="34.7109375" style="228" customWidth="1"/>
    <col min="12547" max="12547" width="32.5703125" style="228" customWidth="1"/>
    <col min="12548" max="12556" width="25.5703125" style="228" customWidth="1"/>
    <col min="12557" max="12800" width="10" style="228"/>
    <col min="12801" max="12801" width="8" style="228" customWidth="1"/>
    <col min="12802" max="12802" width="34.7109375" style="228" customWidth="1"/>
    <col min="12803" max="12803" width="32.5703125" style="228" customWidth="1"/>
    <col min="12804" max="12812" width="25.5703125" style="228" customWidth="1"/>
    <col min="12813" max="13056" width="10" style="228"/>
    <col min="13057" max="13057" width="8" style="228" customWidth="1"/>
    <col min="13058" max="13058" width="34.7109375" style="228" customWidth="1"/>
    <col min="13059" max="13059" width="32.5703125" style="228" customWidth="1"/>
    <col min="13060" max="13068" width="25.5703125" style="228" customWidth="1"/>
    <col min="13069" max="13312" width="10" style="228"/>
    <col min="13313" max="13313" width="8" style="228" customWidth="1"/>
    <col min="13314" max="13314" width="34.7109375" style="228" customWidth="1"/>
    <col min="13315" max="13315" width="32.5703125" style="228" customWidth="1"/>
    <col min="13316" max="13324" width="25.5703125" style="228" customWidth="1"/>
    <col min="13325" max="13568" width="10" style="228"/>
    <col min="13569" max="13569" width="8" style="228" customWidth="1"/>
    <col min="13570" max="13570" width="34.7109375" style="228" customWidth="1"/>
    <col min="13571" max="13571" width="32.5703125" style="228" customWidth="1"/>
    <col min="13572" max="13580" width="25.5703125" style="228" customWidth="1"/>
    <col min="13581" max="13824" width="10" style="228"/>
    <col min="13825" max="13825" width="8" style="228" customWidth="1"/>
    <col min="13826" max="13826" width="34.7109375" style="228" customWidth="1"/>
    <col min="13827" max="13827" width="32.5703125" style="228" customWidth="1"/>
    <col min="13828" max="13836" width="25.5703125" style="228" customWidth="1"/>
    <col min="13837" max="14080" width="10" style="228"/>
    <col min="14081" max="14081" width="8" style="228" customWidth="1"/>
    <col min="14082" max="14082" width="34.7109375" style="228" customWidth="1"/>
    <col min="14083" max="14083" width="32.5703125" style="228" customWidth="1"/>
    <col min="14084" max="14092" width="25.5703125" style="228" customWidth="1"/>
    <col min="14093" max="14336" width="10" style="228"/>
    <col min="14337" max="14337" width="8" style="228" customWidth="1"/>
    <col min="14338" max="14338" width="34.7109375" style="228" customWidth="1"/>
    <col min="14339" max="14339" width="32.5703125" style="228" customWidth="1"/>
    <col min="14340" max="14348" width="25.5703125" style="228" customWidth="1"/>
    <col min="14349" max="14592" width="10" style="228"/>
    <col min="14593" max="14593" width="8" style="228" customWidth="1"/>
    <col min="14594" max="14594" width="34.7109375" style="228" customWidth="1"/>
    <col min="14595" max="14595" width="32.5703125" style="228" customWidth="1"/>
    <col min="14596" max="14604" width="25.5703125" style="228" customWidth="1"/>
    <col min="14605" max="14848" width="10" style="228"/>
    <col min="14849" max="14849" width="8" style="228" customWidth="1"/>
    <col min="14850" max="14850" width="34.7109375" style="228" customWidth="1"/>
    <col min="14851" max="14851" width="32.5703125" style="228" customWidth="1"/>
    <col min="14852" max="14860" width="25.5703125" style="228" customWidth="1"/>
    <col min="14861" max="15104" width="10" style="228"/>
    <col min="15105" max="15105" width="8" style="228" customWidth="1"/>
    <col min="15106" max="15106" width="34.7109375" style="228" customWidth="1"/>
    <col min="15107" max="15107" width="32.5703125" style="228" customWidth="1"/>
    <col min="15108" max="15116" width="25.5703125" style="228" customWidth="1"/>
    <col min="15117" max="15360" width="10" style="228"/>
    <col min="15361" max="15361" width="8" style="228" customWidth="1"/>
    <col min="15362" max="15362" width="34.7109375" style="228" customWidth="1"/>
    <col min="15363" max="15363" width="32.5703125" style="228" customWidth="1"/>
    <col min="15364" max="15372" width="25.5703125" style="228" customWidth="1"/>
    <col min="15373" max="15616" width="10" style="228"/>
    <col min="15617" max="15617" width="8" style="228" customWidth="1"/>
    <col min="15618" max="15618" width="34.7109375" style="228" customWidth="1"/>
    <col min="15619" max="15619" width="32.5703125" style="228" customWidth="1"/>
    <col min="15620" max="15628" width="25.5703125" style="228" customWidth="1"/>
    <col min="15629" max="15872" width="10" style="228"/>
    <col min="15873" max="15873" width="8" style="228" customWidth="1"/>
    <col min="15874" max="15874" width="34.7109375" style="228" customWidth="1"/>
    <col min="15875" max="15875" width="32.5703125" style="228" customWidth="1"/>
    <col min="15876" max="15884" width="25.5703125" style="228" customWidth="1"/>
    <col min="15885" max="16128" width="10" style="228"/>
    <col min="16129" max="16129" width="8" style="228" customWidth="1"/>
    <col min="16130" max="16130" width="34.7109375" style="228" customWidth="1"/>
    <col min="16131" max="16131" width="32.5703125" style="228" customWidth="1"/>
    <col min="16132" max="16140" width="25.5703125" style="228" customWidth="1"/>
    <col min="16141" max="16384" width="10" style="228"/>
  </cols>
  <sheetData>
    <row r="1" spans="1:12" ht="44.25" customHeight="1" thickTop="1" thickBot="1">
      <c r="A1" s="2653" t="s">
        <v>1</v>
      </c>
      <c r="B1" s="2654"/>
      <c r="C1" s="2655">
        <f>'بيانات عامة'!D5</f>
        <v>0</v>
      </c>
      <c r="D1" s="2656"/>
      <c r="E1" s="2657"/>
    </row>
    <row r="2" spans="1:12" ht="44.25" customHeight="1" thickTop="1" thickBot="1">
      <c r="A2" s="2658" t="s">
        <v>529</v>
      </c>
      <c r="B2" s="2659"/>
      <c r="C2" s="2663">
        <f>'بيانات عامة'!D15</f>
        <v>0</v>
      </c>
      <c r="D2" s="2664"/>
      <c r="E2" s="2665"/>
    </row>
    <row r="3" spans="1:12" ht="44.25" customHeight="1" thickTop="1">
      <c r="B3" s="231"/>
      <c r="C3" s="231"/>
      <c r="D3" s="231"/>
      <c r="H3" s="228" t="s">
        <v>36</v>
      </c>
    </row>
    <row r="4" spans="1:12" ht="36.75" customHeight="1">
      <c r="A4" s="2660" t="s">
        <v>495</v>
      </c>
      <c r="B4" s="2660"/>
      <c r="C4" s="2660"/>
      <c r="D4" s="2660"/>
      <c r="E4" s="2660"/>
      <c r="F4" s="2660"/>
      <c r="G4" s="2660"/>
      <c r="H4" s="2660"/>
      <c r="I4" s="2660"/>
      <c r="J4" s="2660"/>
      <c r="K4" s="2660"/>
      <c r="L4" s="2660"/>
    </row>
    <row r="5" spans="1:12" ht="42" customHeight="1">
      <c r="A5" s="992"/>
      <c r="B5" s="991"/>
      <c r="C5" s="991"/>
      <c r="D5" s="991"/>
      <c r="E5" s="991"/>
      <c r="F5" s="991"/>
      <c r="G5" s="2662" t="s">
        <v>437</v>
      </c>
      <c r="H5" s="991"/>
      <c r="I5" s="991"/>
      <c r="J5" s="991"/>
      <c r="K5" s="991"/>
      <c r="L5" s="991"/>
    </row>
    <row r="6" spans="1:12" ht="31.5" customHeight="1" thickBot="1">
      <c r="A6" s="993"/>
      <c r="B6" s="994"/>
      <c r="C6" s="994"/>
      <c r="D6" s="994"/>
      <c r="E6" s="994"/>
      <c r="F6" s="994"/>
      <c r="G6" s="2661"/>
      <c r="H6" s="994"/>
      <c r="I6" s="994"/>
      <c r="J6" s="994"/>
      <c r="K6" s="2661" t="s">
        <v>791</v>
      </c>
      <c r="L6" s="2661"/>
    </row>
    <row r="7" spans="1:12" ht="27.75" customHeight="1">
      <c r="A7" s="2626" t="s">
        <v>540</v>
      </c>
      <c r="B7" s="2670" t="s">
        <v>393</v>
      </c>
      <c r="C7" s="2671"/>
      <c r="D7" s="2676" t="s">
        <v>438</v>
      </c>
      <c r="E7" s="2676"/>
      <c r="F7" s="2676"/>
      <c r="G7" s="2676"/>
      <c r="H7" s="2676"/>
      <c r="I7" s="2676"/>
      <c r="J7" s="2676"/>
      <c r="K7" s="2676"/>
      <c r="L7" s="2677" t="s">
        <v>439</v>
      </c>
    </row>
    <row r="8" spans="1:12" s="229" customFormat="1" ht="90">
      <c r="A8" s="2627"/>
      <c r="B8" s="2672"/>
      <c r="C8" s="2673"/>
      <c r="D8" s="1129" t="s">
        <v>440</v>
      </c>
      <c r="E8" s="1129" t="s">
        <v>441</v>
      </c>
      <c r="F8" s="1129" t="s">
        <v>442</v>
      </c>
      <c r="G8" s="1129" t="s">
        <v>484</v>
      </c>
      <c r="H8" s="1129" t="s">
        <v>486</v>
      </c>
      <c r="I8" s="1129" t="s">
        <v>485</v>
      </c>
      <c r="J8" s="1129" t="s">
        <v>487</v>
      </c>
      <c r="K8" s="1129" t="s">
        <v>443</v>
      </c>
      <c r="L8" s="2678"/>
    </row>
    <row r="9" spans="1:12" ht="28.5" thickBot="1">
      <c r="A9" s="2628"/>
      <c r="B9" s="2674"/>
      <c r="C9" s="2675"/>
      <c r="D9" s="989">
        <v>1</v>
      </c>
      <c r="E9" s="989">
        <v>2</v>
      </c>
      <c r="F9" s="989">
        <v>3</v>
      </c>
      <c r="G9" s="989">
        <v>4</v>
      </c>
      <c r="H9" s="989">
        <v>5</v>
      </c>
      <c r="I9" s="989">
        <v>6</v>
      </c>
      <c r="J9" s="989">
        <v>7</v>
      </c>
      <c r="K9" s="989">
        <v>8</v>
      </c>
      <c r="L9" s="990">
        <v>9</v>
      </c>
    </row>
    <row r="10" spans="1:12" ht="61.5" customHeight="1">
      <c r="A10" s="2623" t="s">
        <v>539</v>
      </c>
      <c r="B10" s="2679" t="s">
        <v>444</v>
      </c>
      <c r="C10" s="983" t="s">
        <v>445</v>
      </c>
      <c r="D10" s="978"/>
      <c r="E10" s="978"/>
      <c r="F10" s="978"/>
      <c r="G10" s="978"/>
      <c r="H10" s="978"/>
      <c r="I10" s="978"/>
      <c r="J10" s="978"/>
      <c r="K10" s="978"/>
      <c r="L10" s="979">
        <f>SUM(D10:K10)</f>
        <v>0</v>
      </c>
    </row>
    <row r="11" spans="1:12" ht="27.75">
      <c r="A11" s="2624"/>
      <c r="B11" s="2680"/>
      <c r="C11" s="984" t="s">
        <v>446</v>
      </c>
      <c r="D11" s="977"/>
      <c r="E11" s="977"/>
      <c r="F11" s="977"/>
      <c r="G11" s="977"/>
      <c r="H11" s="977"/>
      <c r="I11" s="977"/>
      <c r="J11" s="977"/>
      <c r="K11" s="977"/>
      <c r="L11" s="980">
        <f>SUM(D11:K11)</f>
        <v>0</v>
      </c>
    </row>
    <row r="12" spans="1:12" ht="28.5" thickBot="1">
      <c r="A12" s="2625"/>
      <c r="B12" s="2681"/>
      <c r="C12" s="985" t="s">
        <v>447</v>
      </c>
      <c r="D12" s="981"/>
      <c r="E12" s="981"/>
      <c r="F12" s="981"/>
      <c r="G12" s="981"/>
      <c r="H12" s="981"/>
      <c r="I12" s="981"/>
      <c r="J12" s="981"/>
      <c r="K12" s="981"/>
      <c r="L12" s="982">
        <f>MAX(D12:K12)</f>
        <v>0</v>
      </c>
    </row>
    <row r="13" spans="1:12" ht="25.5">
      <c r="B13" s="2682"/>
      <c r="C13" s="2682"/>
      <c r="D13" s="2682"/>
      <c r="E13" s="2682"/>
      <c r="F13" s="2682"/>
      <c r="G13" s="2682"/>
      <c r="H13" s="2682"/>
      <c r="I13" s="2682"/>
      <c r="J13" s="2682"/>
      <c r="K13" s="2682"/>
      <c r="L13" s="2682"/>
    </row>
    <row r="14" spans="1:12" ht="25.5">
      <c r="A14" s="995"/>
      <c r="B14" s="986"/>
      <c r="C14" s="986"/>
      <c r="D14" s="986"/>
      <c r="E14" s="986"/>
      <c r="F14" s="986"/>
      <c r="G14" s="2645" t="s">
        <v>448</v>
      </c>
      <c r="H14" s="986"/>
      <c r="I14" s="986"/>
      <c r="J14" s="986"/>
      <c r="K14" s="986"/>
      <c r="L14" s="986"/>
    </row>
    <row r="15" spans="1:12" ht="21" customHeight="1" thickBot="1">
      <c r="A15" s="996"/>
      <c r="B15" s="987"/>
      <c r="C15" s="988"/>
      <c r="D15" s="988"/>
      <c r="E15" s="988"/>
      <c r="F15" s="988"/>
      <c r="G15" s="2646"/>
      <c r="H15" s="988"/>
      <c r="I15" s="988"/>
      <c r="J15" s="988"/>
      <c r="K15" s="2647" t="s">
        <v>797</v>
      </c>
      <c r="L15" s="2647"/>
    </row>
    <row r="16" spans="1:12" ht="29.25" customHeight="1">
      <c r="A16" s="2648" t="s">
        <v>540</v>
      </c>
      <c r="B16" s="2683" t="s">
        <v>449</v>
      </c>
      <c r="C16" s="2684"/>
      <c r="D16" s="2676" t="s">
        <v>438</v>
      </c>
      <c r="E16" s="2676"/>
      <c r="F16" s="2676"/>
      <c r="G16" s="2676"/>
      <c r="H16" s="2676"/>
      <c r="I16" s="2676"/>
      <c r="J16" s="2676"/>
      <c r="K16" s="2676"/>
      <c r="L16" s="2668" t="s">
        <v>439</v>
      </c>
    </row>
    <row r="17" spans="1:12" s="229" customFormat="1" ht="90">
      <c r="A17" s="2649"/>
      <c r="B17" s="2685"/>
      <c r="C17" s="2686"/>
      <c r="D17" s="1129" t="s">
        <v>440</v>
      </c>
      <c r="E17" s="1129" t="s">
        <v>441</v>
      </c>
      <c r="F17" s="1129" t="s">
        <v>442</v>
      </c>
      <c r="G17" s="1129" t="s">
        <v>484</v>
      </c>
      <c r="H17" s="1129" t="s">
        <v>486</v>
      </c>
      <c r="I17" s="1129" t="s">
        <v>485</v>
      </c>
      <c r="J17" s="1129" t="s">
        <v>487</v>
      </c>
      <c r="K17" s="1129" t="s">
        <v>443</v>
      </c>
      <c r="L17" s="2669"/>
    </row>
    <row r="18" spans="1:12" ht="19.5" thickBot="1">
      <c r="A18" s="2650"/>
      <c r="B18" s="2687"/>
      <c r="C18" s="2688"/>
      <c r="D18" s="997">
        <v>1</v>
      </c>
      <c r="E18" s="997">
        <v>2</v>
      </c>
      <c r="F18" s="997">
        <v>3</v>
      </c>
      <c r="G18" s="997">
        <v>4</v>
      </c>
      <c r="H18" s="997">
        <v>5</v>
      </c>
      <c r="I18" s="997">
        <v>6</v>
      </c>
      <c r="J18" s="997">
        <v>7</v>
      </c>
      <c r="K18" s="997">
        <v>8</v>
      </c>
      <c r="L18" s="998">
        <v>9</v>
      </c>
    </row>
    <row r="19" spans="1:12" ht="33" customHeight="1" thickTop="1" thickBot="1">
      <c r="A19" s="2651" t="s">
        <v>541</v>
      </c>
      <c r="B19" s="2638" t="s">
        <v>488</v>
      </c>
      <c r="C19" s="1026" t="s">
        <v>445</v>
      </c>
      <c r="D19" s="1008"/>
      <c r="E19" s="1009"/>
      <c r="F19" s="1009"/>
      <c r="G19" s="1009"/>
      <c r="H19" s="1009"/>
      <c r="I19" s="1009">
        <v>0</v>
      </c>
      <c r="J19" s="1009"/>
      <c r="K19" s="1009">
        <v>0</v>
      </c>
      <c r="L19" s="1018">
        <f>SUM(D19:K19)</f>
        <v>0</v>
      </c>
    </row>
    <row r="20" spans="1:12" ht="28.5" thickBot="1">
      <c r="A20" s="2652"/>
      <c r="B20" s="2639"/>
      <c r="C20" s="999" t="s">
        <v>446</v>
      </c>
      <c r="D20" s="1019"/>
      <c r="E20" s="1020"/>
      <c r="F20" s="1020"/>
      <c r="G20" s="1020"/>
      <c r="H20" s="1020"/>
      <c r="I20" s="1020">
        <v>0</v>
      </c>
      <c r="J20" s="1020"/>
      <c r="K20" s="1020">
        <v>0</v>
      </c>
      <c r="L20" s="1021">
        <f>SUM(D20:K20)</f>
        <v>0</v>
      </c>
    </row>
    <row r="21" spans="1:12" ht="28.5" thickBot="1">
      <c r="A21" s="2652"/>
      <c r="B21" s="2640"/>
      <c r="C21" s="999" t="s">
        <v>447</v>
      </c>
      <c r="D21" s="1022"/>
      <c r="E21" s="1023"/>
      <c r="F21" s="1023"/>
      <c r="G21" s="1023"/>
      <c r="H21" s="1023"/>
      <c r="I21" s="1023">
        <v>0</v>
      </c>
      <c r="J21" s="1023"/>
      <c r="K21" s="1023">
        <v>0</v>
      </c>
      <c r="L21" s="1024">
        <f>MAX(D21:K21)</f>
        <v>0</v>
      </c>
    </row>
    <row r="22" spans="1:12" ht="28.5" thickBot="1">
      <c r="A22" s="2652"/>
      <c r="B22" s="2641" t="s">
        <v>450</v>
      </c>
      <c r="C22" s="1000" t="s">
        <v>445</v>
      </c>
      <c r="D22" s="232"/>
      <c r="E22" s="230"/>
      <c r="F22" s="230"/>
      <c r="G22" s="230"/>
      <c r="H22" s="230"/>
      <c r="I22" s="230"/>
      <c r="J22" s="230"/>
      <c r="K22" s="230"/>
      <c r="L22" s="1027">
        <f>SUM(D22:K22)</f>
        <v>0</v>
      </c>
    </row>
    <row r="23" spans="1:12" ht="28.5" thickBot="1">
      <c r="A23" s="2652"/>
      <c r="B23" s="2641"/>
      <c r="C23" s="1000" t="s">
        <v>446</v>
      </c>
      <c r="D23" s="1019"/>
      <c r="E23" s="1020"/>
      <c r="F23" s="1020"/>
      <c r="G23" s="1020"/>
      <c r="H23" s="1020"/>
      <c r="I23" s="1020"/>
      <c r="J23" s="1020"/>
      <c r="K23" s="1020"/>
      <c r="L23" s="1021">
        <f>SUM(D23:K23)</f>
        <v>0</v>
      </c>
    </row>
    <row r="24" spans="1:12" ht="28.5" thickBot="1">
      <c r="A24" s="2652"/>
      <c r="B24" s="2641"/>
      <c r="C24" s="1001" t="s">
        <v>447</v>
      </c>
      <c r="D24" s="1005"/>
      <c r="E24" s="1006"/>
      <c r="F24" s="1006"/>
      <c r="G24" s="1006"/>
      <c r="H24" s="1006"/>
      <c r="I24" s="1006"/>
      <c r="J24" s="1006"/>
      <c r="K24" s="1006"/>
      <c r="L24" s="1028">
        <f>MAX(D24:K24)</f>
        <v>0</v>
      </c>
    </row>
    <row r="25" spans="1:12" ht="28.5" thickBot="1">
      <c r="A25" s="2652"/>
      <c r="B25" s="2638" t="s">
        <v>451</v>
      </c>
      <c r="C25" s="1025" t="s">
        <v>445</v>
      </c>
      <c r="D25" s="1008"/>
      <c r="E25" s="1009"/>
      <c r="F25" s="1009"/>
      <c r="G25" s="1009"/>
      <c r="H25" s="1009"/>
      <c r="I25" s="1009"/>
      <c r="J25" s="1009"/>
      <c r="K25" s="1009"/>
      <c r="L25" s="1018">
        <f>SUM(D25:K25)</f>
        <v>0</v>
      </c>
    </row>
    <row r="26" spans="1:12" ht="28.5" thickBot="1">
      <c r="A26" s="2652"/>
      <c r="B26" s="2639"/>
      <c r="C26" s="999" t="s">
        <v>446</v>
      </c>
      <c r="D26" s="1019"/>
      <c r="E26" s="1020"/>
      <c r="F26" s="1020"/>
      <c r="G26" s="1020"/>
      <c r="H26" s="1020"/>
      <c r="I26" s="1020"/>
      <c r="J26" s="1020"/>
      <c r="K26" s="1020"/>
      <c r="L26" s="1021">
        <f>SUM(D26:K26)</f>
        <v>0</v>
      </c>
    </row>
    <row r="27" spans="1:12" ht="28.5" thickBot="1">
      <c r="A27" s="2652"/>
      <c r="B27" s="2640"/>
      <c r="C27" s="999" t="s">
        <v>447</v>
      </c>
      <c r="D27" s="1022"/>
      <c r="E27" s="1023"/>
      <c r="F27" s="1023"/>
      <c r="G27" s="1023"/>
      <c r="H27" s="1023"/>
      <c r="I27" s="1023"/>
      <c r="J27" s="1023"/>
      <c r="K27" s="1023"/>
      <c r="L27" s="1024">
        <f>MAX(D27:K27)</f>
        <v>0</v>
      </c>
    </row>
    <row r="28" spans="1:12" ht="28.5" thickBot="1">
      <c r="A28" s="2652"/>
      <c r="B28" s="2641" t="s">
        <v>489</v>
      </c>
      <c r="C28" s="1000" t="s">
        <v>445</v>
      </c>
      <c r="D28" s="232"/>
      <c r="E28" s="230"/>
      <c r="F28" s="230"/>
      <c r="G28" s="230"/>
      <c r="H28" s="230"/>
      <c r="I28" s="230"/>
      <c r="J28" s="230"/>
      <c r="K28" s="230"/>
      <c r="L28" s="1027">
        <f>SUM(D28:K28)</f>
        <v>0</v>
      </c>
    </row>
    <row r="29" spans="1:12" ht="28.5" thickBot="1">
      <c r="A29" s="2652"/>
      <c r="B29" s="2641"/>
      <c r="C29" s="1000" t="s">
        <v>446</v>
      </c>
      <c r="D29" s="1019"/>
      <c r="E29" s="1020"/>
      <c r="F29" s="1020"/>
      <c r="G29" s="1020"/>
      <c r="H29" s="1020"/>
      <c r="I29" s="1020"/>
      <c r="J29" s="1020"/>
      <c r="K29" s="1020"/>
      <c r="L29" s="1021">
        <f>SUM(D29:K29)</f>
        <v>0</v>
      </c>
    </row>
    <row r="30" spans="1:12" ht="28.5" thickBot="1">
      <c r="A30" s="2652"/>
      <c r="B30" s="2641"/>
      <c r="C30" s="1001" t="s">
        <v>447</v>
      </c>
      <c r="D30" s="1005"/>
      <c r="E30" s="1006"/>
      <c r="F30" s="1006"/>
      <c r="G30" s="1006"/>
      <c r="H30" s="1006"/>
      <c r="I30" s="1006"/>
      <c r="J30" s="1006"/>
      <c r="K30" s="1006"/>
      <c r="L30" s="1028">
        <f>MAX(D30:K30)</f>
        <v>0</v>
      </c>
    </row>
    <row r="31" spans="1:12" ht="28.5" thickBot="1">
      <c r="A31" s="2652"/>
      <c r="B31" s="2638" t="s">
        <v>452</v>
      </c>
      <c r="C31" s="1025" t="s">
        <v>445</v>
      </c>
      <c r="D31" s="1008"/>
      <c r="E31" s="1009"/>
      <c r="F31" s="1009"/>
      <c r="G31" s="1009"/>
      <c r="H31" s="1009"/>
      <c r="I31" s="1009"/>
      <c r="J31" s="1009"/>
      <c r="K31" s="1009"/>
      <c r="L31" s="1018">
        <f>SUM(D31:K31)</f>
        <v>0</v>
      </c>
    </row>
    <row r="32" spans="1:12" ht="28.5" thickBot="1">
      <c r="A32" s="2652"/>
      <c r="B32" s="2639"/>
      <c r="C32" s="999" t="s">
        <v>446</v>
      </c>
      <c r="D32" s="1019"/>
      <c r="E32" s="1020"/>
      <c r="F32" s="1020"/>
      <c r="G32" s="1020"/>
      <c r="H32" s="1020"/>
      <c r="I32" s="1020"/>
      <c r="J32" s="1020"/>
      <c r="K32" s="1020"/>
      <c r="L32" s="1021">
        <f>SUM(D32:K32)</f>
        <v>0</v>
      </c>
    </row>
    <row r="33" spans="1:12" ht="28.5" thickBot="1">
      <c r="A33" s="2652"/>
      <c r="B33" s="2640"/>
      <c r="C33" s="999" t="s">
        <v>447</v>
      </c>
      <c r="D33" s="1022"/>
      <c r="E33" s="1023"/>
      <c r="F33" s="1023"/>
      <c r="G33" s="1023"/>
      <c r="H33" s="1023"/>
      <c r="I33" s="1023"/>
      <c r="J33" s="1023"/>
      <c r="K33" s="1023"/>
      <c r="L33" s="1024">
        <f>MAX(D33:K33)</f>
        <v>0</v>
      </c>
    </row>
    <row r="34" spans="1:12" ht="28.5" thickBot="1">
      <c r="A34" s="2652"/>
      <c r="B34" s="2641" t="s">
        <v>492</v>
      </c>
      <c r="C34" s="1000" t="s">
        <v>445</v>
      </c>
      <c r="D34" s="232"/>
      <c r="E34" s="230"/>
      <c r="F34" s="230"/>
      <c r="G34" s="230"/>
      <c r="H34" s="230"/>
      <c r="I34" s="230"/>
      <c r="J34" s="230"/>
      <c r="K34" s="230"/>
      <c r="L34" s="1027">
        <f>SUM(D34:K34)</f>
        <v>0</v>
      </c>
    </row>
    <row r="35" spans="1:12" ht="28.5" thickBot="1">
      <c r="A35" s="2652"/>
      <c r="B35" s="2641"/>
      <c r="C35" s="1000" t="s">
        <v>446</v>
      </c>
      <c r="D35" s="1019"/>
      <c r="E35" s="1020"/>
      <c r="F35" s="1020"/>
      <c r="G35" s="1020"/>
      <c r="H35" s="1020"/>
      <c r="I35" s="1020"/>
      <c r="J35" s="1020"/>
      <c r="K35" s="1020"/>
      <c r="L35" s="1021">
        <f>SUM(D35:K35)</f>
        <v>0</v>
      </c>
    </row>
    <row r="36" spans="1:12" ht="28.5" thickBot="1">
      <c r="A36" s="2652"/>
      <c r="B36" s="2641"/>
      <c r="C36" s="1001" t="s">
        <v>447</v>
      </c>
      <c r="D36" s="1005"/>
      <c r="E36" s="1006"/>
      <c r="F36" s="1006"/>
      <c r="G36" s="1006"/>
      <c r="H36" s="1006"/>
      <c r="I36" s="1006"/>
      <c r="J36" s="1006"/>
      <c r="K36" s="1006"/>
      <c r="L36" s="1028">
        <f>MAX(D36:K36)</f>
        <v>0</v>
      </c>
    </row>
    <row r="37" spans="1:12" ht="28.5" thickBot="1">
      <c r="A37" s="2652"/>
      <c r="B37" s="2638" t="s">
        <v>491</v>
      </c>
      <c r="C37" s="1025" t="s">
        <v>445</v>
      </c>
      <c r="D37" s="1008"/>
      <c r="E37" s="1009"/>
      <c r="F37" s="1009"/>
      <c r="G37" s="1009"/>
      <c r="H37" s="1009"/>
      <c r="I37" s="1009"/>
      <c r="J37" s="1009"/>
      <c r="K37" s="1009"/>
      <c r="L37" s="1018">
        <f>SUM(D37:K37)</f>
        <v>0</v>
      </c>
    </row>
    <row r="38" spans="1:12" ht="28.5" thickBot="1">
      <c r="A38" s="2652"/>
      <c r="B38" s="2639"/>
      <c r="C38" s="999" t="s">
        <v>446</v>
      </c>
      <c r="D38" s="1019"/>
      <c r="E38" s="1020"/>
      <c r="F38" s="1020"/>
      <c r="G38" s="1020"/>
      <c r="H38" s="1020"/>
      <c r="I38" s="1020"/>
      <c r="J38" s="1020"/>
      <c r="K38" s="1020"/>
      <c r="L38" s="1021">
        <f>SUM(D38:K38)</f>
        <v>0</v>
      </c>
    </row>
    <row r="39" spans="1:12" ht="28.5" thickBot="1">
      <c r="A39" s="2652"/>
      <c r="B39" s="2640"/>
      <c r="C39" s="999" t="s">
        <v>447</v>
      </c>
      <c r="D39" s="1022"/>
      <c r="E39" s="1023"/>
      <c r="F39" s="1023"/>
      <c r="G39" s="1023"/>
      <c r="H39" s="1023"/>
      <c r="I39" s="1023"/>
      <c r="J39" s="1023"/>
      <c r="K39" s="1023"/>
      <c r="L39" s="1024">
        <f>MAX(D39:K39)</f>
        <v>0</v>
      </c>
    </row>
    <row r="40" spans="1:12" ht="28.5" thickBot="1">
      <c r="A40" s="2652"/>
      <c r="B40" s="2666" t="s">
        <v>490</v>
      </c>
      <c r="C40" s="1017" t="s">
        <v>445</v>
      </c>
      <c r="D40" s="1008"/>
      <c r="E40" s="1009"/>
      <c r="F40" s="1009"/>
      <c r="G40" s="1009"/>
      <c r="H40" s="1009"/>
      <c r="I40" s="1009"/>
      <c r="J40" s="1009"/>
      <c r="K40" s="1009"/>
      <c r="L40" s="1018">
        <f>SUM(D40:K40)</f>
        <v>0</v>
      </c>
    </row>
    <row r="41" spans="1:12" ht="28.5" thickBot="1">
      <c r="A41" s="2652"/>
      <c r="B41" s="2641"/>
      <c r="C41" s="1000" t="s">
        <v>446</v>
      </c>
      <c r="D41" s="1019"/>
      <c r="E41" s="1020"/>
      <c r="F41" s="1020"/>
      <c r="G41" s="1020"/>
      <c r="H41" s="1020"/>
      <c r="I41" s="1020"/>
      <c r="J41" s="1020"/>
      <c r="K41" s="1020"/>
      <c r="L41" s="1021">
        <f>SUM(D41:K41)</f>
        <v>0</v>
      </c>
    </row>
    <row r="42" spans="1:12" ht="28.5" thickBot="1">
      <c r="A42" s="2652"/>
      <c r="B42" s="2667"/>
      <c r="C42" s="1000" t="s">
        <v>447</v>
      </c>
      <c r="D42" s="1022"/>
      <c r="E42" s="1023"/>
      <c r="F42" s="1023"/>
      <c r="G42" s="1023"/>
      <c r="H42" s="1023"/>
      <c r="I42" s="1023"/>
      <c r="J42" s="1023"/>
      <c r="K42" s="1023"/>
      <c r="L42" s="1024">
        <f>MAX(D42:K42)</f>
        <v>0</v>
      </c>
    </row>
    <row r="43" spans="1:12" ht="28.5" thickBot="1">
      <c r="A43" s="1003"/>
      <c r="B43" s="2629" t="s">
        <v>444</v>
      </c>
      <c r="C43" s="1007" t="s">
        <v>445</v>
      </c>
      <c r="D43" s="1008"/>
      <c r="E43" s="1009"/>
      <c r="F43" s="1009"/>
      <c r="G43" s="1009"/>
      <c r="H43" s="1009"/>
      <c r="I43" s="1009"/>
      <c r="J43" s="1009"/>
      <c r="K43" s="1009"/>
      <c r="L43" s="1010">
        <f>SUM(D43:K43)</f>
        <v>0</v>
      </c>
    </row>
    <row r="44" spans="1:12" ht="28.5" thickBot="1">
      <c r="A44" s="1004"/>
      <c r="B44" s="2630"/>
      <c r="C44" s="1002" t="s">
        <v>446</v>
      </c>
      <c r="D44" s="1011">
        <f t="shared" ref="D44:K44" si="0">D20+D23+D26+D29+D32+D35+D38+D41</f>
        <v>0</v>
      </c>
      <c r="E44" s="1012">
        <f t="shared" si="0"/>
        <v>0</v>
      </c>
      <c r="F44" s="1012">
        <f t="shared" si="0"/>
        <v>0</v>
      </c>
      <c r="G44" s="1012">
        <f t="shared" si="0"/>
        <v>0</v>
      </c>
      <c r="H44" s="1012">
        <f t="shared" si="0"/>
        <v>0</v>
      </c>
      <c r="I44" s="1012">
        <f t="shared" si="0"/>
        <v>0</v>
      </c>
      <c r="J44" s="1012">
        <f t="shared" si="0"/>
        <v>0</v>
      </c>
      <c r="K44" s="1012">
        <f t="shared" si="0"/>
        <v>0</v>
      </c>
      <c r="L44" s="1013">
        <f>SUM(D44:K44)</f>
        <v>0</v>
      </c>
    </row>
    <row r="45" spans="1:12" ht="28.5" thickBot="1">
      <c r="A45" s="1004"/>
      <c r="B45" s="2631"/>
      <c r="C45" s="1002" t="s">
        <v>447</v>
      </c>
      <c r="D45" s="1014"/>
      <c r="E45" s="1015"/>
      <c r="F45" s="1015"/>
      <c r="G45" s="1015"/>
      <c r="H45" s="1015"/>
      <c r="I45" s="1015"/>
      <c r="J45" s="1015"/>
      <c r="K45" s="1015"/>
      <c r="L45" s="1016">
        <f>MAX(D45:K45)</f>
        <v>0</v>
      </c>
    </row>
    <row r="46" spans="1:12" ht="19.5" thickBot="1"/>
    <row r="47" spans="1:12" ht="27.75">
      <c r="A47" s="2642" t="s">
        <v>483</v>
      </c>
      <c r="B47" s="2643"/>
      <c r="C47" s="2643"/>
      <c r="D47" s="2643"/>
      <c r="E47" s="2643"/>
      <c r="F47" s="2643"/>
      <c r="G47" s="2643"/>
      <c r="H47" s="2643"/>
      <c r="I47" s="2643"/>
      <c r="J47" s="2643"/>
      <c r="K47" s="2643"/>
      <c r="L47" s="2644"/>
    </row>
    <row r="48" spans="1:12" ht="27.75">
      <c r="A48" s="2635" t="s">
        <v>494</v>
      </c>
      <c r="B48" s="2636"/>
      <c r="C48" s="2636"/>
      <c r="D48" s="2636"/>
      <c r="E48" s="2636"/>
      <c r="F48" s="2636"/>
      <c r="G48" s="2636"/>
      <c r="H48" s="2636"/>
      <c r="I48" s="2636"/>
      <c r="J48" s="2636"/>
      <c r="K48" s="2636"/>
      <c r="L48" s="2637"/>
    </row>
    <row r="49" spans="1:12" ht="27.75">
      <c r="A49" s="2635" t="s">
        <v>493</v>
      </c>
      <c r="B49" s="2636"/>
      <c r="C49" s="2636"/>
      <c r="D49" s="2636"/>
      <c r="E49" s="2636"/>
      <c r="F49" s="2636"/>
      <c r="G49" s="2636"/>
      <c r="H49" s="2636"/>
      <c r="I49" s="2636"/>
      <c r="J49" s="2636"/>
      <c r="K49" s="2636"/>
      <c r="L49" s="2637"/>
    </row>
    <row r="50" spans="1:12" ht="28.5" thickBot="1">
      <c r="A50" s="2632" t="s">
        <v>796</v>
      </c>
      <c r="B50" s="2633"/>
      <c r="C50" s="2633"/>
      <c r="D50" s="2633"/>
      <c r="E50" s="2633"/>
      <c r="F50" s="2633"/>
      <c r="G50" s="2633"/>
      <c r="H50" s="2633"/>
      <c r="I50" s="2633"/>
      <c r="J50" s="2633"/>
      <c r="K50" s="2633"/>
      <c r="L50" s="2634"/>
    </row>
  </sheetData>
  <sheetProtection algorithmName="SHA-512" hashValue="HjABcRZSb5OXX6A9P+8J/Ot6yllw9d5YMSgxdp/ND2SgjsRYFGwNYoGcb8zGHSkwRlUX6sZNb2KGNP4vKx8upg==" saltValue="1+bsELvenQRY7cjg90qDeg==" spinCount="100000" sheet="1" objects="1" scenarios="1"/>
  <mergeCells count="34">
    <mergeCell ref="B40:B42"/>
    <mergeCell ref="L16:L17"/>
    <mergeCell ref="B19:B21"/>
    <mergeCell ref="B22:B24"/>
    <mergeCell ref="B7:C9"/>
    <mergeCell ref="D7:K7"/>
    <mergeCell ref="L7:L8"/>
    <mergeCell ref="B10:B12"/>
    <mergeCell ref="B13:L13"/>
    <mergeCell ref="B16:C18"/>
    <mergeCell ref="D16:K16"/>
    <mergeCell ref="A1:B1"/>
    <mergeCell ref="C1:E1"/>
    <mergeCell ref="A2:B2"/>
    <mergeCell ref="A4:L4"/>
    <mergeCell ref="K6:L6"/>
    <mergeCell ref="G5:G6"/>
    <mergeCell ref="C2:E2"/>
    <mergeCell ref="A10:A12"/>
    <mergeCell ref="A7:A9"/>
    <mergeCell ref="B43:B45"/>
    <mergeCell ref="A50:L50"/>
    <mergeCell ref="A49:L49"/>
    <mergeCell ref="A48:L48"/>
    <mergeCell ref="B25:B27"/>
    <mergeCell ref="B28:B30"/>
    <mergeCell ref="B31:B33"/>
    <mergeCell ref="B34:B36"/>
    <mergeCell ref="B37:B39"/>
    <mergeCell ref="A47:L47"/>
    <mergeCell ref="G14:G15"/>
    <mergeCell ref="K15:L15"/>
    <mergeCell ref="A16:A18"/>
    <mergeCell ref="A19:A42"/>
  </mergeCells>
  <pageMargins left="0.7" right="0.7" top="0.75" bottom="0.75" header="0.3" footer="0.3"/>
  <pageSetup paperSize="9" scale="23"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4"/>
  <sheetViews>
    <sheetView showGridLines="0" rightToLeft="1" view="pageBreakPreview" zoomScaleSheetLayoutView="100" workbookViewId="0">
      <selection activeCell="E9" sqref="E9"/>
    </sheetView>
  </sheetViews>
  <sheetFormatPr defaultRowHeight="15"/>
  <cols>
    <col min="1" max="1" width="6.5703125" customWidth="1"/>
    <col min="2" max="2" width="49.140625" customWidth="1"/>
    <col min="3" max="3" width="18.28515625" customWidth="1"/>
    <col min="4" max="4" width="14" customWidth="1"/>
    <col min="5" max="5" width="15.140625" customWidth="1"/>
    <col min="6" max="6" width="31.140625" customWidth="1"/>
    <col min="257" max="257" width="6.42578125" customWidth="1"/>
    <col min="258" max="258" width="59.42578125" customWidth="1"/>
    <col min="259" max="259" width="18.28515625" customWidth="1"/>
    <col min="260" max="260" width="16.140625" customWidth="1"/>
    <col min="261" max="261" width="15.140625" customWidth="1"/>
    <col min="262" max="262" width="18.42578125" customWidth="1"/>
    <col min="513" max="513" width="6.42578125" customWidth="1"/>
    <col min="514" max="514" width="59.42578125" customWidth="1"/>
    <col min="515" max="515" width="18.28515625" customWidth="1"/>
    <col min="516" max="516" width="16.140625" customWidth="1"/>
    <col min="517" max="517" width="15.140625" customWidth="1"/>
    <col min="518" max="518" width="18.42578125" customWidth="1"/>
    <col min="769" max="769" width="6.42578125" customWidth="1"/>
    <col min="770" max="770" width="59.42578125" customWidth="1"/>
    <col min="771" max="771" width="18.28515625" customWidth="1"/>
    <col min="772" max="772" width="16.140625" customWidth="1"/>
    <col min="773" max="773" width="15.140625" customWidth="1"/>
    <col min="774" max="774" width="18.42578125" customWidth="1"/>
    <col min="1025" max="1025" width="6.42578125" customWidth="1"/>
    <col min="1026" max="1026" width="59.42578125" customWidth="1"/>
    <col min="1027" max="1027" width="18.28515625" customWidth="1"/>
    <col min="1028" max="1028" width="16.140625" customWidth="1"/>
    <col min="1029" max="1029" width="15.140625" customWidth="1"/>
    <col min="1030" max="1030" width="18.42578125" customWidth="1"/>
    <col min="1281" max="1281" width="6.42578125" customWidth="1"/>
    <col min="1282" max="1282" width="59.42578125" customWidth="1"/>
    <col min="1283" max="1283" width="18.28515625" customWidth="1"/>
    <col min="1284" max="1284" width="16.140625" customWidth="1"/>
    <col min="1285" max="1285" width="15.140625" customWidth="1"/>
    <col min="1286" max="1286" width="18.42578125" customWidth="1"/>
    <col min="1537" max="1537" width="6.42578125" customWidth="1"/>
    <col min="1538" max="1538" width="59.42578125" customWidth="1"/>
    <col min="1539" max="1539" width="18.28515625" customWidth="1"/>
    <col min="1540" max="1540" width="16.140625" customWidth="1"/>
    <col min="1541" max="1541" width="15.140625" customWidth="1"/>
    <col min="1542" max="1542" width="18.42578125" customWidth="1"/>
    <col min="1793" max="1793" width="6.42578125" customWidth="1"/>
    <col min="1794" max="1794" width="59.42578125" customWidth="1"/>
    <col min="1795" max="1795" width="18.28515625" customWidth="1"/>
    <col min="1796" max="1796" width="16.140625" customWidth="1"/>
    <col min="1797" max="1797" width="15.140625" customWidth="1"/>
    <col min="1798" max="1798" width="18.42578125" customWidth="1"/>
    <col min="2049" max="2049" width="6.42578125" customWidth="1"/>
    <col min="2050" max="2050" width="59.42578125" customWidth="1"/>
    <col min="2051" max="2051" width="18.28515625" customWidth="1"/>
    <col min="2052" max="2052" width="16.140625" customWidth="1"/>
    <col min="2053" max="2053" width="15.140625" customWidth="1"/>
    <col min="2054" max="2054" width="18.42578125" customWidth="1"/>
    <col min="2305" max="2305" width="6.42578125" customWidth="1"/>
    <col min="2306" max="2306" width="59.42578125" customWidth="1"/>
    <col min="2307" max="2307" width="18.28515625" customWidth="1"/>
    <col min="2308" max="2308" width="16.140625" customWidth="1"/>
    <col min="2309" max="2309" width="15.140625" customWidth="1"/>
    <col min="2310" max="2310" width="18.42578125" customWidth="1"/>
    <col min="2561" max="2561" width="6.42578125" customWidth="1"/>
    <col min="2562" max="2562" width="59.42578125" customWidth="1"/>
    <col min="2563" max="2563" width="18.28515625" customWidth="1"/>
    <col min="2564" max="2564" width="16.140625" customWidth="1"/>
    <col min="2565" max="2565" width="15.140625" customWidth="1"/>
    <col min="2566" max="2566" width="18.42578125" customWidth="1"/>
    <col min="2817" max="2817" width="6.42578125" customWidth="1"/>
    <col min="2818" max="2818" width="59.42578125" customWidth="1"/>
    <col min="2819" max="2819" width="18.28515625" customWidth="1"/>
    <col min="2820" max="2820" width="16.140625" customWidth="1"/>
    <col min="2821" max="2821" width="15.140625" customWidth="1"/>
    <col min="2822" max="2822" width="18.42578125" customWidth="1"/>
    <col min="3073" max="3073" width="6.42578125" customWidth="1"/>
    <col min="3074" max="3074" width="59.42578125" customWidth="1"/>
    <col min="3075" max="3075" width="18.28515625" customWidth="1"/>
    <col min="3076" max="3076" width="16.140625" customWidth="1"/>
    <col min="3077" max="3077" width="15.140625" customWidth="1"/>
    <col min="3078" max="3078" width="18.42578125" customWidth="1"/>
    <col min="3329" max="3329" width="6.42578125" customWidth="1"/>
    <col min="3330" max="3330" width="59.42578125" customWidth="1"/>
    <col min="3331" max="3331" width="18.28515625" customWidth="1"/>
    <col min="3332" max="3332" width="16.140625" customWidth="1"/>
    <col min="3333" max="3333" width="15.140625" customWidth="1"/>
    <col min="3334" max="3334" width="18.42578125" customWidth="1"/>
    <col min="3585" max="3585" width="6.42578125" customWidth="1"/>
    <col min="3586" max="3586" width="59.42578125" customWidth="1"/>
    <col min="3587" max="3587" width="18.28515625" customWidth="1"/>
    <col min="3588" max="3588" width="16.140625" customWidth="1"/>
    <col min="3589" max="3589" width="15.140625" customWidth="1"/>
    <col min="3590" max="3590" width="18.42578125" customWidth="1"/>
    <col min="3841" max="3841" width="6.42578125" customWidth="1"/>
    <col min="3842" max="3842" width="59.42578125" customWidth="1"/>
    <col min="3843" max="3843" width="18.28515625" customWidth="1"/>
    <col min="3844" max="3844" width="16.140625" customWidth="1"/>
    <col min="3845" max="3845" width="15.140625" customWidth="1"/>
    <col min="3846" max="3846" width="18.42578125" customWidth="1"/>
    <col min="4097" max="4097" width="6.42578125" customWidth="1"/>
    <col min="4098" max="4098" width="59.42578125" customWidth="1"/>
    <col min="4099" max="4099" width="18.28515625" customWidth="1"/>
    <col min="4100" max="4100" width="16.140625" customWidth="1"/>
    <col min="4101" max="4101" width="15.140625" customWidth="1"/>
    <col min="4102" max="4102" width="18.42578125" customWidth="1"/>
    <col min="4353" max="4353" width="6.42578125" customWidth="1"/>
    <col min="4354" max="4354" width="59.42578125" customWidth="1"/>
    <col min="4355" max="4355" width="18.28515625" customWidth="1"/>
    <col min="4356" max="4356" width="16.140625" customWidth="1"/>
    <col min="4357" max="4357" width="15.140625" customWidth="1"/>
    <col min="4358" max="4358" width="18.42578125" customWidth="1"/>
    <col min="4609" max="4609" width="6.42578125" customWidth="1"/>
    <col min="4610" max="4610" width="59.42578125" customWidth="1"/>
    <col min="4611" max="4611" width="18.28515625" customWidth="1"/>
    <col min="4612" max="4612" width="16.140625" customWidth="1"/>
    <col min="4613" max="4613" width="15.140625" customWidth="1"/>
    <col min="4614" max="4614" width="18.42578125" customWidth="1"/>
    <col min="4865" max="4865" width="6.42578125" customWidth="1"/>
    <col min="4866" max="4866" width="59.42578125" customWidth="1"/>
    <col min="4867" max="4867" width="18.28515625" customWidth="1"/>
    <col min="4868" max="4868" width="16.140625" customWidth="1"/>
    <col min="4869" max="4869" width="15.140625" customWidth="1"/>
    <col min="4870" max="4870" width="18.42578125" customWidth="1"/>
    <col min="5121" max="5121" width="6.42578125" customWidth="1"/>
    <col min="5122" max="5122" width="59.42578125" customWidth="1"/>
    <col min="5123" max="5123" width="18.28515625" customWidth="1"/>
    <col min="5124" max="5124" width="16.140625" customWidth="1"/>
    <col min="5125" max="5125" width="15.140625" customWidth="1"/>
    <col min="5126" max="5126" width="18.42578125" customWidth="1"/>
    <col min="5377" max="5377" width="6.42578125" customWidth="1"/>
    <col min="5378" max="5378" width="59.42578125" customWidth="1"/>
    <col min="5379" max="5379" width="18.28515625" customWidth="1"/>
    <col min="5380" max="5380" width="16.140625" customWidth="1"/>
    <col min="5381" max="5381" width="15.140625" customWidth="1"/>
    <col min="5382" max="5382" width="18.42578125" customWidth="1"/>
    <col min="5633" max="5633" width="6.42578125" customWidth="1"/>
    <col min="5634" max="5634" width="59.42578125" customWidth="1"/>
    <col min="5635" max="5635" width="18.28515625" customWidth="1"/>
    <col min="5636" max="5636" width="16.140625" customWidth="1"/>
    <col min="5637" max="5637" width="15.140625" customWidth="1"/>
    <col min="5638" max="5638" width="18.42578125" customWidth="1"/>
    <col min="5889" max="5889" width="6.42578125" customWidth="1"/>
    <col min="5890" max="5890" width="59.42578125" customWidth="1"/>
    <col min="5891" max="5891" width="18.28515625" customWidth="1"/>
    <col min="5892" max="5892" width="16.140625" customWidth="1"/>
    <col min="5893" max="5893" width="15.140625" customWidth="1"/>
    <col min="5894" max="5894" width="18.42578125" customWidth="1"/>
    <col min="6145" max="6145" width="6.42578125" customWidth="1"/>
    <col min="6146" max="6146" width="59.42578125" customWidth="1"/>
    <col min="6147" max="6147" width="18.28515625" customWidth="1"/>
    <col min="6148" max="6148" width="16.140625" customWidth="1"/>
    <col min="6149" max="6149" width="15.140625" customWidth="1"/>
    <col min="6150" max="6150" width="18.42578125" customWidth="1"/>
    <col min="6401" max="6401" width="6.42578125" customWidth="1"/>
    <col min="6402" max="6402" width="59.42578125" customWidth="1"/>
    <col min="6403" max="6403" width="18.28515625" customWidth="1"/>
    <col min="6404" max="6404" width="16.140625" customWidth="1"/>
    <col min="6405" max="6405" width="15.140625" customWidth="1"/>
    <col min="6406" max="6406" width="18.42578125" customWidth="1"/>
    <col min="6657" max="6657" width="6.42578125" customWidth="1"/>
    <col min="6658" max="6658" width="59.42578125" customWidth="1"/>
    <col min="6659" max="6659" width="18.28515625" customWidth="1"/>
    <col min="6660" max="6660" width="16.140625" customWidth="1"/>
    <col min="6661" max="6661" width="15.140625" customWidth="1"/>
    <col min="6662" max="6662" width="18.42578125" customWidth="1"/>
    <col min="6913" max="6913" width="6.42578125" customWidth="1"/>
    <col min="6914" max="6914" width="59.42578125" customWidth="1"/>
    <col min="6915" max="6915" width="18.28515625" customWidth="1"/>
    <col min="6916" max="6916" width="16.140625" customWidth="1"/>
    <col min="6917" max="6917" width="15.140625" customWidth="1"/>
    <col min="6918" max="6918" width="18.42578125" customWidth="1"/>
    <col min="7169" max="7169" width="6.42578125" customWidth="1"/>
    <col min="7170" max="7170" width="59.42578125" customWidth="1"/>
    <col min="7171" max="7171" width="18.28515625" customWidth="1"/>
    <col min="7172" max="7172" width="16.140625" customWidth="1"/>
    <col min="7173" max="7173" width="15.140625" customWidth="1"/>
    <col min="7174" max="7174" width="18.42578125" customWidth="1"/>
    <col min="7425" max="7425" width="6.42578125" customWidth="1"/>
    <col min="7426" max="7426" width="59.42578125" customWidth="1"/>
    <col min="7427" max="7427" width="18.28515625" customWidth="1"/>
    <col min="7428" max="7428" width="16.140625" customWidth="1"/>
    <col min="7429" max="7429" width="15.140625" customWidth="1"/>
    <col min="7430" max="7430" width="18.42578125" customWidth="1"/>
    <col min="7681" max="7681" width="6.42578125" customWidth="1"/>
    <col min="7682" max="7682" width="59.42578125" customWidth="1"/>
    <col min="7683" max="7683" width="18.28515625" customWidth="1"/>
    <col min="7684" max="7684" width="16.140625" customWidth="1"/>
    <col min="7685" max="7685" width="15.140625" customWidth="1"/>
    <col min="7686" max="7686" width="18.42578125" customWidth="1"/>
    <col min="7937" max="7937" width="6.42578125" customWidth="1"/>
    <col min="7938" max="7938" width="59.42578125" customWidth="1"/>
    <col min="7939" max="7939" width="18.28515625" customWidth="1"/>
    <col min="7940" max="7940" width="16.140625" customWidth="1"/>
    <col min="7941" max="7941" width="15.140625" customWidth="1"/>
    <col min="7942" max="7942" width="18.42578125" customWidth="1"/>
    <col min="8193" max="8193" width="6.42578125" customWidth="1"/>
    <col min="8194" max="8194" width="59.42578125" customWidth="1"/>
    <col min="8195" max="8195" width="18.28515625" customWidth="1"/>
    <col min="8196" max="8196" width="16.140625" customWidth="1"/>
    <col min="8197" max="8197" width="15.140625" customWidth="1"/>
    <col min="8198" max="8198" width="18.42578125" customWidth="1"/>
    <col min="8449" max="8449" width="6.42578125" customWidth="1"/>
    <col min="8450" max="8450" width="59.42578125" customWidth="1"/>
    <col min="8451" max="8451" width="18.28515625" customWidth="1"/>
    <col min="8452" max="8452" width="16.140625" customWidth="1"/>
    <col min="8453" max="8453" width="15.140625" customWidth="1"/>
    <col min="8454" max="8454" width="18.42578125" customWidth="1"/>
    <col min="8705" max="8705" width="6.42578125" customWidth="1"/>
    <col min="8706" max="8706" width="59.42578125" customWidth="1"/>
    <col min="8707" max="8707" width="18.28515625" customWidth="1"/>
    <col min="8708" max="8708" width="16.140625" customWidth="1"/>
    <col min="8709" max="8709" width="15.140625" customWidth="1"/>
    <col min="8710" max="8710" width="18.42578125" customWidth="1"/>
    <col min="8961" max="8961" width="6.42578125" customWidth="1"/>
    <col min="8962" max="8962" width="59.42578125" customWidth="1"/>
    <col min="8963" max="8963" width="18.28515625" customWidth="1"/>
    <col min="8964" max="8964" width="16.140625" customWidth="1"/>
    <col min="8965" max="8965" width="15.140625" customWidth="1"/>
    <col min="8966" max="8966" width="18.42578125" customWidth="1"/>
    <col min="9217" max="9217" width="6.42578125" customWidth="1"/>
    <col min="9218" max="9218" width="59.42578125" customWidth="1"/>
    <col min="9219" max="9219" width="18.28515625" customWidth="1"/>
    <col min="9220" max="9220" width="16.140625" customWidth="1"/>
    <col min="9221" max="9221" width="15.140625" customWidth="1"/>
    <col min="9222" max="9222" width="18.42578125" customWidth="1"/>
    <col min="9473" max="9473" width="6.42578125" customWidth="1"/>
    <col min="9474" max="9474" width="59.42578125" customWidth="1"/>
    <col min="9475" max="9475" width="18.28515625" customWidth="1"/>
    <col min="9476" max="9476" width="16.140625" customWidth="1"/>
    <col min="9477" max="9477" width="15.140625" customWidth="1"/>
    <col min="9478" max="9478" width="18.42578125" customWidth="1"/>
    <col min="9729" max="9729" width="6.42578125" customWidth="1"/>
    <col min="9730" max="9730" width="59.42578125" customWidth="1"/>
    <col min="9731" max="9731" width="18.28515625" customWidth="1"/>
    <col min="9732" max="9732" width="16.140625" customWidth="1"/>
    <col min="9733" max="9733" width="15.140625" customWidth="1"/>
    <col min="9734" max="9734" width="18.42578125" customWidth="1"/>
    <col min="9985" max="9985" width="6.42578125" customWidth="1"/>
    <col min="9986" max="9986" width="59.42578125" customWidth="1"/>
    <col min="9987" max="9987" width="18.28515625" customWidth="1"/>
    <col min="9988" max="9988" width="16.140625" customWidth="1"/>
    <col min="9989" max="9989" width="15.140625" customWidth="1"/>
    <col min="9990" max="9990" width="18.42578125" customWidth="1"/>
    <col min="10241" max="10241" width="6.42578125" customWidth="1"/>
    <col min="10242" max="10242" width="59.42578125" customWidth="1"/>
    <col min="10243" max="10243" width="18.28515625" customWidth="1"/>
    <col min="10244" max="10244" width="16.140625" customWidth="1"/>
    <col min="10245" max="10245" width="15.140625" customWidth="1"/>
    <col min="10246" max="10246" width="18.42578125" customWidth="1"/>
    <col min="10497" max="10497" width="6.42578125" customWidth="1"/>
    <col min="10498" max="10498" width="59.42578125" customWidth="1"/>
    <col min="10499" max="10499" width="18.28515625" customWidth="1"/>
    <col min="10500" max="10500" width="16.140625" customWidth="1"/>
    <col min="10501" max="10501" width="15.140625" customWidth="1"/>
    <col min="10502" max="10502" width="18.42578125" customWidth="1"/>
    <col min="10753" max="10753" width="6.42578125" customWidth="1"/>
    <col min="10754" max="10754" width="59.42578125" customWidth="1"/>
    <col min="10755" max="10755" width="18.28515625" customWidth="1"/>
    <col min="10756" max="10756" width="16.140625" customWidth="1"/>
    <col min="10757" max="10757" width="15.140625" customWidth="1"/>
    <col min="10758" max="10758" width="18.42578125" customWidth="1"/>
    <col min="11009" max="11009" width="6.42578125" customWidth="1"/>
    <col min="11010" max="11010" width="59.42578125" customWidth="1"/>
    <col min="11011" max="11011" width="18.28515625" customWidth="1"/>
    <col min="11012" max="11012" width="16.140625" customWidth="1"/>
    <col min="11013" max="11013" width="15.140625" customWidth="1"/>
    <col min="11014" max="11014" width="18.42578125" customWidth="1"/>
    <col min="11265" max="11265" width="6.42578125" customWidth="1"/>
    <col min="11266" max="11266" width="59.42578125" customWidth="1"/>
    <col min="11267" max="11267" width="18.28515625" customWidth="1"/>
    <col min="11268" max="11268" width="16.140625" customWidth="1"/>
    <col min="11269" max="11269" width="15.140625" customWidth="1"/>
    <col min="11270" max="11270" width="18.42578125" customWidth="1"/>
    <col min="11521" max="11521" width="6.42578125" customWidth="1"/>
    <col min="11522" max="11522" width="59.42578125" customWidth="1"/>
    <col min="11523" max="11523" width="18.28515625" customWidth="1"/>
    <col min="11524" max="11524" width="16.140625" customWidth="1"/>
    <col min="11525" max="11525" width="15.140625" customWidth="1"/>
    <col min="11526" max="11526" width="18.42578125" customWidth="1"/>
    <col min="11777" max="11777" width="6.42578125" customWidth="1"/>
    <col min="11778" max="11778" width="59.42578125" customWidth="1"/>
    <col min="11779" max="11779" width="18.28515625" customWidth="1"/>
    <col min="11780" max="11780" width="16.140625" customWidth="1"/>
    <col min="11781" max="11781" width="15.140625" customWidth="1"/>
    <col min="11782" max="11782" width="18.42578125" customWidth="1"/>
    <col min="12033" max="12033" width="6.42578125" customWidth="1"/>
    <col min="12034" max="12034" width="59.42578125" customWidth="1"/>
    <col min="12035" max="12035" width="18.28515625" customWidth="1"/>
    <col min="12036" max="12036" width="16.140625" customWidth="1"/>
    <col min="12037" max="12037" width="15.140625" customWidth="1"/>
    <col min="12038" max="12038" width="18.42578125" customWidth="1"/>
    <col min="12289" max="12289" width="6.42578125" customWidth="1"/>
    <col min="12290" max="12290" width="59.42578125" customWidth="1"/>
    <col min="12291" max="12291" width="18.28515625" customWidth="1"/>
    <col min="12292" max="12292" width="16.140625" customWidth="1"/>
    <col min="12293" max="12293" width="15.140625" customWidth="1"/>
    <col min="12294" max="12294" width="18.42578125" customWidth="1"/>
    <col min="12545" max="12545" width="6.42578125" customWidth="1"/>
    <col min="12546" max="12546" width="59.42578125" customWidth="1"/>
    <col min="12547" max="12547" width="18.28515625" customWidth="1"/>
    <col min="12548" max="12548" width="16.140625" customWidth="1"/>
    <col min="12549" max="12549" width="15.140625" customWidth="1"/>
    <col min="12550" max="12550" width="18.42578125" customWidth="1"/>
    <col min="12801" max="12801" width="6.42578125" customWidth="1"/>
    <col min="12802" max="12802" width="59.42578125" customWidth="1"/>
    <col min="12803" max="12803" width="18.28515625" customWidth="1"/>
    <col min="12804" max="12804" width="16.140625" customWidth="1"/>
    <col min="12805" max="12805" width="15.140625" customWidth="1"/>
    <col min="12806" max="12806" width="18.42578125" customWidth="1"/>
    <col min="13057" max="13057" width="6.42578125" customWidth="1"/>
    <col min="13058" max="13058" width="59.42578125" customWidth="1"/>
    <col min="13059" max="13059" width="18.28515625" customWidth="1"/>
    <col min="13060" max="13060" width="16.140625" customWidth="1"/>
    <col min="13061" max="13061" width="15.140625" customWidth="1"/>
    <col min="13062" max="13062" width="18.42578125" customWidth="1"/>
    <col min="13313" max="13313" width="6.42578125" customWidth="1"/>
    <col min="13314" max="13314" width="59.42578125" customWidth="1"/>
    <col min="13315" max="13315" width="18.28515625" customWidth="1"/>
    <col min="13316" max="13316" width="16.140625" customWidth="1"/>
    <col min="13317" max="13317" width="15.140625" customWidth="1"/>
    <col min="13318" max="13318" width="18.42578125" customWidth="1"/>
    <col min="13569" max="13569" width="6.42578125" customWidth="1"/>
    <col min="13570" max="13570" width="59.42578125" customWidth="1"/>
    <col min="13571" max="13571" width="18.28515625" customWidth="1"/>
    <col min="13572" max="13572" width="16.140625" customWidth="1"/>
    <col min="13573" max="13573" width="15.140625" customWidth="1"/>
    <col min="13574" max="13574" width="18.42578125" customWidth="1"/>
    <col min="13825" max="13825" width="6.42578125" customWidth="1"/>
    <col min="13826" max="13826" width="59.42578125" customWidth="1"/>
    <col min="13827" max="13827" width="18.28515625" customWidth="1"/>
    <col min="13828" max="13828" width="16.140625" customWidth="1"/>
    <col min="13829" max="13829" width="15.140625" customWidth="1"/>
    <col min="13830" max="13830" width="18.42578125" customWidth="1"/>
    <col min="14081" max="14081" width="6.42578125" customWidth="1"/>
    <col min="14082" max="14082" width="59.42578125" customWidth="1"/>
    <col min="14083" max="14083" width="18.28515625" customWidth="1"/>
    <col min="14084" max="14084" width="16.140625" customWidth="1"/>
    <col min="14085" max="14085" width="15.140625" customWidth="1"/>
    <col min="14086" max="14086" width="18.42578125" customWidth="1"/>
    <col min="14337" max="14337" width="6.42578125" customWidth="1"/>
    <col min="14338" max="14338" width="59.42578125" customWidth="1"/>
    <col min="14339" max="14339" width="18.28515625" customWidth="1"/>
    <col min="14340" max="14340" width="16.140625" customWidth="1"/>
    <col min="14341" max="14341" width="15.140625" customWidth="1"/>
    <col min="14342" max="14342" width="18.42578125" customWidth="1"/>
    <col min="14593" max="14593" width="6.42578125" customWidth="1"/>
    <col min="14594" max="14594" width="59.42578125" customWidth="1"/>
    <col min="14595" max="14595" width="18.28515625" customWidth="1"/>
    <col min="14596" max="14596" width="16.140625" customWidth="1"/>
    <col min="14597" max="14597" width="15.140625" customWidth="1"/>
    <col min="14598" max="14598" width="18.42578125" customWidth="1"/>
    <col min="14849" max="14849" width="6.42578125" customWidth="1"/>
    <col min="14850" max="14850" width="59.42578125" customWidth="1"/>
    <col min="14851" max="14851" width="18.28515625" customWidth="1"/>
    <col min="14852" max="14852" width="16.140625" customWidth="1"/>
    <col min="14853" max="14853" width="15.140625" customWidth="1"/>
    <col min="14854" max="14854" width="18.42578125" customWidth="1"/>
    <col min="15105" max="15105" width="6.42578125" customWidth="1"/>
    <col min="15106" max="15106" width="59.42578125" customWidth="1"/>
    <col min="15107" max="15107" width="18.28515625" customWidth="1"/>
    <col min="15108" max="15108" width="16.140625" customWidth="1"/>
    <col min="15109" max="15109" width="15.140625" customWidth="1"/>
    <col min="15110" max="15110" width="18.42578125" customWidth="1"/>
    <col min="15361" max="15361" width="6.42578125" customWidth="1"/>
    <col min="15362" max="15362" width="59.42578125" customWidth="1"/>
    <col min="15363" max="15363" width="18.28515625" customWidth="1"/>
    <col min="15364" max="15364" width="16.140625" customWidth="1"/>
    <col min="15365" max="15365" width="15.140625" customWidth="1"/>
    <col min="15366" max="15366" width="18.42578125" customWidth="1"/>
    <col min="15617" max="15617" width="6.42578125" customWidth="1"/>
    <col min="15618" max="15618" width="59.42578125" customWidth="1"/>
    <col min="15619" max="15619" width="18.28515625" customWidth="1"/>
    <col min="15620" max="15620" width="16.140625" customWidth="1"/>
    <col min="15621" max="15621" width="15.140625" customWidth="1"/>
    <col min="15622" max="15622" width="18.42578125" customWidth="1"/>
    <col min="15873" max="15873" width="6.42578125" customWidth="1"/>
    <col min="15874" max="15874" width="59.42578125" customWidth="1"/>
    <col min="15875" max="15875" width="18.28515625" customWidth="1"/>
    <col min="15876" max="15876" width="16.140625" customWidth="1"/>
    <col min="15877" max="15877" width="15.140625" customWidth="1"/>
    <col min="15878" max="15878" width="18.42578125" customWidth="1"/>
    <col min="16129" max="16129" width="6.42578125" customWidth="1"/>
    <col min="16130" max="16130" width="59.42578125" customWidth="1"/>
    <col min="16131" max="16131" width="18.28515625" customWidth="1"/>
    <col min="16132" max="16132" width="16.140625" customWidth="1"/>
    <col min="16133" max="16133" width="15.140625" customWidth="1"/>
    <col min="16134" max="16134" width="18.42578125" customWidth="1"/>
  </cols>
  <sheetData>
    <row r="1" spans="1:6" ht="22.5" thickTop="1" thickBot="1">
      <c r="A1" s="2046" t="s">
        <v>577</v>
      </c>
      <c r="B1" s="2047"/>
      <c r="C1" s="2052">
        <f>'بيانات عامة'!D5</f>
        <v>0</v>
      </c>
      <c r="D1" s="2053"/>
    </row>
    <row r="2" spans="1:6" ht="22.5" thickTop="1" thickBot="1">
      <c r="A2" s="2048" t="s">
        <v>529</v>
      </c>
      <c r="B2" s="2049"/>
      <c r="C2" s="2054">
        <f>'بيانات عامة'!D15</f>
        <v>0</v>
      </c>
      <c r="D2" s="2055"/>
    </row>
    <row r="3" spans="1:6" ht="29.25" thickTop="1" thickBot="1">
      <c r="A3" s="2056" t="s">
        <v>576</v>
      </c>
      <c r="B3" s="2057"/>
      <c r="C3" s="2057"/>
      <c r="D3" s="2057"/>
      <c r="E3" s="2057"/>
      <c r="F3" s="2058"/>
    </row>
    <row r="4" spans="1:6" ht="18.75" thickBot="1">
      <c r="A4" s="2050"/>
      <c r="B4" s="2051"/>
      <c r="C4" s="2051"/>
      <c r="D4" s="2051"/>
      <c r="E4" s="2051"/>
      <c r="F4" s="1157" t="s">
        <v>780</v>
      </c>
    </row>
    <row r="5" spans="1:6" ht="19.5" thickTop="1" thickBot="1">
      <c r="A5" s="2036" t="s">
        <v>578</v>
      </c>
      <c r="B5" s="2038" t="s">
        <v>16</v>
      </c>
      <c r="C5" s="2040" t="s">
        <v>17</v>
      </c>
      <c r="D5" s="2042" t="s">
        <v>579</v>
      </c>
      <c r="E5" s="2044" t="s">
        <v>18</v>
      </c>
      <c r="F5" s="2045"/>
    </row>
    <row r="6" spans="1:6" ht="18.75" thickBot="1">
      <c r="A6" s="2037"/>
      <c r="B6" s="2039"/>
      <c r="C6" s="2041"/>
      <c r="D6" s="2043"/>
      <c r="E6" s="1750" t="s">
        <v>19</v>
      </c>
      <c r="F6" s="1751" t="s">
        <v>20</v>
      </c>
    </row>
    <row r="7" spans="1:6" ht="20.25">
      <c r="A7" s="1752">
        <v>1</v>
      </c>
      <c r="B7" s="1158" t="s">
        <v>777</v>
      </c>
      <c r="C7" s="1159">
        <v>4.4999999999999998E-2</v>
      </c>
      <c r="D7" s="1160">
        <f>IFERROR('معيار كفاية رأس المال'!D8/'معيار كفاية رأس المال'!D38,0)</f>
        <v>0</v>
      </c>
      <c r="E7" s="1161">
        <f>IF(D7&lt;C7,C7-D7,0)</f>
        <v>4.4999999999999998E-2</v>
      </c>
      <c r="F7" s="1162">
        <f>E7*'معيار كفاية رأس المال'!D38</f>
        <v>0</v>
      </c>
    </row>
    <row r="8" spans="1:6" ht="20.25">
      <c r="A8" s="1753">
        <v>2</v>
      </c>
      <c r="B8" s="1163" t="s">
        <v>21</v>
      </c>
      <c r="C8" s="1164">
        <v>2.5000000000000001E-2</v>
      </c>
      <c r="D8" s="1165">
        <f>IF('معيار كفاية رأس المال'!D8&gt;0,('معيار كفاية رأس المال'!D8/'معيار كفاية رأس المال'!D38)-4.5%,0)</f>
        <v>0</v>
      </c>
      <c r="E8" s="1166">
        <f>IF(D8&lt;C8,C8-D8,0)</f>
        <v>2.5000000000000001E-2</v>
      </c>
      <c r="F8" s="1167">
        <f>E8*'معيار كفاية رأس المال'!D38</f>
        <v>0</v>
      </c>
    </row>
    <row r="9" spans="1:6" ht="20.25">
      <c r="A9" s="1753">
        <v>3</v>
      </c>
      <c r="B9" s="1163" t="s">
        <v>22</v>
      </c>
      <c r="C9" s="1164">
        <v>8.5000000000000006E-2</v>
      </c>
      <c r="D9" s="1165">
        <f>IFERROR('معيار كفاية رأس المال'!D7/'معيار كفاية رأس المال'!D38,0)</f>
        <v>0</v>
      </c>
      <c r="E9" s="1166">
        <f>IF(D9&lt;C9,C9-D9,0)</f>
        <v>8.5000000000000006E-2</v>
      </c>
      <c r="F9" s="1167">
        <f>E9*'معيار كفاية رأس المال'!D38</f>
        <v>0</v>
      </c>
    </row>
    <row r="10" spans="1:6" ht="41.25" thickBot="1">
      <c r="A10" s="1754">
        <v>4</v>
      </c>
      <c r="B10" s="1168" t="s">
        <v>778</v>
      </c>
      <c r="C10" s="1169">
        <v>0.125</v>
      </c>
      <c r="D10" s="1170">
        <f>IFERROR('معيار كفاية رأس المال'!D6/'معيار كفاية رأس المال'!D38,0)</f>
        <v>0</v>
      </c>
      <c r="E10" s="1155">
        <f>IF(D10&lt;C10,C10-D10,0)</f>
        <v>0.125</v>
      </c>
      <c r="F10" s="1156">
        <f>E10*'معيار كفاية رأس المال'!D38</f>
        <v>0</v>
      </c>
    </row>
    <row r="11" spans="1:6" ht="15.75" thickTop="1"/>
    <row r="14" spans="1:6">
      <c r="B14" t="s">
        <v>36</v>
      </c>
    </row>
  </sheetData>
  <sheetProtection algorithmName="SHA-512" hashValue="eZ82nfTsYaWIkAcukCEmwlQ+O3kO+72pWbFTKVAjblfdByqhyByqy3rDlMQZ64H8xaqT9obGDvgejmcKheIO8w==" saltValue="mVR3gXP+6dFz0BScyGXOUg==" spinCount="100000" sheet="1" objects="1" scenarios="1"/>
  <mergeCells count="11">
    <mergeCell ref="A1:B1"/>
    <mergeCell ref="A2:B2"/>
    <mergeCell ref="A4:E4"/>
    <mergeCell ref="C1:D1"/>
    <mergeCell ref="C2:D2"/>
    <mergeCell ref="A3:F3"/>
    <mergeCell ref="A5:A6"/>
    <mergeCell ref="B5:B6"/>
    <mergeCell ref="C5:C6"/>
    <mergeCell ref="D5:D6"/>
    <mergeCell ref="E5:F5"/>
  </mergeCells>
  <conditionalFormatting sqref="D7:D10">
    <cfRule type="cellIs" dxfId="3" priority="1" stopIfTrue="1" operator="lessThan">
      <formula>C7</formula>
    </cfRule>
  </conditionalFormatting>
  <pageMargins left="0.7" right="0.7" top="0.75" bottom="0.75" header="0.3" footer="0.3"/>
  <pageSetup paperSize="9" scale="91"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88"/>
  <sheetViews>
    <sheetView showGridLines="0" rightToLeft="1" view="pageBreakPreview" zoomScaleNormal="50" zoomScaleSheetLayoutView="100" workbookViewId="0">
      <pane ySplit="5" topLeftCell="A6" activePane="bottomLeft" state="frozen"/>
      <selection pane="bottomLeft" activeCell="C11" sqref="C11"/>
    </sheetView>
  </sheetViews>
  <sheetFormatPr defaultRowHeight="18"/>
  <cols>
    <col min="1" max="1" width="35.5703125" style="6" customWidth="1"/>
    <col min="2" max="2" width="10.42578125" style="5" customWidth="1"/>
    <col min="3" max="3" width="84.42578125" style="7" customWidth="1"/>
    <col min="4" max="4" width="34.7109375" style="5" customWidth="1"/>
    <col min="5" max="5" width="20.42578125" style="8" customWidth="1"/>
    <col min="6" max="252" width="9" style="8"/>
    <col min="253" max="253" width="3.42578125" style="8" customWidth="1"/>
    <col min="254" max="254" width="3.7109375" style="8" customWidth="1"/>
    <col min="255" max="255" width="10.42578125" style="8" customWidth="1"/>
    <col min="256" max="256" width="103.5703125" style="8" customWidth="1"/>
    <col min="257" max="257" width="17.42578125" style="8" customWidth="1"/>
    <col min="258" max="258" width="16.42578125" style="8" customWidth="1"/>
    <col min="259" max="508" width="9" style="8"/>
    <col min="509" max="509" width="3.42578125" style="8" customWidth="1"/>
    <col min="510" max="510" width="3.7109375" style="8" customWidth="1"/>
    <col min="511" max="511" width="10.42578125" style="8" customWidth="1"/>
    <col min="512" max="512" width="103.5703125" style="8" customWidth="1"/>
    <col min="513" max="513" width="17.42578125" style="8" customWidth="1"/>
    <col min="514" max="514" width="16.42578125" style="8" customWidth="1"/>
    <col min="515" max="764" width="9" style="8"/>
    <col min="765" max="765" width="3.42578125" style="8" customWidth="1"/>
    <col min="766" max="766" width="3.7109375" style="8" customWidth="1"/>
    <col min="767" max="767" width="10.42578125" style="8" customWidth="1"/>
    <col min="768" max="768" width="103.5703125" style="8" customWidth="1"/>
    <col min="769" max="769" width="17.42578125" style="8" customWidth="1"/>
    <col min="770" max="770" width="16.42578125" style="8" customWidth="1"/>
    <col min="771" max="1020" width="9" style="8"/>
    <col min="1021" max="1021" width="3.42578125" style="8" customWidth="1"/>
    <col min="1022" max="1022" width="3.7109375" style="8" customWidth="1"/>
    <col min="1023" max="1023" width="10.42578125" style="8" customWidth="1"/>
    <col min="1024" max="1024" width="103.5703125" style="8" customWidth="1"/>
    <col min="1025" max="1025" width="17.42578125" style="8" customWidth="1"/>
    <col min="1026" max="1026" width="16.42578125" style="8" customWidth="1"/>
    <col min="1027" max="1276" width="9" style="8"/>
    <col min="1277" max="1277" width="3.42578125" style="8" customWidth="1"/>
    <col min="1278" max="1278" width="3.7109375" style="8" customWidth="1"/>
    <col min="1279" max="1279" width="10.42578125" style="8" customWidth="1"/>
    <col min="1280" max="1280" width="103.5703125" style="8" customWidth="1"/>
    <col min="1281" max="1281" width="17.42578125" style="8" customWidth="1"/>
    <col min="1282" max="1282" width="16.42578125" style="8" customWidth="1"/>
    <col min="1283" max="1532" width="9" style="8"/>
    <col min="1533" max="1533" width="3.42578125" style="8" customWidth="1"/>
    <col min="1534" max="1534" width="3.7109375" style="8" customWidth="1"/>
    <col min="1535" max="1535" width="10.42578125" style="8" customWidth="1"/>
    <col min="1536" max="1536" width="103.5703125" style="8" customWidth="1"/>
    <col min="1537" max="1537" width="17.42578125" style="8" customWidth="1"/>
    <col min="1538" max="1538" width="16.42578125" style="8" customWidth="1"/>
    <col min="1539" max="1788" width="9" style="8"/>
    <col min="1789" max="1789" width="3.42578125" style="8" customWidth="1"/>
    <col min="1790" max="1790" width="3.7109375" style="8" customWidth="1"/>
    <col min="1791" max="1791" width="10.42578125" style="8" customWidth="1"/>
    <col min="1792" max="1792" width="103.5703125" style="8" customWidth="1"/>
    <col min="1793" max="1793" width="17.42578125" style="8" customWidth="1"/>
    <col min="1794" max="1794" width="16.42578125" style="8" customWidth="1"/>
    <col min="1795" max="2044" width="9" style="8"/>
    <col min="2045" max="2045" width="3.42578125" style="8" customWidth="1"/>
    <col min="2046" max="2046" width="3.7109375" style="8" customWidth="1"/>
    <col min="2047" max="2047" width="10.42578125" style="8" customWidth="1"/>
    <col min="2048" max="2048" width="103.5703125" style="8" customWidth="1"/>
    <col min="2049" max="2049" width="17.42578125" style="8" customWidth="1"/>
    <col min="2050" max="2050" width="16.42578125" style="8" customWidth="1"/>
    <col min="2051" max="2300" width="9" style="8"/>
    <col min="2301" max="2301" width="3.42578125" style="8" customWidth="1"/>
    <col min="2302" max="2302" width="3.7109375" style="8" customWidth="1"/>
    <col min="2303" max="2303" width="10.42578125" style="8" customWidth="1"/>
    <col min="2304" max="2304" width="103.5703125" style="8" customWidth="1"/>
    <col min="2305" max="2305" width="17.42578125" style="8" customWidth="1"/>
    <col min="2306" max="2306" width="16.42578125" style="8" customWidth="1"/>
    <col min="2307" max="2556" width="9" style="8"/>
    <col min="2557" max="2557" width="3.42578125" style="8" customWidth="1"/>
    <col min="2558" max="2558" width="3.7109375" style="8" customWidth="1"/>
    <col min="2559" max="2559" width="10.42578125" style="8" customWidth="1"/>
    <col min="2560" max="2560" width="103.5703125" style="8" customWidth="1"/>
    <col min="2561" max="2561" width="17.42578125" style="8" customWidth="1"/>
    <col min="2562" max="2562" width="16.42578125" style="8" customWidth="1"/>
    <col min="2563" max="2812" width="9" style="8"/>
    <col min="2813" max="2813" width="3.42578125" style="8" customWidth="1"/>
    <col min="2814" max="2814" width="3.7109375" style="8" customWidth="1"/>
    <col min="2815" max="2815" width="10.42578125" style="8" customWidth="1"/>
    <col min="2816" max="2816" width="103.5703125" style="8" customWidth="1"/>
    <col min="2817" max="2817" width="17.42578125" style="8" customWidth="1"/>
    <col min="2818" max="2818" width="16.42578125" style="8" customWidth="1"/>
    <col min="2819" max="3068" width="9" style="8"/>
    <col min="3069" max="3069" width="3.42578125" style="8" customWidth="1"/>
    <col min="3070" max="3070" width="3.7109375" style="8" customWidth="1"/>
    <col min="3071" max="3071" width="10.42578125" style="8" customWidth="1"/>
    <col min="3072" max="3072" width="103.5703125" style="8" customWidth="1"/>
    <col min="3073" max="3073" width="17.42578125" style="8" customWidth="1"/>
    <col min="3074" max="3074" width="16.42578125" style="8" customWidth="1"/>
    <col min="3075" max="3324" width="9" style="8"/>
    <col min="3325" max="3325" width="3.42578125" style="8" customWidth="1"/>
    <col min="3326" max="3326" width="3.7109375" style="8" customWidth="1"/>
    <col min="3327" max="3327" width="10.42578125" style="8" customWidth="1"/>
    <col min="3328" max="3328" width="103.5703125" style="8" customWidth="1"/>
    <col min="3329" max="3329" width="17.42578125" style="8" customWidth="1"/>
    <col min="3330" max="3330" width="16.42578125" style="8" customWidth="1"/>
    <col min="3331" max="3580" width="9" style="8"/>
    <col min="3581" max="3581" width="3.42578125" style="8" customWidth="1"/>
    <col min="3582" max="3582" width="3.7109375" style="8" customWidth="1"/>
    <col min="3583" max="3583" width="10.42578125" style="8" customWidth="1"/>
    <col min="3584" max="3584" width="103.5703125" style="8" customWidth="1"/>
    <col min="3585" max="3585" width="17.42578125" style="8" customWidth="1"/>
    <col min="3586" max="3586" width="16.42578125" style="8" customWidth="1"/>
    <col min="3587" max="3836" width="9" style="8"/>
    <col min="3837" max="3837" width="3.42578125" style="8" customWidth="1"/>
    <col min="3838" max="3838" width="3.7109375" style="8" customWidth="1"/>
    <col min="3839" max="3839" width="10.42578125" style="8" customWidth="1"/>
    <col min="3840" max="3840" width="103.5703125" style="8" customWidth="1"/>
    <col min="3841" max="3841" width="17.42578125" style="8" customWidth="1"/>
    <col min="3842" max="3842" width="16.42578125" style="8" customWidth="1"/>
    <col min="3843" max="4092" width="9" style="8"/>
    <col min="4093" max="4093" width="3.42578125" style="8" customWidth="1"/>
    <col min="4094" max="4094" width="3.7109375" style="8" customWidth="1"/>
    <col min="4095" max="4095" width="10.42578125" style="8" customWidth="1"/>
    <col min="4096" max="4096" width="103.5703125" style="8" customWidth="1"/>
    <col min="4097" max="4097" width="17.42578125" style="8" customWidth="1"/>
    <col min="4098" max="4098" width="16.42578125" style="8" customWidth="1"/>
    <col min="4099" max="4348" width="9" style="8"/>
    <col min="4349" max="4349" width="3.42578125" style="8" customWidth="1"/>
    <col min="4350" max="4350" width="3.7109375" style="8" customWidth="1"/>
    <col min="4351" max="4351" width="10.42578125" style="8" customWidth="1"/>
    <col min="4352" max="4352" width="103.5703125" style="8" customWidth="1"/>
    <col min="4353" max="4353" width="17.42578125" style="8" customWidth="1"/>
    <col min="4354" max="4354" width="16.42578125" style="8" customWidth="1"/>
    <col min="4355" max="4604" width="9" style="8"/>
    <col min="4605" max="4605" width="3.42578125" style="8" customWidth="1"/>
    <col min="4606" max="4606" width="3.7109375" style="8" customWidth="1"/>
    <col min="4607" max="4607" width="10.42578125" style="8" customWidth="1"/>
    <col min="4608" max="4608" width="103.5703125" style="8" customWidth="1"/>
    <col min="4609" max="4609" width="17.42578125" style="8" customWidth="1"/>
    <col min="4610" max="4610" width="16.42578125" style="8" customWidth="1"/>
    <col min="4611" max="4860" width="9" style="8"/>
    <col min="4861" max="4861" width="3.42578125" style="8" customWidth="1"/>
    <col min="4862" max="4862" width="3.7109375" style="8" customWidth="1"/>
    <col min="4863" max="4863" width="10.42578125" style="8" customWidth="1"/>
    <col min="4864" max="4864" width="103.5703125" style="8" customWidth="1"/>
    <col min="4865" max="4865" width="17.42578125" style="8" customWidth="1"/>
    <col min="4866" max="4866" width="16.42578125" style="8" customWidth="1"/>
    <col min="4867" max="5116" width="9" style="8"/>
    <col min="5117" max="5117" width="3.42578125" style="8" customWidth="1"/>
    <col min="5118" max="5118" width="3.7109375" style="8" customWidth="1"/>
    <col min="5119" max="5119" width="10.42578125" style="8" customWidth="1"/>
    <col min="5120" max="5120" width="103.5703125" style="8" customWidth="1"/>
    <col min="5121" max="5121" width="17.42578125" style="8" customWidth="1"/>
    <col min="5122" max="5122" width="16.42578125" style="8" customWidth="1"/>
    <col min="5123" max="5372" width="9" style="8"/>
    <col min="5373" max="5373" width="3.42578125" style="8" customWidth="1"/>
    <col min="5374" max="5374" width="3.7109375" style="8" customWidth="1"/>
    <col min="5375" max="5375" width="10.42578125" style="8" customWidth="1"/>
    <col min="5376" max="5376" width="103.5703125" style="8" customWidth="1"/>
    <col min="5377" max="5377" width="17.42578125" style="8" customWidth="1"/>
    <col min="5378" max="5378" width="16.42578125" style="8" customWidth="1"/>
    <col min="5379" max="5628" width="9" style="8"/>
    <col min="5629" max="5629" width="3.42578125" style="8" customWidth="1"/>
    <col min="5630" max="5630" width="3.7109375" style="8" customWidth="1"/>
    <col min="5631" max="5631" width="10.42578125" style="8" customWidth="1"/>
    <col min="5632" max="5632" width="103.5703125" style="8" customWidth="1"/>
    <col min="5633" max="5633" width="17.42578125" style="8" customWidth="1"/>
    <col min="5634" max="5634" width="16.42578125" style="8" customWidth="1"/>
    <col min="5635" max="5884" width="9" style="8"/>
    <col min="5885" max="5885" width="3.42578125" style="8" customWidth="1"/>
    <col min="5886" max="5886" width="3.7109375" style="8" customWidth="1"/>
    <col min="5887" max="5887" width="10.42578125" style="8" customWidth="1"/>
    <col min="5888" max="5888" width="103.5703125" style="8" customWidth="1"/>
    <col min="5889" max="5889" width="17.42578125" style="8" customWidth="1"/>
    <col min="5890" max="5890" width="16.42578125" style="8" customWidth="1"/>
    <col min="5891" max="6140" width="9" style="8"/>
    <col min="6141" max="6141" width="3.42578125" style="8" customWidth="1"/>
    <col min="6142" max="6142" width="3.7109375" style="8" customWidth="1"/>
    <col min="6143" max="6143" width="10.42578125" style="8" customWidth="1"/>
    <col min="6144" max="6144" width="103.5703125" style="8" customWidth="1"/>
    <col min="6145" max="6145" width="17.42578125" style="8" customWidth="1"/>
    <col min="6146" max="6146" width="16.42578125" style="8" customWidth="1"/>
    <col min="6147" max="6396" width="9" style="8"/>
    <col min="6397" max="6397" width="3.42578125" style="8" customWidth="1"/>
    <col min="6398" max="6398" width="3.7109375" style="8" customWidth="1"/>
    <col min="6399" max="6399" width="10.42578125" style="8" customWidth="1"/>
    <col min="6400" max="6400" width="103.5703125" style="8" customWidth="1"/>
    <col min="6401" max="6401" width="17.42578125" style="8" customWidth="1"/>
    <col min="6402" max="6402" width="16.42578125" style="8" customWidth="1"/>
    <col min="6403" max="6652" width="9" style="8"/>
    <col min="6653" max="6653" width="3.42578125" style="8" customWidth="1"/>
    <col min="6654" max="6654" width="3.7109375" style="8" customWidth="1"/>
    <col min="6655" max="6655" width="10.42578125" style="8" customWidth="1"/>
    <col min="6656" max="6656" width="103.5703125" style="8" customWidth="1"/>
    <col min="6657" max="6657" width="17.42578125" style="8" customWidth="1"/>
    <col min="6658" max="6658" width="16.42578125" style="8" customWidth="1"/>
    <col min="6659" max="6908" width="9" style="8"/>
    <col min="6909" max="6909" width="3.42578125" style="8" customWidth="1"/>
    <col min="6910" max="6910" width="3.7109375" style="8" customWidth="1"/>
    <col min="6911" max="6911" width="10.42578125" style="8" customWidth="1"/>
    <col min="6912" max="6912" width="103.5703125" style="8" customWidth="1"/>
    <col min="6913" max="6913" width="17.42578125" style="8" customWidth="1"/>
    <col min="6914" max="6914" width="16.42578125" style="8" customWidth="1"/>
    <col min="6915" max="7164" width="9" style="8"/>
    <col min="7165" max="7165" width="3.42578125" style="8" customWidth="1"/>
    <col min="7166" max="7166" width="3.7109375" style="8" customWidth="1"/>
    <col min="7167" max="7167" width="10.42578125" style="8" customWidth="1"/>
    <col min="7168" max="7168" width="103.5703125" style="8" customWidth="1"/>
    <col min="7169" max="7169" width="17.42578125" style="8" customWidth="1"/>
    <col min="7170" max="7170" width="16.42578125" style="8" customWidth="1"/>
    <col min="7171" max="7420" width="9" style="8"/>
    <col min="7421" max="7421" width="3.42578125" style="8" customWidth="1"/>
    <col min="7422" max="7422" width="3.7109375" style="8" customWidth="1"/>
    <col min="7423" max="7423" width="10.42578125" style="8" customWidth="1"/>
    <col min="7424" max="7424" width="103.5703125" style="8" customWidth="1"/>
    <col min="7425" max="7425" width="17.42578125" style="8" customWidth="1"/>
    <col min="7426" max="7426" width="16.42578125" style="8" customWidth="1"/>
    <col min="7427" max="7676" width="9" style="8"/>
    <col min="7677" max="7677" width="3.42578125" style="8" customWidth="1"/>
    <col min="7678" max="7678" width="3.7109375" style="8" customWidth="1"/>
    <col min="7679" max="7679" width="10.42578125" style="8" customWidth="1"/>
    <col min="7680" max="7680" width="103.5703125" style="8" customWidth="1"/>
    <col min="7681" max="7681" width="17.42578125" style="8" customWidth="1"/>
    <col min="7682" max="7682" width="16.42578125" style="8" customWidth="1"/>
    <col min="7683" max="7932" width="9" style="8"/>
    <col min="7933" max="7933" width="3.42578125" style="8" customWidth="1"/>
    <col min="7934" max="7934" width="3.7109375" style="8" customWidth="1"/>
    <col min="7935" max="7935" width="10.42578125" style="8" customWidth="1"/>
    <col min="7936" max="7936" width="103.5703125" style="8" customWidth="1"/>
    <col min="7937" max="7937" width="17.42578125" style="8" customWidth="1"/>
    <col min="7938" max="7938" width="16.42578125" style="8" customWidth="1"/>
    <col min="7939" max="8188" width="9" style="8"/>
    <col min="8189" max="8189" width="3.42578125" style="8" customWidth="1"/>
    <col min="8190" max="8190" width="3.7109375" style="8" customWidth="1"/>
    <col min="8191" max="8191" width="10.42578125" style="8" customWidth="1"/>
    <col min="8192" max="8192" width="103.5703125" style="8" customWidth="1"/>
    <col min="8193" max="8193" width="17.42578125" style="8" customWidth="1"/>
    <col min="8194" max="8194" width="16.42578125" style="8" customWidth="1"/>
    <col min="8195" max="8444" width="9" style="8"/>
    <col min="8445" max="8445" width="3.42578125" style="8" customWidth="1"/>
    <col min="8446" max="8446" width="3.7109375" style="8" customWidth="1"/>
    <col min="8447" max="8447" width="10.42578125" style="8" customWidth="1"/>
    <col min="8448" max="8448" width="103.5703125" style="8" customWidth="1"/>
    <col min="8449" max="8449" width="17.42578125" style="8" customWidth="1"/>
    <col min="8450" max="8450" width="16.42578125" style="8" customWidth="1"/>
    <col min="8451" max="8700" width="9" style="8"/>
    <col min="8701" max="8701" width="3.42578125" style="8" customWidth="1"/>
    <col min="8702" max="8702" width="3.7109375" style="8" customWidth="1"/>
    <col min="8703" max="8703" width="10.42578125" style="8" customWidth="1"/>
    <col min="8704" max="8704" width="103.5703125" style="8" customWidth="1"/>
    <col min="8705" max="8705" width="17.42578125" style="8" customWidth="1"/>
    <col min="8706" max="8706" width="16.42578125" style="8" customWidth="1"/>
    <col min="8707" max="8956" width="9" style="8"/>
    <col min="8957" max="8957" width="3.42578125" style="8" customWidth="1"/>
    <col min="8958" max="8958" width="3.7109375" style="8" customWidth="1"/>
    <col min="8959" max="8959" width="10.42578125" style="8" customWidth="1"/>
    <col min="8960" max="8960" width="103.5703125" style="8" customWidth="1"/>
    <col min="8961" max="8961" width="17.42578125" style="8" customWidth="1"/>
    <col min="8962" max="8962" width="16.42578125" style="8" customWidth="1"/>
    <col min="8963" max="9212" width="9" style="8"/>
    <col min="9213" max="9213" width="3.42578125" style="8" customWidth="1"/>
    <col min="9214" max="9214" width="3.7109375" style="8" customWidth="1"/>
    <col min="9215" max="9215" width="10.42578125" style="8" customWidth="1"/>
    <col min="9216" max="9216" width="103.5703125" style="8" customWidth="1"/>
    <col min="9217" max="9217" width="17.42578125" style="8" customWidth="1"/>
    <col min="9218" max="9218" width="16.42578125" style="8" customWidth="1"/>
    <col min="9219" max="9468" width="9" style="8"/>
    <col min="9469" max="9469" width="3.42578125" style="8" customWidth="1"/>
    <col min="9470" max="9470" width="3.7109375" style="8" customWidth="1"/>
    <col min="9471" max="9471" width="10.42578125" style="8" customWidth="1"/>
    <col min="9472" max="9472" width="103.5703125" style="8" customWidth="1"/>
    <col min="9473" max="9473" width="17.42578125" style="8" customWidth="1"/>
    <col min="9474" max="9474" width="16.42578125" style="8" customWidth="1"/>
    <col min="9475" max="9724" width="9" style="8"/>
    <col min="9725" max="9725" width="3.42578125" style="8" customWidth="1"/>
    <col min="9726" max="9726" width="3.7109375" style="8" customWidth="1"/>
    <col min="9727" max="9727" width="10.42578125" style="8" customWidth="1"/>
    <col min="9728" max="9728" width="103.5703125" style="8" customWidth="1"/>
    <col min="9729" max="9729" width="17.42578125" style="8" customWidth="1"/>
    <col min="9730" max="9730" width="16.42578125" style="8" customWidth="1"/>
    <col min="9731" max="9980" width="9" style="8"/>
    <col min="9981" max="9981" width="3.42578125" style="8" customWidth="1"/>
    <col min="9982" max="9982" width="3.7109375" style="8" customWidth="1"/>
    <col min="9983" max="9983" width="10.42578125" style="8" customWidth="1"/>
    <col min="9984" max="9984" width="103.5703125" style="8" customWidth="1"/>
    <col min="9985" max="9985" width="17.42578125" style="8" customWidth="1"/>
    <col min="9986" max="9986" width="16.42578125" style="8" customWidth="1"/>
    <col min="9987" max="10236" width="9" style="8"/>
    <col min="10237" max="10237" width="3.42578125" style="8" customWidth="1"/>
    <col min="10238" max="10238" width="3.7109375" style="8" customWidth="1"/>
    <col min="10239" max="10239" width="10.42578125" style="8" customWidth="1"/>
    <col min="10240" max="10240" width="103.5703125" style="8" customWidth="1"/>
    <col min="10241" max="10241" width="17.42578125" style="8" customWidth="1"/>
    <col min="10242" max="10242" width="16.42578125" style="8" customWidth="1"/>
    <col min="10243" max="10492" width="9" style="8"/>
    <col min="10493" max="10493" width="3.42578125" style="8" customWidth="1"/>
    <col min="10494" max="10494" width="3.7109375" style="8" customWidth="1"/>
    <col min="10495" max="10495" width="10.42578125" style="8" customWidth="1"/>
    <col min="10496" max="10496" width="103.5703125" style="8" customWidth="1"/>
    <col min="10497" max="10497" width="17.42578125" style="8" customWidth="1"/>
    <col min="10498" max="10498" width="16.42578125" style="8" customWidth="1"/>
    <col min="10499" max="10748" width="9" style="8"/>
    <col min="10749" max="10749" width="3.42578125" style="8" customWidth="1"/>
    <col min="10750" max="10750" width="3.7109375" style="8" customWidth="1"/>
    <col min="10751" max="10751" width="10.42578125" style="8" customWidth="1"/>
    <col min="10752" max="10752" width="103.5703125" style="8" customWidth="1"/>
    <col min="10753" max="10753" width="17.42578125" style="8" customWidth="1"/>
    <col min="10754" max="10754" width="16.42578125" style="8" customWidth="1"/>
    <col min="10755" max="11004" width="9" style="8"/>
    <col min="11005" max="11005" width="3.42578125" style="8" customWidth="1"/>
    <col min="11006" max="11006" width="3.7109375" style="8" customWidth="1"/>
    <col min="11007" max="11007" width="10.42578125" style="8" customWidth="1"/>
    <col min="11008" max="11008" width="103.5703125" style="8" customWidth="1"/>
    <col min="11009" max="11009" width="17.42578125" style="8" customWidth="1"/>
    <col min="11010" max="11010" width="16.42578125" style="8" customWidth="1"/>
    <col min="11011" max="11260" width="9" style="8"/>
    <col min="11261" max="11261" width="3.42578125" style="8" customWidth="1"/>
    <col min="11262" max="11262" width="3.7109375" style="8" customWidth="1"/>
    <col min="11263" max="11263" width="10.42578125" style="8" customWidth="1"/>
    <col min="11264" max="11264" width="103.5703125" style="8" customWidth="1"/>
    <col min="11265" max="11265" width="17.42578125" style="8" customWidth="1"/>
    <col min="11266" max="11266" width="16.42578125" style="8" customWidth="1"/>
    <col min="11267" max="11516" width="9" style="8"/>
    <col min="11517" max="11517" width="3.42578125" style="8" customWidth="1"/>
    <col min="11518" max="11518" width="3.7109375" style="8" customWidth="1"/>
    <col min="11519" max="11519" width="10.42578125" style="8" customWidth="1"/>
    <col min="11520" max="11520" width="103.5703125" style="8" customWidth="1"/>
    <col min="11521" max="11521" width="17.42578125" style="8" customWidth="1"/>
    <col min="11522" max="11522" width="16.42578125" style="8" customWidth="1"/>
    <col min="11523" max="11772" width="9" style="8"/>
    <col min="11773" max="11773" width="3.42578125" style="8" customWidth="1"/>
    <col min="11774" max="11774" width="3.7109375" style="8" customWidth="1"/>
    <col min="11775" max="11775" width="10.42578125" style="8" customWidth="1"/>
    <col min="11776" max="11776" width="103.5703125" style="8" customWidth="1"/>
    <col min="11777" max="11777" width="17.42578125" style="8" customWidth="1"/>
    <col min="11778" max="11778" width="16.42578125" style="8" customWidth="1"/>
    <col min="11779" max="12028" width="9" style="8"/>
    <col min="12029" max="12029" width="3.42578125" style="8" customWidth="1"/>
    <col min="12030" max="12030" width="3.7109375" style="8" customWidth="1"/>
    <col min="12031" max="12031" width="10.42578125" style="8" customWidth="1"/>
    <col min="12032" max="12032" width="103.5703125" style="8" customWidth="1"/>
    <col min="12033" max="12033" width="17.42578125" style="8" customWidth="1"/>
    <col min="12034" max="12034" width="16.42578125" style="8" customWidth="1"/>
    <col min="12035" max="12284" width="9" style="8"/>
    <col min="12285" max="12285" width="3.42578125" style="8" customWidth="1"/>
    <col min="12286" max="12286" width="3.7109375" style="8" customWidth="1"/>
    <col min="12287" max="12287" width="10.42578125" style="8" customWidth="1"/>
    <col min="12288" max="12288" width="103.5703125" style="8" customWidth="1"/>
    <col min="12289" max="12289" width="17.42578125" style="8" customWidth="1"/>
    <col min="12290" max="12290" width="16.42578125" style="8" customWidth="1"/>
    <col min="12291" max="12540" width="9" style="8"/>
    <col min="12541" max="12541" width="3.42578125" style="8" customWidth="1"/>
    <col min="12542" max="12542" width="3.7109375" style="8" customWidth="1"/>
    <col min="12543" max="12543" width="10.42578125" style="8" customWidth="1"/>
    <col min="12544" max="12544" width="103.5703125" style="8" customWidth="1"/>
    <col min="12545" max="12545" width="17.42578125" style="8" customWidth="1"/>
    <col min="12546" max="12546" width="16.42578125" style="8" customWidth="1"/>
    <col min="12547" max="12796" width="9" style="8"/>
    <col min="12797" max="12797" width="3.42578125" style="8" customWidth="1"/>
    <col min="12798" max="12798" width="3.7109375" style="8" customWidth="1"/>
    <col min="12799" max="12799" width="10.42578125" style="8" customWidth="1"/>
    <col min="12800" max="12800" width="103.5703125" style="8" customWidth="1"/>
    <col min="12801" max="12801" width="17.42578125" style="8" customWidth="1"/>
    <col min="12802" max="12802" width="16.42578125" style="8" customWidth="1"/>
    <col min="12803" max="13052" width="9" style="8"/>
    <col min="13053" max="13053" width="3.42578125" style="8" customWidth="1"/>
    <col min="13054" max="13054" width="3.7109375" style="8" customWidth="1"/>
    <col min="13055" max="13055" width="10.42578125" style="8" customWidth="1"/>
    <col min="13056" max="13056" width="103.5703125" style="8" customWidth="1"/>
    <col min="13057" max="13057" width="17.42578125" style="8" customWidth="1"/>
    <col min="13058" max="13058" width="16.42578125" style="8" customWidth="1"/>
    <col min="13059" max="13308" width="9" style="8"/>
    <col min="13309" max="13309" width="3.42578125" style="8" customWidth="1"/>
    <col min="13310" max="13310" width="3.7109375" style="8" customWidth="1"/>
    <col min="13311" max="13311" width="10.42578125" style="8" customWidth="1"/>
    <col min="13312" max="13312" width="103.5703125" style="8" customWidth="1"/>
    <col min="13313" max="13313" width="17.42578125" style="8" customWidth="1"/>
    <col min="13314" max="13314" width="16.42578125" style="8" customWidth="1"/>
    <col min="13315" max="13564" width="9" style="8"/>
    <col min="13565" max="13565" width="3.42578125" style="8" customWidth="1"/>
    <col min="13566" max="13566" width="3.7109375" style="8" customWidth="1"/>
    <col min="13567" max="13567" width="10.42578125" style="8" customWidth="1"/>
    <col min="13568" max="13568" width="103.5703125" style="8" customWidth="1"/>
    <col min="13569" max="13569" width="17.42578125" style="8" customWidth="1"/>
    <col min="13570" max="13570" width="16.42578125" style="8" customWidth="1"/>
    <col min="13571" max="13820" width="9" style="8"/>
    <col min="13821" max="13821" width="3.42578125" style="8" customWidth="1"/>
    <col min="13822" max="13822" width="3.7109375" style="8" customWidth="1"/>
    <col min="13823" max="13823" width="10.42578125" style="8" customWidth="1"/>
    <col min="13824" max="13824" width="103.5703125" style="8" customWidth="1"/>
    <col min="13825" max="13825" width="17.42578125" style="8" customWidth="1"/>
    <col min="13826" max="13826" width="16.42578125" style="8" customWidth="1"/>
    <col min="13827" max="14076" width="9" style="8"/>
    <col min="14077" max="14077" width="3.42578125" style="8" customWidth="1"/>
    <col min="14078" max="14078" width="3.7109375" style="8" customWidth="1"/>
    <col min="14079" max="14079" width="10.42578125" style="8" customWidth="1"/>
    <col min="14080" max="14080" width="103.5703125" style="8" customWidth="1"/>
    <col min="14081" max="14081" width="17.42578125" style="8" customWidth="1"/>
    <col min="14082" max="14082" width="16.42578125" style="8" customWidth="1"/>
    <col min="14083" max="14332" width="9" style="8"/>
    <col min="14333" max="14333" width="3.42578125" style="8" customWidth="1"/>
    <col min="14334" max="14334" width="3.7109375" style="8" customWidth="1"/>
    <col min="14335" max="14335" width="10.42578125" style="8" customWidth="1"/>
    <col min="14336" max="14336" width="103.5703125" style="8" customWidth="1"/>
    <col min="14337" max="14337" width="17.42578125" style="8" customWidth="1"/>
    <col min="14338" max="14338" width="16.42578125" style="8" customWidth="1"/>
    <col min="14339" max="14588" width="9" style="8"/>
    <col min="14589" max="14589" width="3.42578125" style="8" customWidth="1"/>
    <col min="14590" max="14590" width="3.7109375" style="8" customWidth="1"/>
    <col min="14591" max="14591" width="10.42578125" style="8" customWidth="1"/>
    <col min="14592" max="14592" width="103.5703125" style="8" customWidth="1"/>
    <col min="14593" max="14593" width="17.42578125" style="8" customWidth="1"/>
    <col min="14594" max="14594" width="16.42578125" style="8" customWidth="1"/>
    <col min="14595" max="14844" width="9" style="8"/>
    <col min="14845" max="14845" width="3.42578125" style="8" customWidth="1"/>
    <col min="14846" max="14846" width="3.7109375" style="8" customWidth="1"/>
    <col min="14847" max="14847" width="10.42578125" style="8" customWidth="1"/>
    <col min="14848" max="14848" width="103.5703125" style="8" customWidth="1"/>
    <col min="14849" max="14849" width="17.42578125" style="8" customWidth="1"/>
    <col min="14850" max="14850" width="16.42578125" style="8" customWidth="1"/>
    <col min="14851" max="15100" width="9" style="8"/>
    <col min="15101" max="15101" width="3.42578125" style="8" customWidth="1"/>
    <col min="15102" max="15102" width="3.7109375" style="8" customWidth="1"/>
    <col min="15103" max="15103" width="10.42578125" style="8" customWidth="1"/>
    <col min="15104" max="15104" width="103.5703125" style="8" customWidth="1"/>
    <col min="15105" max="15105" width="17.42578125" style="8" customWidth="1"/>
    <col min="15106" max="15106" width="16.42578125" style="8" customWidth="1"/>
    <col min="15107" max="15356" width="9" style="8"/>
    <col min="15357" max="15357" width="3.42578125" style="8" customWidth="1"/>
    <col min="15358" max="15358" width="3.7109375" style="8" customWidth="1"/>
    <col min="15359" max="15359" width="10.42578125" style="8" customWidth="1"/>
    <col min="15360" max="15360" width="103.5703125" style="8" customWidth="1"/>
    <col min="15361" max="15361" width="17.42578125" style="8" customWidth="1"/>
    <col min="15362" max="15362" width="16.42578125" style="8" customWidth="1"/>
    <col min="15363" max="15612" width="9" style="8"/>
    <col min="15613" max="15613" width="3.42578125" style="8" customWidth="1"/>
    <col min="15614" max="15614" width="3.7109375" style="8" customWidth="1"/>
    <col min="15615" max="15615" width="10.42578125" style="8" customWidth="1"/>
    <col min="15616" max="15616" width="103.5703125" style="8" customWidth="1"/>
    <col min="15617" max="15617" width="17.42578125" style="8" customWidth="1"/>
    <col min="15618" max="15618" width="16.42578125" style="8" customWidth="1"/>
    <col min="15619" max="15868" width="9" style="8"/>
    <col min="15869" max="15869" width="3.42578125" style="8" customWidth="1"/>
    <col min="15870" max="15870" width="3.7109375" style="8" customWidth="1"/>
    <col min="15871" max="15871" width="10.42578125" style="8" customWidth="1"/>
    <col min="15872" max="15872" width="103.5703125" style="8" customWidth="1"/>
    <col min="15873" max="15873" width="17.42578125" style="8" customWidth="1"/>
    <col min="15874" max="15874" width="16.42578125" style="8" customWidth="1"/>
    <col min="15875" max="16124" width="9" style="8"/>
    <col min="16125" max="16125" width="3.42578125" style="8" customWidth="1"/>
    <col min="16126" max="16126" width="3.7109375" style="8" customWidth="1"/>
    <col min="16127" max="16127" width="10.42578125" style="8" customWidth="1"/>
    <col min="16128" max="16128" width="103.5703125" style="8" customWidth="1"/>
    <col min="16129" max="16129" width="17.42578125" style="8" customWidth="1"/>
    <col min="16130" max="16130" width="16.42578125" style="8" customWidth="1"/>
    <col min="16131" max="16384" width="9" style="8"/>
  </cols>
  <sheetData>
    <row r="1" spans="1:5" ht="21.75" thickTop="1" thickBot="1">
      <c r="A1" s="2066" t="s">
        <v>577</v>
      </c>
      <c r="B1" s="2067"/>
      <c r="C1" s="1172">
        <f>'بيانات عامة'!D5</f>
        <v>0</v>
      </c>
    </row>
    <row r="2" spans="1:5" ht="21.75" thickTop="1" thickBot="1">
      <c r="A2" s="2066" t="s">
        <v>529</v>
      </c>
      <c r="B2" s="2067"/>
      <c r="C2" s="1173">
        <f>'بيانات عامة'!D15</f>
        <v>0</v>
      </c>
    </row>
    <row r="3" spans="1:5" ht="21.75" thickTop="1" thickBot="1">
      <c r="D3" s="1187" t="s">
        <v>780</v>
      </c>
    </row>
    <row r="4" spans="1:5" ht="29.25" thickTop="1" thickBot="1">
      <c r="A4" s="2068" t="s">
        <v>454</v>
      </c>
      <c r="B4" s="2060" t="s">
        <v>581</v>
      </c>
      <c r="C4" s="2061"/>
      <c r="D4" s="2062"/>
      <c r="E4" s="9"/>
    </row>
    <row r="5" spans="1:5" s="1171" customFormat="1" ht="18.75" thickBot="1">
      <c r="A5" s="2069"/>
      <c r="B5" s="1850" t="s">
        <v>578</v>
      </c>
      <c r="C5" s="1851" t="s">
        <v>580</v>
      </c>
      <c r="D5" s="1852" t="s">
        <v>781</v>
      </c>
    </row>
    <row r="6" spans="1:5" ht="19.5" thickTop="1" thickBot="1">
      <c r="A6" s="1440"/>
      <c r="B6" s="1787" t="s">
        <v>598</v>
      </c>
      <c r="C6" s="10" t="s">
        <v>782</v>
      </c>
      <c r="D6" s="1174">
        <f>D7+D34</f>
        <v>0</v>
      </c>
    </row>
    <row r="7" spans="1:5" ht="18.75" thickTop="1">
      <c r="A7" s="1441" t="s">
        <v>707</v>
      </c>
      <c r="B7" s="1755">
        <v>1</v>
      </c>
      <c r="C7" s="1756" t="s">
        <v>584</v>
      </c>
      <c r="D7" s="1175">
        <f>D8+D31</f>
        <v>0</v>
      </c>
    </row>
    <row r="8" spans="1:5">
      <c r="A8" s="2074"/>
      <c r="B8" s="2070"/>
      <c r="C8" s="1786" t="s">
        <v>783</v>
      </c>
      <c r="D8" s="1176">
        <f>D9-D27</f>
        <v>0</v>
      </c>
    </row>
    <row r="9" spans="1:5">
      <c r="A9" s="2075"/>
      <c r="B9" s="2071"/>
      <c r="C9" s="1786" t="s">
        <v>784</v>
      </c>
      <c r="D9" s="1177">
        <f>D10-D19</f>
        <v>0</v>
      </c>
    </row>
    <row r="10" spans="1:5">
      <c r="A10" s="1441" t="s">
        <v>706</v>
      </c>
      <c r="B10" s="1766">
        <v>1.1000000000000001</v>
      </c>
      <c r="C10" s="1767" t="s">
        <v>582</v>
      </c>
      <c r="D10" s="1177">
        <f>SUM(D11:D18)</f>
        <v>0</v>
      </c>
    </row>
    <row r="11" spans="1:5">
      <c r="A11" s="1441" t="s">
        <v>705</v>
      </c>
      <c r="B11" s="1757" t="s">
        <v>23</v>
      </c>
      <c r="C11" s="1758" t="s">
        <v>24</v>
      </c>
      <c r="D11" s="1178"/>
    </row>
    <row r="12" spans="1:5">
      <c r="A12" s="1441" t="s">
        <v>704</v>
      </c>
      <c r="B12" s="1757" t="s">
        <v>25</v>
      </c>
      <c r="C12" s="1758" t="s">
        <v>26</v>
      </c>
      <c r="D12" s="1178"/>
    </row>
    <row r="13" spans="1:5">
      <c r="A13" s="1441" t="s">
        <v>703</v>
      </c>
      <c r="B13" s="1757" t="s">
        <v>30</v>
      </c>
      <c r="C13" s="1758" t="s">
        <v>27</v>
      </c>
      <c r="D13" s="1178"/>
    </row>
    <row r="14" spans="1:5">
      <c r="A14" s="1441" t="s">
        <v>702</v>
      </c>
      <c r="B14" s="1757" t="s">
        <v>32</v>
      </c>
      <c r="C14" s="1758" t="s">
        <v>28</v>
      </c>
      <c r="D14" s="1178"/>
    </row>
    <row r="15" spans="1:5">
      <c r="A15" s="1441" t="s">
        <v>701</v>
      </c>
      <c r="B15" s="1757" t="s">
        <v>583</v>
      </c>
      <c r="C15" s="1758" t="s">
        <v>29</v>
      </c>
      <c r="D15" s="1178"/>
    </row>
    <row r="16" spans="1:5">
      <c r="A16" s="1441" t="s">
        <v>700</v>
      </c>
      <c r="B16" s="1757" t="s">
        <v>585</v>
      </c>
      <c r="C16" s="1758" t="s">
        <v>600</v>
      </c>
      <c r="D16" s="1178"/>
    </row>
    <row r="17" spans="1:4">
      <c r="A17" s="1441" t="s">
        <v>699</v>
      </c>
      <c r="B17" s="1757" t="s">
        <v>586</v>
      </c>
      <c r="C17" s="1758" t="s">
        <v>785</v>
      </c>
      <c r="D17" s="1178"/>
    </row>
    <row r="18" spans="1:4" ht="18.75" thickBot="1">
      <c r="A18" s="1441" t="s">
        <v>698</v>
      </c>
      <c r="B18" s="1779" t="s">
        <v>587</v>
      </c>
      <c r="C18" s="1780" t="s">
        <v>786</v>
      </c>
      <c r="D18" s="1781"/>
    </row>
    <row r="19" spans="1:4">
      <c r="A19" s="1441" t="s">
        <v>697</v>
      </c>
      <c r="B19" s="1776">
        <v>1.2</v>
      </c>
      <c r="C19" s="1777" t="s">
        <v>787</v>
      </c>
      <c r="D19" s="1778">
        <f>SUM(D20:D25)</f>
        <v>0</v>
      </c>
    </row>
    <row r="20" spans="1:4">
      <c r="A20" s="1441" t="s">
        <v>696</v>
      </c>
      <c r="B20" s="1757" t="s">
        <v>41</v>
      </c>
      <c r="C20" s="1759" t="s">
        <v>31</v>
      </c>
      <c r="D20" s="1178"/>
    </row>
    <row r="21" spans="1:4">
      <c r="A21" s="1441" t="s">
        <v>695</v>
      </c>
      <c r="B21" s="1757" t="s">
        <v>497</v>
      </c>
      <c r="C21" s="1758" t="s">
        <v>33</v>
      </c>
      <c r="D21" s="1178"/>
    </row>
    <row r="22" spans="1:4">
      <c r="A22" s="1441" t="s">
        <v>694</v>
      </c>
      <c r="B22" s="1757" t="s">
        <v>43</v>
      </c>
      <c r="C22" s="1758" t="s">
        <v>788</v>
      </c>
      <c r="D22" s="1178"/>
    </row>
    <row r="23" spans="1:4">
      <c r="A23" s="1441" t="s">
        <v>693</v>
      </c>
      <c r="B23" s="1757" t="s">
        <v>498</v>
      </c>
      <c r="C23" s="1758" t="s">
        <v>34</v>
      </c>
      <c r="D23" s="1178"/>
    </row>
    <row r="24" spans="1:4">
      <c r="A24" s="1441" t="s">
        <v>708</v>
      </c>
      <c r="B24" s="1757" t="s">
        <v>499</v>
      </c>
      <c r="C24" s="1758" t="s">
        <v>35</v>
      </c>
      <c r="D24" s="1178"/>
    </row>
    <row r="25" spans="1:4" ht="18.75" thickBot="1">
      <c r="A25" s="1441" t="s">
        <v>709</v>
      </c>
      <c r="B25" s="1779" t="s">
        <v>589</v>
      </c>
      <c r="C25" s="1780" t="s">
        <v>37</v>
      </c>
      <c r="D25" s="1781"/>
    </row>
    <row r="26" spans="1:4">
      <c r="A26" s="2085" t="s">
        <v>710</v>
      </c>
      <c r="B26" s="2072">
        <v>1.3</v>
      </c>
      <c r="C26" s="1777" t="s">
        <v>588</v>
      </c>
      <c r="D26" s="1782"/>
    </row>
    <row r="27" spans="1:4" ht="37.5">
      <c r="A27" s="2086"/>
      <c r="B27" s="2073"/>
      <c r="C27" s="1768" t="s">
        <v>669</v>
      </c>
      <c r="D27" s="1177">
        <f>SUM(D28:D30)</f>
        <v>0</v>
      </c>
    </row>
    <row r="28" spans="1:4">
      <c r="A28" s="2085" t="s">
        <v>711</v>
      </c>
      <c r="B28" s="1757" t="s">
        <v>590</v>
      </c>
      <c r="C28" s="1759" t="s">
        <v>38</v>
      </c>
      <c r="D28" s="1179">
        <f>'الشركات المالية وتأمين OF'!J126</f>
        <v>0</v>
      </c>
    </row>
    <row r="29" spans="1:4" ht="18.75">
      <c r="A29" s="2086"/>
      <c r="B29" s="1757" t="s">
        <v>591</v>
      </c>
      <c r="C29" s="1760" t="s">
        <v>39</v>
      </c>
      <c r="D29" s="1179">
        <f>'استثمارات صناديق الاستثمار OF'!L52</f>
        <v>0</v>
      </c>
    </row>
    <row r="30" spans="1:4" ht="36.75" thickBot="1">
      <c r="A30" s="1442" t="s">
        <v>712</v>
      </c>
      <c r="B30" s="1779" t="s">
        <v>592</v>
      </c>
      <c r="C30" s="1780" t="s">
        <v>668</v>
      </c>
      <c r="D30" s="1785">
        <f>'الشركات المالية وتأمين OF'!D133</f>
        <v>0</v>
      </c>
    </row>
    <row r="31" spans="1:4">
      <c r="A31" s="1441" t="s">
        <v>713</v>
      </c>
      <c r="B31" s="1783">
        <v>1.4</v>
      </c>
      <c r="C31" s="1777" t="s">
        <v>40</v>
      </c>
      <c r="D31" s="1784">
        <f>SUM(D32:D33)</f>
        <v>0</v>
      </c>
    </row>
    <row r="32" spans="1:4">
      <c r="A32" s="1441" t="s">
        <v>714</v>
      </c>
      <c r="B32" s="1757" t="s">
        <v>593</v>
      </c>
      <c r="C32" s="1758" t="s">
        <v>42</v>
      </c>
      <c r="D32" s="1178"/>
    </row>
    <row r="33" spans="1:4" ht="18.75" thickBot="1">
      <c r="A33" s="1441" t="s">
        <v>715</v>
      </c>
      <c r="B33" s="1773" t="s">
        <v>594</v>
      </c>
      <c r="C33" s="1774" t="s">
        <v>44</v>
      </c>
      <c r="D33" s="1775"/>
    </row>
    <row r="34" spans="1:4" s="11" customFormat="1">
      <c r="A34" s="1441" t="s">
        <v>716</v>
      </c>
      <c r="B34" s="1788">
        <v>2</v>
      </c>
      <c r="C34" s="1789" t="s">
        <v>45</v>
      </c>
      <c r="D34" s="1772">
        <f>D35+D37</f>
        <v>0</v>
      </c>
    </row>
    <row r="35" spans="1:4">
      <c r="A35" s="1441" t="s">
        <v>717</v>
      </c>
      <c r="B35" s="1761">
        <v>2.1</v>
      </c>
      <c r="C35" s="1762" t="s">
        <v>46</v>
      </c>
      <c r="D35" s="1178"/>
    </row>
    <row r="36" spans="1:4" ht="37.5">
      <c r="A36" s="1443" t="s">
        <v>602</v>
      </c>
      <c r="B36" s="1180"/>
      <c r="C36" s="1790" t="s">
        <v>47</v>
      </c>
      <c r="D36" s="1178"/>
    </row>
    <row r="37" spans="1:4" ht="18.75" thickBot="1">
      <c r="A37" s="1441" t="s">
        <v>718</v>
      </c>
      <c r="B37" s="1763">
        <v>2.2000000000000002</v>
      </c>
      <c r="C37" s="1765" t="s">
        <v>601</v>
      </c>
      <c r="D37" s="1181">
        <f>IF(D36&gt;0.0125*D40,0.0125*D40,D36)</f>
        <v>0</v>
      </c>
    </row>
    <row r="38" spans="1:4" ht="36.75" thickBot="1">
      <c r="A38" s="1794"/>
      <c r="B38" s="1795">
        <v>3</v>
      </c>
      <c r="C38" s="1796" t="s">
        <v>597</v>
      </c>
      <c r="D38" s="1797">
        <f>D39+D42+D43</f>
        <v>0</v>
      </c>
    </row>
    <row r="39" spans="1:4">
      <c r="A39" s="2087" t="s">
        <v>677</v>
      </c>
      <c r="B39" s="1776">
        <v>3.1</v>
      </c>
      <c r="C39" s="1764" t="s">
        <v>48</v>
      </c>
      <c r="D39" s="1182">
        <f>D40+D41</f>
        <v>0</v>
      </c>
    </row>
    <row r="40" spans="1:4">
      <c r="A40" s="2088"/>
      <c r="B40" s="1757" t="s">
        <v>595</v>
      </c>
      <c r="C40" s="1759" t="s">
        <v>49</v>
      </c>
      <c r="D40" s="1179">
        <f>'CR إجمالى مخاطر الائتمان'!V8</f>
        <v>0</v>
      </c>
    </row>
    <row r="41" spans="1:4">
      <c r="A41" s="2088"/>
      <c r="B41" s="1757" t="s">
        <v>596</v>
      </c>
      <c r="C41" s="1759" t="s">
        <v>50</v>
      </c>
      <c r="D41" s="1179">
        <f>'اجمالى مخاطر الطرف المقابل'!H12</f>
        <v>0</v>
      </c>
    </row>
    <row r="42" spans="1:4">
      <c r="A42" s="2088"/>
      <c r="B42" s="1761">
        <v>3.2</v>
      </c>
      <c r="C42" s="1762" t="s">
        <v>51</v>
      </c>
      <c r="D42" s="1179">
        <f>'اجمالى مخاطر السوق'!H15</f>
        <v>0</v>
      </c>
    </row>
    <row r="43" spans="1:4" ht="18.75" thickBot="1">
      <c r="A43" s="2089"/>
      <c r="B43" s="1763">
        <v>3.3</v>
      </c>
      <c r="C43" s="1769" t="s">
        <v>52</v>
      </c>
      <c r="D43" s="1181">
        <f>'متطلبات رأس المال OR'!G32</f>
        <v>0</v>
      </c>
    </row>
    <row r="44" spans="1:4" s="12" customFormat="1" ht="36">
      <c r="A44" s="2090"/>
      <c r="B44" s="1791">
        <v>4</v>
      </c>
      <c r="C44" s="1770" t="s">
        <v>53</v>
      </c>
      <c r="D44" s="1771">
        <f>IF(AND(D38&gt;0,D8&gt;0),D8/D38,0)</f>
        <v>0</v>
      </c>
    </row>
    <row r="45" spans="1:4" ht="36.75" thickBot="1">
      <c r="A45" s="2091"/>
      <c r="B45" s="1792">
        <v>5</v>
      </c>
      <c r="C45" s="1183" t="s">
        <v>54</v>
      </c>
      <c r="D45" s="1184">
        <f>IF(AND(D38&gt;0,D7&gt;0),D7/D38,0)</f>
        <v>0</v>
      </c>
    </row>
    <row r="46" spans="1:4" ht="37.5" thickTop="1" thickBot="1">
      <c r="A46" s="2092"/>
      <c r="B46" s="1793">
        <v>6</v>
      </c>
      <c r="C46" s="1185" t="s">
        <v>55</v>
      </c>
      <c r="D46" s="1186">
        <f>IF(AND(D38&gt;0,D6&gt;0),D6/D38,0)</f>
        <v>0</v>
      </c>
    </row>
    <row r="47" spans="1:4" ht="19.5" thickTop="1" thickBot="1">
      <c r="B47" s="1127"/>
      <c r="C47" s="1127"/>
      <c r="D47" s="13"/>
    </row>
    <row r="48" spans="1:4" ht="30.75" thickTop="1">
      <c r="A48" s="2063" t="s">
        <v>599</v>
      </c>
      <c r="B48" s="2064"/>
      <c r="C48" s="2064"/>
      <c r="D48" s="2065"/>
    </row>
    <row r="49" spans="1:4" ht="41.25" customHeight="1">
      <c r="A49" s="2076" t="s">
        <v>772</v>
      </c>
      <c r="B49" s="2077"/>
      <c r="C49" s="2077"/>
      <c r="D49" s="2078"/>
    </row>
    <row r="50" spans="1:4" ht="41.25" customHeight="1">
      <c r="A50" s="2082"/>
      <c r="B50" s="2083"/>
      <c r="C50" s="2083"/>
      <c r="D50" s="2084"/>
    </row>
    <row r="51" spans="1:4" ht="32.25" customHeight="1">
      <c r="A51" s="2076" t="s">
        <v>779</v>
      </c>
      <c r="B51" s="2077"/>
      <c r="C51" s="2077"/>
      <c r="D51" s="2078"/>
    </row>
    <row r="52" spans="1:4" ht="32.25" customHeight="1" thickBot="1">
      <c r="A52" s="2079"/>
      <c r="B52" s="2080"/>
      <c r="C52" s="2080"/>
      <c r="D52" s="2081"/>
    </row>
    <row r="53" spans="1:4" ht="18.75" thickTop="1">
      <c r="B53" s="1127"/>
      <c r="C53" s="1127"/>
      <c r="D53" s="13"/>
    </row>
    <row r="54" spans="1:4">
      <c r="B54" s="1127"/>
      <c r="C54" s="1127"/>
      <c r="D54" s="13"/>
    </row>
    <row r="62" spans="1:4">
      <c r="A62" s="15"/>
      <c r="B62" s="2059"/>
      <c r="C62" s="2059"/>
      <c r="D62" s="2059"/>
    </row>
    <row r="63" spans="1:4">
      <c r="A63" s="15"/>
      <c r="B63" s="14"/>
      <c r="C63" s="2"/>
      <c r="D63" s="14"/>
    </row>
    <row r="64" spans="1:4">
      <c r="A64" s="15"/>
      <c r="B64" s="14"/>
      <c r="C64" s="2"/>
      <c r="D64" s="14"/>
    </row>
    <row r="65" spans="1:4">
      <c r="A65" s="15"/>
      <c r="B65" s="14"/>
      <c r="C65" s="2"/>
      <c r="D65" s="14"/>
    </row>
    <row r="66" spans="1:4">
      <c r="A66" s="15"/>
      <c r="B66" s="14"/>
      <c r="C66" s="2"/>
      <c r="D66" s="14"/>
    </row>
    <row r="67" spans="1:4">
      <c r="A67" s="15"/>
      <c r="B67" s="14"/>
      <c r="C67" s="2"/>
      <c r="D67" s="14"/>
    </row>
    <row r="68" spans="1:4">
      <c r="A68" s="15"/>
      <c r="B68" s="14"/>
      <c r="C68" s="2"/>
      <c r="D68" s="14"/>
    </row>
    <row r="69" spans="1:4">
      <c r="A69" s="15"/>
      <c r="B69" s="14"/>
      <c r="C69" s="2"/>
      <c r="D69" s="14"/>
    </row>
    <row r="70" spans="1:4">
      <c r="A70" s="15"/>
      <c r="B70" s="14"/>
      <c r="C70" s="2"/>
      <c r="D70" s="14"/>
    </row>
    <row r="71" spans="1:4">
      <c r="A71" s="15"/>
      <c r="B71" s="14"/>
      <c r="C71" s="2"/>
      <c r="D71" s="14"/>
    </row>
    <row r="72" spans="1:4">
      <c r="A72" s="15"/>
      <c r="B72" s="14"/>
      <c r="C72" s="2"/>
      <c r="D72" s="14"/>
    </row>
    <row r="73" spans="1:4">
      <c r="A73" s="15"/>
      <c r="B73" s="14"/>
      <c r="C73" s="2"/>
      <c r="D73" s="14"/>
    </row>
    <row r="74" spans="1:4">
      <c r="A74" s="15"/>
      <c r="B74" s="14"/>
      <c r="C74" s="2"/>
      <c r="D74" s="14"/>
    </row>
    <row r="75" spans="1:4">
      <c r="A75" s="15"/>
      <c r="B75" s="14"/>
      <c r="C75" s="2"/>
      <c r="D75" s="14"/>
    </row>
    <row r="76" spans="1:4">
      <c r="A76" s="15"/>
      <c r="B76" s="14"/>
      <c r="C76" s="2"/>
      <c r="D76" s="14"/>
    </row>
    <row r="77" spans="1:4">
      <c r="A77" s="15"/>
      <c r="B77" s="14"/>
      <c r="C77" s="2"/>
      <c r="D77" s="14"/>
    </row>
    <row r="78" spans="1:4">
      <c r="A78" s="15"/>
      <c r="B78" s="14"/>
      <c r="C78" s="2"/>
      <c r="D78" s="14"/>
    </row>
    <row r="79" spans="1:4">
      <c r="A79" s="15"/>
      <c r="B79" s="14"/>
      <c r="C79" s="2"/>
      <c r="D79" s="14"/>
    </row>
    <row r="80" spans="1:4">
      <c r="A80" s="15"/>
      <c r="B80" s="14"/>
      <c r="C80" s="2"/>
      <c r="D80" s="14"/>
    </row>
    <row r="81" spans="1:4">
      <c r="A81" s="15"/>
      <c r="B81" s="14"/>
      <c r="C81" s="2"/>
      <c r="D81" s="14"/>
    </row>
    <row r="82" spans="1:4">
      <c r="A82" s="15"/>
      <c r="B82" s="14"/>
      <c r="C82" s="2"/>
      <c r="D82" s="14"/>
    </row>
    <row r="83" spans="1:4">
      <c r="A83" s="15"/>
      <c r="B83" s="14"/>
      <c r="C83" s="2"/>
      <c r="D83" s="14"/>
    </row>
    <row r="84" spans="1:4">
      <c r="A84" s="15"/>
      <c r="B84" s="14"/>
      <c r="C84" s="2"/>
      <c r="D84" s="14"/>
    </row>
    <row r="85" spans="1:4">
      <c r="A85" s="15"/>
      <c r="B85" s="14"/>
      <c r="C85" s="2"/>
      <c r="D85" s="14"/>
    </row>
    <row r="86" spans="1:4">
      <c r="A86" s="15"/>
      <c r="B86" s="14"/>
      <c r="C86" s="2"/>
      <c r="D86" s="14"/>
    </row>
    <row r="87" spans="1:4">
      <c r="A87" s="15"/>
      <c r="B87" s="14"/>
      <c r="C87" s="2"/>
      <c r="D87" s="14"/>
    </row>
    <row r="88" spans="1:4">
      <c r="A88" s="15"/>
      <c r="B88" s="14"/>
      <c r="C88" s="2"/>
      <c r="D88" s="14"/>
    </row>
    <row r="89" spans="1:4">
      <c r="A89" s="15"/>
      <c r="B89" s="14"/>
      <c r="C89" s="2"/>
      <c r="D89" s="14"/>
    </row>
    <row r="90" spans="1:4">
      <c r="A90" s="15"/>
      <c r="B90" s="14"/>
      <c r="C90" s="2"/>
      <c r="D90" s="14"/>
    </row>
    <row r="91" spans="1:4">
      <c r="A91" s="15"/>
      <c r="B91" s="14"/>
      <c r="C91" s="2"/>
      <c r="D91" s="14"/>
    </row>
    <row r="92" spans="1:4">
      <c r="A92" s="15"/>
      <c r="B92" s="14"/>
      <c r="C92" s="2"/>
      <c r="D92" s="14"/>
    </row>
    <row r="93" spans="1:4">
      <c r="A93" s="15"/>
      <c r="B93" s="14"/>
      <c r="C93" s="2"/>
      <c r="D93" s="14"/>
    </row>
    <row r="94" spans="1:4">
      <c r="A94" s="15"/>
      <c r="B94" s="14"/>
      <c r="C94" s="2"/>
      <c r="D94" s="14"/>
    </row>
    <row r="95" spans="1:4">
      <c r="A95" s="15"/>
      <c r="B95" s="14"/>
      <c r="C95" s="2"/>
      <c r="D95" s="14"/>
    </row>
    <row r="96" spans="1:4">
      <c r="A96" s="15"/>
      <c r="B96" s="14"/>
      <c r="C96" s="2"/>
      <c r="D96" s="14"/>
    </row>
    <row r="97" spans="1:4">
      <c r="A97" s="15"/>
      <c r="B97" s="14"/>
      <c r="C97" s="2"/>
      <c r="D97" s="14"/>
    </row>
    <row r="98" spans="1:4">
      <c r="A98" s="15"/>
      <c r="B98" s="14"/>
      <c r="C98" s="2"/>
      <c r="D98" s="14"/>
    </row>
    <row r="99" spans="1:4">
      <c r="A99" s="15"/>
      <c r="B99" s="14"/>
      <c r="C99" s="2"/>
      <c r="D99" s="14"/>
    </row>
    <row r="100" spans="1:4">
      <c r="A100" s="15"/>
      <c r="B100" s="14"/>
      <c r="C100" s="2"/>
      <c r="D100" s="14"/>
    </row>
    <row r="101" spans="1:4">
      <c r="A101" s="15"/>
      <c r="B101" s="14"/>
      <c r="C101" s="2"/>
      <c r="D101" s="14"/>
    </row>
    <row r="102" spans="1:4">
      <c r="A102" s="15"/>
      <c r="B102" s="14"/>
      <c r="C102" s="2"/>
      <c r="D102" s="14"/>
    </row>
    <row r="103" spans="1:4">
      <c r="A103" s="15"/>
      <c r="B103" s="14"/>
      <c r="C103" s="2"/>
      <c r="D103" s="14"/>
    </row>
    <row r="104" spans="1:4">
      <c r="A104" s="15"/>
      <c r="B104" s="14"/>
      <c r="C104" s="2"/>
      <c r="D104" s="14"/>
    </row>
    <row r="105" spans="1:4">
      <c r="A105" s="15"/>
      <c r="B105" s="14"/>
      <c r="C105" s="2"/>
      <c r="D105" s="14"/>
    </row>
    <row r="106" spans="1:4">
      <c r="A106" s="15"/>
      <c r="B106" s="14"/>
      <c r="C106" s="2"/>
      <c r="D106" s="14"/>
    </row>
    <row r="107" spans="1:4">
      <c r="A107" s="15"/>
      <c r="B107" s="14"/>
      <c r="C107" s="2"/>
      <c r="D107" s="14"/>
    </row>
    <row r="108" spans="1:4">
      <c r="A108" s="15"/>
      <c r="B108" s="14"/>
      <c r="C108" s="2"/>
      <c r="D108" s="14"/>
    </row>
    <row r="109" spans="1:4">
      <c r="A109" s="15"/>
      <c r="B109" s="14"/>
      <c r="C109" s="2"/>
      <c r="D109" s="14"/>
    </row>
    <row r="110" spans="1:4">
      <c r="A110" s="15"/>
      <c r="B110" s="14"/>
      <c r="C110" s="2"/>
      <c r="D110" s="14"/>
    </row>
    <row r="111" spans="1:4">
      <c r="A111" s="15"/>
      <c r="B111" s="14"/>
      <c r="C111" s="2"/>
      <c r="D111" s="14"/>
    </row>
    <row r="112" spans="1:4">
      <c r="A112" s="15"/>
      <c r="B112" s="14"/>
      <c r="C112" s="2"/>
      <c r="D112" s="14"/>
    </row>
    <row r="113" spans="1:4">
      <c r="A113" s="15"/>
      <c r="B113" s="14"/>
      <c r="C113" s="2"/>
      <c r="D113" s="14"/>
    </row>
    <row r="114" spans="1:4">
      <c r="A114" s="15"/>
      <c r="B114" s="14"/>
      <c r="C114" s="2"/>
      <c r="D114" s="14"/>
    </row>
    <row r="115" spans="1:4">
      <c r="A115" s="15"/>
      <c r="B115" s="14"/>
      <c r="C115" s="2"/>
      <c r="D115" s="14"/>
    </row>
    <row r="116" spans="1:4">
      <c r="A116" s="15"/>
      <c r="B116" s="14"/>
      <c r="C116" s="2"/>
      <c r="D116" s="14"/>
    </row>
    <row r="117" spans="1:4">
      <c r="A117" s="15"/>
      <c r="B117" s="14"/>
      <c r="C117" s="2"/>
      <c r="D117" s="14"/>
    </row>
    <row r="118" spans="1:4">
      <c r="A118" s="15"/>
      <c r="B118" s="14"/>
      <c r="C118" s="2"/>
      <c r="D118" s="14"/>
    </row>
    <row r="119" spans="1:4">
      <c r="A119" s="15"/>
      <c r="B119" s="14"/>
      <c r="C119" s="2"/>
      <c r="D119" s="14"/>
    </row>
    <row r="120" spans="1:4">
      <c r="A120" s="15"/>
      <c r="B120" s="14"/>
      <c r="C120" s="2"/>
      <c r="D120" s="14"/>
    </row>
    <row r="121" spans="1:4">
      <c r="A121" s="15"/>
      <c r="B121" s="14"/>
      <c r="C121" s="2"/>
      <c r="D121" s="14"/>
    </row>
    <row r="122" spans="1:4">
      <c r="A122" s="15"/>
      <c r="B122" s="14"/>
      <c r="C122" s="2"/>
      <c r="D122" s="14"/>
    </row>
    <row r="123" spans="1:4">
      <c r="A123" s="15"/>
      <c r="B123" s="14"/>
      <c r="C123" s="2"/>
      <c r="D123" s="14"/>
    </row>
    <row r="124" spans="1:4">
      <c r="A124" s="15"/>
      <c r="B124" s="14"/>
      <c r="C124" s="2"/>
      <c r="D124" s="14"/>
    </row>
    <row r="125" spans="1:4">
      <c r="A125" s="15"/>
      <c r="B125" s="14"/>
      <c r="C125" s="2"/>
      <c r="D125" s="14"/>
    </row>
    <row r="126" spans="1:4">
      <c r="A126" s="15"/>
      <c r="B126" s="14"/>
      <c r="C126" s="2"/>
      <c r="D126" s="14"/>
    </row>
    <row r="127" spans="1:4">
      <c r="A127" s="15"/>
      <c r="B127" s="14"/>
      <c r="C127" s="2"/>
      <c r="D127" s="14"/>
    </row>
    <row r="128" spans="1:4">
      <c r="A128" s="15"/>
      <c r="B128" s="14"/>
      <c r="C128" s="2"/>
      <c r="D128" s="14"/>
    </row>
    <row r="129" spans="1:4">
      <c r="A129" s="15"/>
      <c r="B129" s="14"/>
      <c r="C129" s="2"/>
      <c r="D129" s="14"/>
    </row>
    <row r="130" spans="1:4">
      <c r="A130" s="15"/>
      <c r="B130" s="14"/>
      <c r="C130" s="2"/>
      <c r="D130" s="14"/>
    </row>
    <row r="131" spans="1:4">
      <c r="A131" s="15"/>
      <c r="B131" s="14"/>
      <c r="C131" s="2"/>
      <c r="D131" s="14"/>
    </row>
    <row r="132" spans="1:4">
      <c r="A132" s="15"/>
      <c r="B132" s="14"/>
      <c r="C132" s="2"/>
      <c r="D132" s="14"/>
    </row>
    <row r="133" spans="1:4">
      <c r="A133" s="15"/>
      <c r="B133" s="14"/>
      <c r="C133" s="2"/>
      <c r="D133" s="14"/>
    </row>
    <row r="134" spans="1:4">
      <c r="A134" s="15"/>
      <c r="B134" s="14"/>
      <c r="C134" s="2"/>
      <c r="D134" s="14"/>
    </row>
    <row r="135" spans="1:4">
      <c r="A135" s="15"/>
      <c r="B135" s="14"/>
      <c r="C135" s="2"/>
      <c r="D135" s="14"/>
    </row>
    <row r="136" spans="1:4">
      <c r="A136" s="15"/>
      <c r="B136" s="14"/>
      <c r="C136" s="2"/>
      <c r="D136" s="14"/>
    </row>
    <row r="137" spans="1:4">
      <c r="A137" s="15"/>
      <c r="B137" s="14"/>
      <c r="C137" s="2"/>
      <c r="D137" s="14"/>
    </row>
    <row r="138" spans="1:4">
      <c r="A138" s="15"/>
      <c r="B138" s="14"/>
      <c r="C138" s="2"/>
      <c r="D138" s="14"/>
    </row>
    <row r="139" spans="1:4">
      <c r="A139" s="15"/>
      <c r="B139" s="14"/>
      <c r="C139" s="2"/>
      <c r="D139" s="14"/>
    </row>
    <row r="140" spans="1:4">
      <c r="A140" s="15"/>
      <c r="B140" s="14"/>
      <c r="C140" s="2"/>
      <c r="D140" s="14"/>
    </row>
    <row r="141" spans="1:4">
      <c r="A141" s="15"/>
      <c r="B141" s="14"/>
      <c r="C141" s="2"/>
      <c r="D141" s="14"/>
    </row>
    <row r="142" spans="1:4">
      <c r="A142" s="15"/>
      <c r="B142" s="14"/>
      <c r="C142" s="2"/>
      <c r="D142" s="14"/>
    </row>
    <row r="143" spans="1:4">
      <c r="A143" s="15"/>
      <c r="B143" s="14"/>
      <c r="C143" s="2"/>
      <c r="D143" s="14"/>
    </row>
    <row r="144" spans="1:4">
      <c r="A144" s="15"/>
      <c r="B144" s="14"/>
      <c r="C144" s="2"/>
      <c r="D144" s="14"/>
    </row>
    <row r="145" spans="1:4">
      <c r="A145" s="15"/>
      <c r="B145" s="14"/>
      <c r="C145" s="2"/>
      <c r="D145" s="14"/>
    </row>
    <row r="146" spans="1:4">
      <c r="A146" s="15"/>
      <c r="B146" s="14"/>
      <c r="C146" s="2"/>
      <c r="D146" s="14"/>
    </row>
    <row r="147" spans="1:4">
      <c r="A147" s="15"/>
      <c r="B147" s="14"/>
      <c r="C147" s="2"/>
      <c r="D147" s="14"/>
    </row>
    <row r="148" spans="1:4">
      <c r="A148" s="15"/>
      <c r="B148" s="14"/>
      <c r="C148" s="2"/>
      <c r="D148" s="14"/>
    </row>
    <row r="149" spans="1:4">
      <c r="A149" s="15"/>
      <c r="B149" s="14"/>
      <c r="C149" s="2"/>
      <c r="D149" s="14"/>
    </row>
    <row r="150" spans="1:4">
      <c r="A150" s="15"/>
      <c r="B150" s="14"/>
      <c r="C150" s="2"/>
      <c r="D150" s="14"/>
    </row>
    <row r="151" spans="1:4">
      <c r="A151" s="15"/>
      <c r="B151" s="14"/>
      <c r="C151" s="2"/>
      <c r="D151" s="14"/>
    </row>
    <row r="152" spans="1:4">
      <c r="A152" s="15"/>
      <c r="B152" s="14"/>
      <c r="C152" s="2"/>
      <c r="D152" s="14"/>
    </row>
    <row r="153" spans="1:4">
      <c r="A153" s="15"/>
      <c r="B153" s="14"/>
      <c r="C153" s="2"/>
      <c r="D153" s="14"/>
    </row>
    <row r="154" spans="1:4">
      <c r="A154" s="15"/>
      <c r="B154" s="14"/>
      <c r="C154" s="2"/>
      <c r="D154" s="14"/>
    </row>
    <row r="155" spans="1:4">
      <c r="A155" s="15"/>
      <c r="B155" s="14"/>
      <c r="C155" s="2"/>
      <c r="D155" s="14"/>
    </row>
    <row r="156" spans="1:4">
      <c r="A156" s="15"/>
      <c r="B156" s="14"/>
      <c r="C156" s="2"/>
      <c r="D156" s="14"/>
    </row>
    <row r="157" spans="1:4">
      <c r="A157" s="15"/>
      <c r="B157" s="14"/>
      <c r="C157" s="2"/>
      <c r="D157" s="14"/>
    </row>
    <row r="158" spans="1:4">
      <c r="A158" s="15"/>
      <c r="B158" s="14"/>
      <c r="C158" s="2"/>
      <c r="D158" s="14"/>
    </row>
    <row r="159" spans="1:4">
      <c r="A159" s="15"/>
      <c r="B159" s="14"/>
      <c r="C159" s="2"/>
      <c r="D159" s="14"/>
    </row>
    <row r="160" spans="1:4">
      <c r="A160" s="15"/>
      <c r="B160" s="14"/>
      <c r="C160" s="2"/>
      <c r="D160" s="14"/>
    </row>
    <row r="161" spans="1:4">
      <c r="A161" s="15"/>
      <c r="B161" s="14"/>
      <c r="C161" s="2"/>
      <c r="D161" s="14"/>
    </row>
    <row r="162" spans="1:4">
      <c r="A162" s="15"/>
      <c r="B162" s="14"/>
      <c r="C162" s="2"/>
      <c r="D162" s="14"/>
    </row>
    <row r="163" spans="1:4">
      <c r="A163" s="15"/>
      <c r="B163" s="14"/>
      <c r="C163" s="2"/>
      <c r="D163" s="14"/>
    </row>
    <row r="164" spans="1:4">
      <c r="A164" s="15"/>
      <c r="B164" s="14"/>
      <c r="C164" s="2"/>
      <c r="D164" s="14"/>
    </row>
    <row r="165" spans="1:4">
      <c r="A165" s="15"/>
      <c r="B165" s="14"/>
      <c r="C165" s="2"/>
      <c r="D165" s="14"/>
    </row>
    <row r="166" spans="1:4">
      <c r="A166" s="15"/>
      <c r="B166" s="14"/>
      <c r="C166" s="2"/>
      <c r="D166" s="14"/>
    </row>
    <row r="167" spans="1:4">
      <c r="A167" s="15"/>
      <c r="B167" s="14"/>
      <c r="C167" s="2"/>
      <c r="D167" s="14"/>
    </row>
    <row r="168" spans="1:4">
      <c r="A168" s="15"/>
      <c r="B168" s="14"/>
      <c r="C168" s="2"/>
      <c r="D168" s="14"/>
    </row>
    <row r="169" spans="1:4">
      <c r="A169" s="15"/>
      <c r="B169" s="14"/>
      <c r="C169" s="2"/>
      <c r="D169" s="14"/>
    </row>
    <row r="170" spans="1:4">
      <c r="A170" s="15"/>
      <c r="B170" s="14"/>
      <c r="C170" s="2"/>
      <c r="D170" s="14"/>
    </row>
    <row r="171" spans="1:4">
      <c r="A171" s="15"/>
      <c r="B171" s="14"/>
      <c r="C171" s="2"/>
      <c r="D171" s="14"/>
    </row>
    <row r="172" spans="1:4">
      <c r="A172" s="15"/>
      <c r="B172" s="14"/>
      <c r="C172" s="2"/>
      <c r="D172" s="14"/>
    </row>
    <row r="173" spans="1:4">
      <c r="A173" s="15"/>
      <c r="B173" s="14"/>
      <c r="C173" s="2"/>
      <c r="D173" s="14"/>
    </row>
    <row r="174" spans="1:4">
      <c r="A174" s="15"/>
      <c r="B174" s="14"/>
      <c r="C174" s="2"/>
      <c r="D174" s="14"/>
    </row>
    <row r="175" spans="1:4">
      <c r="A175" s="15"/>
      <c r="B175" s="14"/>
      <c r="C175" s="2"/>
      <c r="D175" s="14"/>
    </row>
    <row r="176" spans="1:4">
      <c r="A176" s="15"/>
      <c r="B176" s="14"/>
      <c r="C176" s="2"/>
      <c r="D176" s="14"/>
    </row>
    <row r="177" spans="1:4">
      <c r="A177" s="15"/>
      <c r="B177" s="14"/>
      <c r="C177" s="2"/>
      <c r="D177" s="14"/>
    </row>
    <row r="178" spans="1:4">
      <c r="A178" s="15"/>
      <c r="B178" s="14"/>
      <c r="C178" s="2"/>
      <c r="D178" s="14"/>
    </row>
    <row r="179" spans="1:4">
      <c r="A179" s="15"/>
      <c r="B179" s="14"/>
      <c r="C179" s="2"/>
      <c r="D179" s="14"/>
    </row>
    <row r="180" spans="1:4">
      <c r="A180" s="15"/>
      <c r="B180" s="14"/>
      <c r="C180" s="2"/>
      <c r="D180" s="14"/>
    </row>
    <row r="181" spans="1:4">
      <c r="A181" s="15"/>
      <c r="B181" s="14"/>
      <c r="C181" s="2"/>
      <c r="D181" s="14"/>
    </row>
    <row r="182" spans="1:4">
      <c r="A182" s="15"/>
      <c r="B182" s="14"/>
      <c r="C182" s="2"/>
      <c r="D182" s="14"/>
    </row>
    <row r="183" spans="1:4">
      <c r="A183" s="15"/>
      <c r="B183" s="14"/>
      <c r="C183" s="2"/>
      <c r="D183" s="14"/>
    </row>
    <row r="184" spans="1:4">
      <c r="A184" s="15"/>
      <c r="B184" s="14"/>
      <c r="C184" s="2"/>
      <c r="D184" s="14"/>
    </row>
    <row r="185" spans="1:4">
      <c r="A185" s="15"/>
      <c r="B185" s="14"/>
      <c r="C185" s="2"/>
      <c r="D185" s="14"/>
    </row>
    <row r="186" spans="1:4">
      <c r="A186" s="15"/>
      <c r="B186" s="14"/>
      <c r="C186" s="2"/>
      <c r="D186" s="14"/>
    </row>
    <row r="187" spans="1:4">
      <c r="A187" s="15"/>
      <c r="B187" s="14"/>
      <c r="C187" s="2"/>
      <c r="D187" s="14"/>
    </row>
    <row r="188" spans="1:4">
      <c r="A188" s="15"/>
      <c r="B188" s="14"/>
      <c r="C188" s="2"/>
      <c r="D188" s="14"/>
    </row>
  </sheetData>
  <sheetProtection algorithmName="SHA-512" hashValue="Vmat1ySGeSpwN5DD3z128Rg1i4xR5MtsnyZQS+stFl9kPlhnNMbX0ubfVr/4fYBGJH9v36b2GKECBKY0K7foNg==" saltValue="INfBJXN98wrR4i+KvZmm+w==" spinCount="100000" sheet="1" objects="1" scenarios="1"/>
  <mergeCells count="15">
    <mergeCell ref="B62:D62"/>
    <mergeCell ref="B4:D4"/>
    <mergeCell ref="A48:D48"/>
    <mergeCell ref="A1:B1"/>
    <mergeCell ref="A2:B2"/>
    <mergeCell ref="A4:A5"/>
    <mergeCell ref="B8:B9"/>
    <mergeCell ref="B26:B27"/>
    <mergeCell ref="A8:A9"/>
    <mergeCell ref="A51:D52"/>
    <mergeCell ref="A49:D50"/>
    <mergeCell ref="A26:A27"/>
    <mergeCell ref="A28:A29"/>
    <mergeCell ref="A39:A43"/>
    <mergeCell ref="A44:A46"/>
  </mergeCells>
  <dataValidations count="5">
    <dataValidation type="decimal" operator="lessThanOrEqual" allowBlank="1" showInputMessage="1" showErrorMessage="1" sqref="D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D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D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D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D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D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D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D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D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D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D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D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D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D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D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D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formula1>0.0125*D40</formula1>
    </dataValidation>
    <dataValidation type="decimal" allowBlank="1" showInputMessage="1" showErrorMessage="1" sqref="WVI983067:WVI983070 D983067:D983070 D917531:D917534 D851995:D851998 D786459:D786462 D720923:D720926 D655387:D655390 D589851:D589854 D524315:D524318 D458779:D458782 D393243:D393246 D327707:D327710 D262171:D262174 D196635:D196638 D131099:D131102 D65563:D65566 IW65563:IW65566 SS65563:SS65566 ACO65563:ACO65566 AMK65563:AMK65566 AWG65563:AWG65566 BGC65563:BGC65566 BPY65563:BPY65566 BZU65563:BZU65566 CJQ65563:CJQ65566 CTM65563:CTM65566 DDI65563:DDI65566 DNE65563:DNE65566 DXA65563:DXA65566 EGW65563:EGW65566 EQS65563:EQS65566 FAO65563:FAO65566 FKK65563:FKK65566 FUG65563:FUG65566 GEC65563:GEC65566 GNY65563:GNY65566 GXU65563:GXU65566 HHQ65563:HHQ65566 HRM65563:HRM65566 IBI65563:IBI65566 ILE65563:ILE65566 IVA65563:IVA65566 JEW65563:JEW65566 JOS65563:JOS65566 JYO65563:JYO65566 KIK65563:KIK65566 KSG65563:KSG65566 LCC65563:LCC65566 LLY65563:LLY65566 LVU65563:LVU65566 MFQ65563:MFQ65566 MPM65563:MPM65566 MZI65563:MZI65566 NJE65563:NJE65566 NTA65563:NTA65566 OCW65563:OCW65566 OMS65563:OMS65566 OWO65563:OWO65566 PGK65563:PGK65566 PQG65563:PQG65566 QAC65563:QAC65566 QJY65563:QJY65566 QTU65563:QTU65566 RDQ65563:RDQ65566 RNM65563:RNM65566 RXI65563:RXI65566 SHE65563:SHE65566 SRA65563:SRA65566 TAW65563:TAW65566 TKS65563:TKS65566 TUO65563:TUO65566 UEK65563:UEK65566 UOG65563:UOG65566 UYC65563:UYC65566 VHY65563:VHY65566 VRU65563:VRU65566 WBQ65563:WBQ65566 WLM65563:WLM65566 WVI65563:WVI65566 IW131099:IW131102 SS131099:SS131102 ACO131099:ACO131102 AMK131099:AMK131102 AWG131099:AWG131102 BGC131099:BGC131102 BPY131099:BPY131102 BZU131099:BZU131102 CJQ131099:CJQ131102 CTM131099:CTM131102 DDI131099:DDI131102 DNE131099:DNE131102 DXA131099:DXA131102 EGW131099:EGW131102 EQS131099:EQS131102 FAO131099:FAO131102 FKK131099:FKK131102 FUG131099:FUG131102 GEC131099:GEC131102 GNY131099:GNY131102 GXU131099:GXU131102 HHQ131099:HHQ131102 HRM131099:HRM131102 IBI131099:IBI131102 ILE131099:ILE131102 IVA131099:IVA131102 JEW131099:JEW131102 JOS131099:JOS131102 JYO131099:JYO131102 KIK131099:KIK131102 KSG131099:KSG131102 LCC131099:LCC131102 LLY131099:LLY131102 LVU131099:LVU131102 MFQ131099:MFQ131102 MPM131099:MPM131102 MZI131099:MZI131102 NJE131099:NJE131102 NTA131099:NTA131102 OCW131099:OCW131102 OMS131099:OMS131102 OWO131099:OWO131102 PGK131099:PGK131102 PQG131099:PQG131102 QAC131099:QAC131102 QJY131099:QJY131102 QTU131099:QTU131102 RDQ131099:RDQ131102 RNM131099:RNM131102 RXI131099:RXI131102 SHE131099:SHE131102 SRA131099:SRA131102 TAW131099:TAW131102 TKS131099:TKS131102 TUO131099:TUO131102 UEK131099:UEK131102 UOG131099:UOG131102 UYC131099:UYC131102 VHY131099:VHY131102 VRU131099:VRU131102 WBQ131099:WBQ131102 WLM131099:WLM131102 WVI131099:WVI131102 IW196635:IW196638 SS196635:SS196638 ACO196635:ACO196638 AMK196635:AMK196638 AWG196635:AWG196638 BGC196635:BGC196638 BPY196635:BPY196638 BZU196635:BZU196638 CJQ196635:CJQ196638 CTM196635:CTM196638 DDI196635:DDI196638 DNE196635:DNE196638 DXA196635:DXA196638 EGW196635:EGW196638 EQS196635:EQS196638 FAO196635:FAO196638 FKK196635:FKK196638 FUG196635:FUG196638 GEC196635:GEC196638 GNY196635:GNY196638 GXU196635:GXU196638 HHQ196635:HHQ196638 HRM196635:HRM196638 IBI196635:IBI196638 ILE196635:ILE196638 IVA196635:IVA196638 JEW196635:JEW196638 JOS196635:JOS196638 JYO196635:JYO196638 KIK196635:KIK196638 KSG196635:KSG196638 LCC196635:LCC196638 LLY196635:LLY196638 LVU196635:LVU196638 MFQ196635:MFQ196638 MPM196635:MPM196638 MZI196635:MZI196638 NJE196635:NJE196638 NTA196635:NTA196638 OCW196635:OCW196638 OMS196635:OMS196638 OWO196635:OWO196638 PGK196635:PGK196638 PQG196635:PQG196638 QAC196635:QAC196638 QJY196635:QJY196638 QTU196635:QTU196638 RDQ196635:RDQ196638 RNM196635:RNM196638 RXI196635:RXI196638 SHE196635:SHE196638 SRA196635:SRA196638 TAW196635:TAW196638 TKS196635:TKS196638 TUO196635:TUO196638 UEK196635:UEK196638 UOG196635:UOG196638 UYC196635:UYC196638 VHY196635:VHY196638 VRU196635:VRU196638 WBQ196635:WBQ196638 WLM196635:WLM196638 WVI196635:WVI196638 IW262171:IW262174 SS262171:SS262174 ACO262171:ACO262174 AMK262171:AMK262174 AWG262171:AWG262174 BGC262171:BGC262174 BPY262171:BPY262174 BZU262171:BZU262174 CJQ262171:CJQ262174 CTM262171:CTM262174 DDI262171:DDI262174 DNE262171:DNE262174 DXA262171:DXA262174 EGW262171:EGW262174 EQS262171:EQS262174 FAO262171:FAO262174 FKK262171:FKK262174 FUG262171:FUG262174 GEC262171:GEC262174 GNY262171:GNY262174 GXU262171:GXU262174 HHQ262171:HHQ262174 HRM262171:HRM262174 IBI262171:IBI262174 ILE262171:ILE262174 IVA262171:IVA262174 JEW262171:JEW262174 JOS262171:JOS262174 JYO262171:JYO262174 KIK262171:KIK262174 KSG262171:KSG262174 LCC262171:LCC262174 LLY262171:LLY262174 LVU262171:LVU262174 MFQ262171:MFQ262174 MPM262171:MPM262174 MZI262171:MZI262174 NJE262171:NJE262174 NTA262171:NTA262174 OCW262171:OCW262174 OMS262171:OMS262174 OWO262171:OWO262174 PGK262171:PGK262174 PQG262171:PQG262174 QAC262171:QAC262174 QJY262171:QJY262174 QTU262171:QTU262174 RDQ262171:RDQ262174 RNM262171:RNM262174 RXI262171:RXI262174 SHE262171:SHE262174 SRA262171:SRA262174 TAW262171:TAW262174 TKS262171:TKS262174 TUO262171:TUO262174 UEK262171:UEK262174 UOG262171:UOG262174 UYC262171:UYC262174 VHY262171:VHY262174 VRU262171:VRU262174 WBQ262171:WBQ262174 WLM262171:WLM262174 WVI262171:WVI262174 IW327707:IW327710 SS327707:SS327710 ACO327707:ACO327710 AMK327707:AMK327710 AWG327707:AWG327710 BGC327707:BGC327710 BPY327707:BPY327710 BZU327707:BZU327710 CJQ327707:CJQ327710 CTM327707:CTM327710 DDI327707:DDI327710 DNE327707:DNE327710 DXA327707:DXA327710 EGW327707:EGW327710 EQS327707:EQS327710 FAO327707:FAO327710 FKK327707:FKK327710 FUG327707:FUG327710 GEC327707:GEC327710 GNY327707:GNY327710 GXU327707:GXU327710 HHQ327707:HHQ327710 HRM327707:HRM327710 IBI327707:IBI327710 ILE327707:ILE327710 IVA327707:IVA327710 JEW327707:JEW327710 JOS327707:JOS327710 JYO327707:JYO327710 KIK327707:KIK327710 KSG327707:KSG327710 LCC327707:LCC327710 LLY327707:LLY327710 LVU327707:LVU327710 MFQ327707:MFQ327710 MPM327707:MPM327710 MZI327707:MZI327710 NJE327707:NJE327710 NTA327707:NTA327710 OCW327707:OCW327710 OMS327707:OMS327710 OWO327707:OWO327710 PGK327707:PGK327710 PQG327707:PQG327710 QAC327707:QAC327710 QJY327707:QJY327710 QTU327707:QTU327710 RDQ327707:RDQ327710 RNM327707:RNM327710 RXI327707:RXI327710 SHE327707:SHE327710 SRA327707:SRA327710 TAW327707:TAW327710 TKS327707:TKS327710 TUO327707:TUO327710 UEK327707:UEK327710 UOG327707:UOG327710 UYC327707:UYC327710 VHY327707:VHY327710 VRU327707:VRU327710 WBQ327707:WBQ327710 WLM327707:WLM327710 WVI327707:WVI327710 IW393243:IW393246 SS393243:SS393246 ACO393243:ACO393246 AMK393243:AMK393246 AWG393243:AWG393246 BGC393243:BGC393246 BPY393243:BPY393246 BZU393243:BZU393246 CJQ393243:CJQ393246 CTM393243:CTM393246 DDI393243:DDI393246 DNE393243:DNE393246 DXA393243:DXA393246 EGW393243:EGW393246 EQS393243:EQS393246 FAO393243:FAO393246 FKK393243:FKK393246 FUG393243:FUG393246 GEC393243:GEC393246 GNY393243:GNY393246 GXU393243:GXU393246 HHQ393243:HHQ393246 HRM393243:HRM393246 IBI393243:IBI393246 ILE393243:ILE393246 IVA393243:IVA393246 JEW393243:JEW393246 JOS393243:JOS393246 JYO393243:JYO393246 KIK393243:KIK393246 KSG393243:KSG393246 LCC393243:LCC393246 LLY393243:LLY393246 LVU393243:LVU393246 MFQ393243:MFQ393246 MPM393243:MPM393246 MZI393243:MZI393246 NJE393243:NJE393246 NTA393243:NTA393246 OCW393243:OCW393246 OMS393243:OMS393246 OWO393243:OWO393246 PGK393243:PGK393246 PQG393243:PQG393246 QAC393243:QAC393246 QJY393243:QJY393246 QTU393243:QTU393246 RDQ393243:RDQ393246 RNM393243:RNM393246 RXI393243:RXI393246 SHE393243:SHE393246 SRA393243:SRA393246 TAW393243:TAW393246 TKS393243:TKS393246 TUO393243:TUO393246 UEK393243:UEK393246 UOG393243:UOG393246 UYC393243:UYC393246 VHY393243:VHY393246 VRU393243:VRU393246 WBQ393243:WBQ393246 WLM393243:WLM393246 WVI393243:WVI393246 IW458779:IW458782 SS458779:SS458782 ACO458779:ACO458782 AMK458779:AMK458782 AWG458779:AWG458782 BGC458779:BGC458782 BPY458779:BPY458782 BZU458779:BZU458782 CJQ458779:CJQ458782 CTM458779:CTM458782 DDI458779:DDI458782 DNE458779:DNE458782 DXA458779:DXA458782 EGW458779:EGW458782 EQS458779:EQS458782 FAO458779:FAO458782 FKK458779:FKK458782 FUG458779:FUG458782 GEC458779:GEC458782 GNY458779:GNY458782 GXU458779:GXU458782 HHQ458779:HHQ458782 HRM458779:HRM458782 IBI458779:IBI458782 ILE458779:ILE458782 IVA458779:IVA458782 JEW458779:JEW458782 JOS458779:JOS458782 JYO458779:JYO458782 KIK458779:KIK458782 KSG458779:KSG458782 LCC458779:LCC458782 LLY458779:LLY458782 LVU458779:LVU458782 MFQ458779:MFQ458782 MPM458779:MPM458782 MZI458779:MZI458782 NJE458779:NJE458782 NTA458779:NTA458782 OCW458779:OCW458782 OMS458779:OMS458782 OWO458779:OWO458782 PGK458779:PGK458782 PQG458779:PQG458782 QAC458779:QAC458782 QJY458779:QJY458782 QTU458779:QTU458782 RDQ458779:RDQ458782 RNM458779:RNM458782 RXI458779:RXI458782 SHE458779:SHE458782 SRA458779:SRA458782 TAW458779:TAW458782 TKS458779:TKS458782 TUO458779:TUO458782 UEK458779:UEK458782 UOG458779:UOG458782 UYC458779:UYC458782 VHY458779:VHY458782 VRU458779:VRU458782 WBQ458779:WBQ458782 WLM458779:WLM458782 WVI458779:WVI458782 IW524315:IW524318 SS524315:SS524318 ACO524315:ACO524318 AMK524315:AMK524318 AWG524315:AWG524318 BGC524315:BGC524318 BPY524315:BPY524318 BZU524315:BZU524318 CJQ524315:CJQ524318 CTM524315:CTM524318 DDI524315:DDI524318 DNE524315:DNE524318 DXA524315:DXA524318 EGW524315:EGW524318 EQS524315:EQS524318 FAO524315:FAO524318 FKK524315:FKK524318 FUG524315:FUG524318 GEC524315:GEC524318 GNY524315:GNY524318 GXU524315:GXU524318 HHQ524315:HHQ524318 HRM524315:HRM524318 IBI524315:IBI524318 ILE524315:ILE524318 IVA524315:IVA524318 JEW524315:JEW524318 JOS524315:JOS524318 JYO524315:JYO524318 KIK524315:KIK524318 KSG524315:KSG524318 LCC524315:LCC524318 LLY524315:LLY524318 LVU524315:LVU524318 MFQ524315:MFQ524318 MPM524315:MPM524318 MZI524315:MZI524318 NJE524315:NJE524318 NTA524315:NTA524318 OCW524315:OCW524318 OMS524315:OMS524318 OWO524315:OWO524318 PGK524315:PGK524318 PQG524315:PQG524318 QAC524315:QAC524318 QJY524315:QJY524318 QTU524315:QTU524318 RDQ524315:RDQ524318 RNM524315:RNM524318 RXI524315:RXI524318 SHE524315:SHE524318 SRA524315:SRA524318 TAW524315:TAW524318 TKS524315:TKS524318 TUO524315:TUO524318 UEK524315:UEK524318 UOG524315:UOG524318 UYC524315:UYC524318 VHY524315:VHY524318 VRU524315:VRU524318 WBQ524315:WBQ524318 WLM524315:WLM524318 WVI524315:WVI524318 IW589851:IW589854 SS589851:SS589854 ACO589851:ACO589854 AMK589851:AMK589854 AWG589851:AWG589854 BGC589851:BGC589854 BPY589851:BPY589854 BZU589851:BZU589854 CJQ589851:CJQ589854 CTM589851:CTM589854 DDI589851:DDI589854 DNE589851:DNE589854 DXA589851:DXA589854 EGW589851:EGW589854 EQS589851:EQS589854 FAO589851:FAO589854 FKK589851:FKK589854 FUG589851:FUG589854 GEC589851:GEC589854 GNY589851:GNY589854 GXU589851:GXU589854 HHQ589851:HHQ589854 HRM589851:HRM589854 IBI589851:IBI589854 ILE589851:ILE589854 IVA589851:IVA589854 JEW589851:JEW589854 JOS589851:JOS589854 JYO589851:JYO589854 KIK589851:KIK589854 KSG589851:KSG589854 LCC589851:LCC589854 LLY589851:LLY589854 LVU589851:LVU589854 MFQ589851:MFQ589854 MPM589851:MPM589854 MZI589851:MZI589854 NJE589851:NJE589854 NTA589851:NTA589854 OCW589851:OCW589854 OMS589851:OMS589854 OWO589851:OWO589854 PGK589851:PGK589854 PQG589851:PQG589854 QAC589851:QAC589854 QJY589851:QJY589854 QTU589851:QTU589854 RDQ589851:RDQ589854 RNM589851:RNM589854 RXI589851:RXI589854 SHE589851:SHE589854 SRA589851:SRA589854 TAW589851:TAW589854 TKS589851:TKS589854 TUO589851:TUO589854 UEK589851:UEK589854 UOG589851:UOG589854 UYC589851:UYC589854 VHY589851:VHY589854 VRU589851:VRU589854 WBQ589851:WBQ589854 WLM589851:WLM589854 WVI589851:WVI589854 IW655387:IW655390 SS655387:SS655390 ACO655387:ACO655390 AMK655387:AMK655390 AWG655387:AWG655390 BGC655387:BGC655390 BPY655387:BPY655390 BZU655387:BZU655390 CJQ655387:CJQ655390 CTM655387:CTM655390 DDI655387:DDI655390 DNE655387:DNE655390 DXA655387:DXA655390 EGW655387:EGW655390 EQS655387:EQS655390 FAO655387:FAO655390 FKK655387:FKK655390 FUG655387:FUG655390 GEC655387:GEC655390 GNY655387:GNY655390 GXU655387:GXU655390 HHQ655387:HHQ655390 HRM655387:HRM655390 IBI655387:IBI655390 ILE655387:ILE655390 IVA655387:IVA655390 JEW655387:JEW655390 JOS655387:JOS655390 JYO655387:JYO655390 KIK655387:KIK655390 KSG655387:KSG655390 LCC655387:LCC655390 LLY655387:LLY655390 LVU655387:LVU655390 MFQ655387:MFQ655390 MPM655387:MPM655390 MZI655387:MZI655390 NJE655387:NJE655390 NTA655387:NTA655390 OCW655387:OCW655390 OMS655387:OMS655390 OWO655387:OWO655390 PGK655387:PGK655390 PQG655387:PQG655390 QAC655387:QAC655390 QJY655387:QJY655390 QTU655387:QTU655390 RDQ655387:RDQ655390 RNM655387:RNM655390 RXI655387:RXI655390 SHE655387:SHE655390 SRA655387:SRA655390 TAW655387:TAW655390 TKS655387:TKS655390 TUO655387:TUO655390 UEK655387:UEK655390 UOG655387:UOG655390 UYC655387:UYC655390 VHY655387:VHY655390 VRU655387:VRU655390 WBQ655387:WBQ655390 WLM655387:WLM655390 WVI655387:WVI655390 IW720923:IW720926 SS720923:SS720926 ACO720923:ACO720926 AMK720923:AMK720926 AWG720923:AWG720926 BGC720923:BGC720926 BPY720923:BPY720926 BZU720923:BZU720926 CJQ720923:CJQ720926 CTM720923:CTM720926 DDI720923:DDI720926 DNE720923:DNE720926 DXA720923:DXA720926 EGW720923:EGW720926 EQS720923:EQS720926 FAO720923:FAO720926 FKK720923:FKK720926 FUG720923:FUG720926 GEC720923:GEC720926 GNY720923:GNY720926 GXU720923:GXU720926 HHQ720923:HHQ720926 HRM720923:HRM720926 IBI720923:IBI720926 ILE720923:ILE720926 IVA720923:IVA720926 JEW720923:JEW720926 JOS720923:JOS720926 JYO720923:JYO720926 KIK720923:KIK720926 KSG720923:KSG720926 LCC720923:LCC720926 LLY720923:LLY720926 LVU720923:LVU720926 MFQ720923:MFQ720926 MPM720923:MPM720926 MZI720923:MZI720926 NJE720923:NJE720926 NTA720923:NTA720926 OCW720923:OCW720926 OMS720923:OMS720926 OWO720923:OWO720926 PGK720923:PGK720926 PQG720923:PQG720926 QAC720923:QAC720926 QJY720923:QJY720926 QTU720923:QTU720926 RDQ720923:RDQ720926 RNM720923:RNM720926 RXI720923:RXI720926 SHE720923:SHE720926 SRA720923:SRA720926 TAW720923:TAW720926 TKS720923:TKS720926 TUO720923:TUO720926 UEK720923:UEK720926 UOG720923:UOG720926 UYC720923:UYC720926 VHY720923:VHY720926 VRU720923:VRU720926 WBQ720923:WBQ720926 WLM720923:WLM720926 WVI720923:WVI720926 IW786459:IW786462 SS786459:SS786462 ACO786459:ACO786462 AMK786459:AMK786462 AWG786459:AWG786462 BGC786459:BGC786462 BPY786459:BPY786462 BZU786459:BZU786462 CJQ786459:CJQ786462 CTM786459:CTM786462 DDI786459:DDI786462 DNE786459:DNE786462 DXA786459:DXA786462 EGW786459:EGW786462 EQS786459:EQS786462 FAO786459:FAO786462 FKK786459:FKK786462 FUG786459:FUG786462 GEC786459:GEC786462 GNY786459:GNY786462 GXU786459:GXU786462 HHQ786459:HHQ786462 HRM786459:HRM786462 IBI786459:IBI786462 ILE786459:ILE786462 IVA786459:IVA786462 JEW786459:JEW786462 JOS786459:JOS786462 JYO786459:JYO786462 KIK786459:KIK786462 KSG786459:KSG786462 LCC786459:LCC786462 LLY786459:LLY786462 LVU786459:LVU786462 MFQ786459:MFQ786462 MPM786459:MPM786462 MZI786459:MZI786462 NJE786459:NJE786462 NTA786459:NTA786462 OCW786459:OCW786462 OMS786459:OMS786462 OWO786459:OWO786462 PGK786459:PGK786462 PQG786459:PQG786462 QAC786459:QAC786462 QJY786459:QJY786462 QTU786459:QTU786462 RDQ786459:RDQ786462 RNM786459:RNM786462 RXI786459:RXI786462 SHE786459:SHE786462 SRA786459:SRA786462 TAW786459:TAW786462 TKS786459:TKS786462 TUO786459:TUO786462 UEK786459:UEK786462 UOG786459:UOG786462 UYC786459:UYC786462 VHY786459:VHY786462 VRU786459:VRU786462 WBQ786459:WBQ786462 WLM786459:WLM786462 WVI786459:WVI786462 IW851995:IW851998 SS851995:SS851998 ACO851995:ACO851998 AMK851995:AMK851998 AWG851995:AWG851998 BGC851995:BGC851998 BPY851995:BPY851998 BZU851995:BZU851998 CJQ851995:CJQ851998 CTM851995:CTM851998 DDI851995:DDI851998 DNE851995:DNE851998 DXA851995:DXA851998 EGW851995:EGW851998 EQS851995:EQS851998 FAO851995:FAO851998 FKK851995:FKK851998 FUG851995:FUG851998 GEC851995:GEC851998 GNY851995:GNY851998 GXU851995:GXU851998 HHQ851995:HHQ851998 HRM851995:HRM851998 IBI851995:IBI851998 ILE851995:ILE851998 IVA851995:IVA851998 JEW851995:JEW851998 JOS851995:JOS851998 JYO851995:JYO851998 KIK851995:KIK851998 KSG851995:KSG851998 LCC851995:LCC851998 LLY851995:LLY851998 LVU851995:LVU851998 MFQ851995:MFQ851998 MPM851995:MPM851998 MZI851995:MZI851998 NJE851995:NJE851998 NTA851995:NTA851998 OCW851995:OCW851998 OMS851995:OMS851998 OWO851995:OWO851998 PGK851995:PGK851998 PQG851995:PQG851998 QAC851995:QAC851998 QJY851995:QJY851998 QTU851995:QTU851998 RDQ851995:RDQ851998 RNM851995:RNM851998 RXI851995:RXI851998 SHE851995:SHE851998 SRA851995:SRA851998 TAW851995:TAW851998 TKS851995:TKS851998 TUO851995:TUO851998 UEK851995:UEK851998 UOG851995:UOG851998 UYC851995:UYC851998 VHY851995:VHY851998 VRU851995:VRU851998 WBQ851995:WBQ851998 WLM851995:WLM851998 WVI851995:WVI851998 IW917531:IW917534 SS917531:SS917534 ACO917531:ACO917534 AMK917531:AMK917534 AWG917531:AWG917534 BGC917531:BGC917534 BPY917531:BPY917534 BZU917531:BZU917534 CJQ917531:CJQ917534 CTM917531:CTM917534 DDI917531:DDI917534 DNE917531:DNE917534 DXA917531:DXA917534 EGW917531:EGW917534 EQS917531:EQS917534 FAO917531:FAO917534 FKK917531:FKK917534 FUG917531:FUG917534 GEC917531:GEC917534 GNY917531:GNY917534 GXU917531:GXU917534 HHQ917531:HHQ917534 HRM917531:HRM917534 IBI917531:IBI917534 ILE917531:ILE917534 IVA917531:IVA917534 JEW917531:JEW917534 JOS917531:JOS917534 JYO917531:JYO917534 KIK917531:KIK917534 KSG917531:KSG917534 LCC917531:LCC917534 LLY917531:LLY917534 LVU917531:LVU917534 MFQ917531:MFQ917534 MPM917531:MPM917534 MZI917531:MZI917534 NJE917531:NJE917534 NTA917531:NTA917534 OCW917531:OCW917534 OMS917531:OMS917534 OWO917531:OWO917534 PGK917531:PGK917534 PQG917531:PQG917534 QAC917531:QAC917534 QJY917531:QJY917534 QTU917531:QTU917534 RDQ917531:RDQ917534 RNM917531:RNM917534 RXI917531:RXI917534 SHE917531:SHE917534 SRA917531:SRA917534 TAW917531:TAW917534 TKS917531:TKS917534 TUO917531:TUO917534 UEK917531:UEK917534 UOG917531:UOG917534 UYC917531:UYC917534 VHY917531:VHY917534 VRU917531:VRU917534 WBQ917531:WBQ917534 WLM917531:WLM917534 WVI917531:WVI917534 IW983067:IW983070 SS983067:SS983070 ACO983067:ACO983070 AMK983067:AMK983070 AWG983067:AWG983070 BGC983067:BGC983070 BPY983067:BPY983070 BZU983067:BZU983070 CJQ983067:CJQ983070 CTM983067:CTM983070 DDI983067:DDI983070 DNE983067:DNE983070 DXA983067:DXA983070 EGW983067:EGW983070 EQS983067:EQS983070 FAO983067:FAO983070 FKK983067:FKK983070 FUG983067:FUG983070 GEC983067:GEC983070 GNY983067:GNY983070 GXU983067:GXU983070 HHQ983067:HHQ983070 HRM983067:HRM983070 IBI983067:IBI983070 ILE983067:ILE983070 IVA983067:IVA983070 JEW983067:JEW983070 JOS983067:JOS983070 JYO983067:JYO983070 KIK983067:KIK983070 KSG983067:KSG983070 LCC983067:LCC983070 LLY983067:LLY983070 LVU983067:LVU983070 MFQ983067:MFQ983070 MPM983067:MPM983070 MZI983067:MZI983070 NJE983067:NJE983070 NTA983067:NTA983070 OCW983067:OCW983070 OMS983067:OMS983070 OWO983067:OWO983070 PGK983067:PGK983070 PQG983067:PQG983070 QAC983067:QAC983070 QJY983067:QJY983070 QTU983067:QTU983070 RDQ983067:RDQ983070 RNM983067:RNM983070 RXI983067:RXI983070 SHE983067:SHE983070 SRA983067:SRA983070 TAW983067:TAW983070 TKS983067:TKS983070 TUO983067:TUO983070 UEK983067:UEK983070 UOG983067:UOG983070 UYC983067:UYC983070 VHY983067:VHY983070 VRU983067:VRU983070 WBQ983067:WBQ983070 WLM983067:WLM983070 D27:D30 IW27:IW30 SS27:SS30 ACO27:ACO30 AMK27:AMK30 AWG27:AWG30 BGC27:BGC30 BPY27:BPY30 BZU27:BZU30 CJQ27:CJQ30 CTM27:CTM30 DDI27:DDI30 DNE27:DNE30 DXA27:DXA30 EGW27:EGW30 EQS27:EQS30 FAO27:FAO30 FKK27:FKK30 FUG27:FUG30 GEC27:GEC30 GNY27:GNY30 GXU27:GXU30 HHQ27:HHQ30 HRM27:HRM30 IBI27:IBI30 ILE27:ILE30 IVA27:IVA30 JEW27:JEW30 JOS27:JOS30 JYO27:JYO30 KIK27:KIK30 KSG27:KSG30 LCC27:LCC30 LLY27:LLY30 LVU27:LVU30 MFQ27:MFQ30 MPM27:MPM30 MZI27:MZI30 NJE27:NJE30 NTA27:NTA30 OCW27:OCW30 OMS27:OMS30 OWO27:OWO30 PGK27:PGK30 PQG27:PQG30 QAC27:QAC30 QJY27:QJY30 QTU27:QTU30 RDQ27:RDQ30 RNM27:RNM30 RXI27:RXI30 SHE27:SHE30 SRA27:SRA30 TAW27:TAW30 TKS27:TKS30 TUO27:TUO30 UEK27:UEK30 UOG27:UOG30 UYC27:UYC30 VHY27:VHY30 VRU27:VRU30 WBQ27:WBQ30 WLM27:WLM30 WVI27:WVI30">
      <formula1>-1000000000</formula1>
      <formula2>1000000000</formula2>
    </dataValidation>
    <dataValidation type="decimal" allowBlank="1" showInputMessage="1" showErrorMessage="1" sqref="WVI983059 D983059 D917523 D851987 D786451 D720915 D655379 D589843 D524307 D458771 D393235 D327699 D262163 D196627 D131091 D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D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formula1>-1000000000</formula1>
      <formula2>0</formula2>
    </dataValidation>
    <dataValidation type="decimal" allowBlank="1" showInputMessage="1" showErrorMessage="1" sqref="WVI983075 D983075 D917539 D852003 D786467 D720931 D655395 D589859 D524323 D458787 D393251 D327715 D262179 D196643 D131107 D65571 D983051 D917515 D851979 D786443 D720907 D655371 D589835 D524299 D458763 D393227 D327691 D262155 D196619 D131083 D65547 D983080:D983082 D917544:D917546 D852008:D852010 D786472:D786474 D720936:D720938 D655400:D655402 D589864:D589866 D524328:D524330 D458792:D458794 D393256:D393258 D327720:D327722 D262184:D262186 D196648:D196650 D131112:D131114 D65576:D65578 D983072:D983073 D917536:D917537 D852000:D852001 D786464:D786465 D720928:D720929 D655392:D655393 D589856:D589857 D524320:D524321 D458784:D458785 D393248:D393249 D327712:D327713 D262176:D262177 D196640:D196641 D131104:D131105 D65568:D65569 IW65568:IW65569 SS65568:SS65569 ACO65568:ACO65569 AMK65568:AMK65569 AWG65568:AWG65569 BGC65568:BGC65569 BPY65568:BPY65569 BZU65568:BZU65569 CJQ65568:CJQ65569 CTM65568:CTM65569 DDI65568:DDI65569 DNE65568:DNE65569 DXA65568:DXA65569 EGW65568:EGW65569 EQS65568:EQS65569 FAO65568:FAO65569 FKK65568:FKK65569 FUG65568:FUG65569 GEC65568:GEC65569 GNY65568:GNY65569 GXU65568:GXU65569 HHQ65568:HHQ65569 HRM65568:HRM65569 IBI65568:IBI65569 ILE65568:ILE65569 IVA65568:IVA65569 JEW65568:JEW65569 JOS65568:JOS65569 JYO65568:JYO65569 KIK65568:KIK65569 KSG65568:KSG65569 LCC65568:LCC65569 LLY65568:LLY65569 LVU65568:LVU65569 MFQ65568:MFQ65569 MPM65568:MPM65569 MZI65568:MZI65569 NJE65568:NJE65569 NTA65568:NTA65569 OCW65568:OCW65569 OMS65568:OMS65569 OWO65568:OWO65569 PGK65568:PGK65569 PQG65568:PQG65569 QAC65568:QAC65569 QJY65568:QJY65569 QTU65568:QTU65569 RDQ65568:RDQ65569 RNM65568:RNM65569 RXI65568:RXI65569 SHE65568:SHE65569 SRA65568:SRA65569 TAW65568:TAW65569 TKS65568:TKS65569 TUO65568:TUO65569 UEK65568:UEK65569 UOG65568:UOG65569 UYC65568:UYC65569 VHY65568:VHY65569 VRU65568:VRU65569 WBQ65568:WBQ65569 WLM65568:WLM65569 WVI65568:WVI65569 IW131104:IW131105 SS131104:SS131105 ACO131104:ACO131105 AMK131104:AMK131105 AWG131104:AWG131105 BGC131104:BGC131105 BPY131104:BPY131105 BZU131104:BZU131105 CJQ131104:CJQ131105 CTM131104:CTM131105 DDI131104:DDI131105 DNE131104:DNE131105 DXA131104:DXA131105 EGW131104:EGW131105 EQS131104:EQS131105 FAO131104:FAO131105 FKK131104:FKK131105 FUG131104:FUG131105 GEC131104:GEC131105 GNY131104:GNY131105 GXU131104:GXU131105 HHQ131104:HHQ131105 HRM131104:HRM131105 IBI131104:IBI131105 ILE131104:ILE131105 IVA131104:IVA131105 JEW131104:JEW131105 JOS131104:JOS131105 JYO131104:JYO131105 KIK131104:KIK131105 KSG131104:KSG131105 LCC131104:LCC131105 LLY131104:LLY131105 LVU131104:LVU131105 MFQ131104:MFQ131105 MPM131104:MPM131105 MZI131104:MZI131105 NJE131104:NJE131105 NTA131104:NTA131105 OCW131104:OCW131105 OMS131104:OMS131105 OWO131104:OWO131105 PGK131104:PGK131105 PQG131104:PQG131105 QAC131104:QAC131105 QJY131104:QJY131105 QTU131104:QTU131105 RDQ131104:RDQ131105 RNM131104:RNM131105 RXI131104:RXI131105 SHE131104:SHE131105 SRA131104:SRA131105 TAW131104:TAW131105 TKS131104:TKS131105 TUO131104:TUO131105 UEK131104:UEK131105 UOG131104:UOG131105 UYC131104:UYC131105 VHY131104:VHY131105 VRU131104:VRU131105 WBQ131104:WBQ131105 WLM131104:WLM131105 WVI131104:WVI131105 IW196640:IW196641 SS196640:SS196641 ACO196640:ACO196641 AMK196640:AMK196641 AWG196640:AWG196641 BGC196640:BGC196641 BPY196640:BPY196641 BZU196640:BZU196641 CJQ196640:CJQ196641 CTM196640:CTM196641 DDI196640:DDI196641 DNE196640:DNE196641 DXA196640:DXA196641 EGW196640:EGW196641 EQS196640:EQS196641 FAO196640:FAO196641 FKK196640:FKK196641 FUG196640:FUG196641 GEC196640:GEC196641 GNY196640:GNY196641 GXU196640:GXU196641 HHQ196640:HHQ196641 HRM196640:HRM196641 IBI196640:IBI196641 ILE196640:ILE196641 IVA196640:IVA196641 JEW196640:JEW196641 JOS196640:JOS196641 JYO196640:JYO196641 KIK196640:KIK196641 KSG196640:KSG196641 LCC196640:LCC196641 LLY196640:LLY196641 LVU196640:LVU196641 MFQ196640:MFQ196641 MPM196640:MPM196641 MZI196640:MZI196641 NJE196640:NJE196641 NTA196640:NTA196641 OCW196640:OCW196641 OMS196640:OMS196641 OWO196640:OWO196641 PGK196640:PGK196641 PQG196640:PQG196641 QAC196640:QAC196641 QJY196640:QJY196641 QTU196640:QTU196641 RDQ196640:RDQ196641 RNM196640:RNM196641 RXI196640:RXI196641 SHE196640:SHE196641 SRA196640:SRA196641 TAW196640:TAW196641 TKS196640:TKS196641 TUO196640:TUO196641 UEK196640:UEK196641 UOG196640:UOG196641 UYC196640:UYC196641 VHY196640:VHY196641 VRU196640:VRU196641 WBQ196640:WBQ196641 WLM196640:WLM196641 WVI196640:WVI196641 IW262176:IW262177 SS262176:SS262177 ACO262176:ACO262177 AMK262176:AMK262177 AWG262176:AWG262177 BGC262176:BGC262177 BPY262176:BPY262177 BZU262176:BZU262177 CJQ262176:CJQ262177 CTM262176:CTM262177 DDI262176:DDI262177 DNE262176:DNE262177 DXA262176:DXA262177 EGW262176:EGW262177 EQS262176:EQS262177 FAO262176:FAO262177 FKK262176:FKK262177 FUG262176:FUG262177 GEC262176:GEC262177 GNY262176:GNY262177 GXU262176:GXU262177 HHQ262176:HHQ262177 HRM262176:HRM262177 IBI262176:IBI262177 ILE262176:ILE262177 IVA262176:IVA262177 JEW262176:JEW262177 JOS262176:JOS262177 JYO262176:JYO262177 KIK262176:KIK262177 KSG262176:KSG262177 LCC262176:LCC262177 LLY262176:LLY262177 LVU262176:LVU262177 MFQ262176:MFQ262177 MPM262176:MPM262177 MZI262176:MZI262177 NJE262176:NJE262177 NTA262176:NTA262177 OCW262176:OCW262177 OMS262176:OMS262177 OWO262176:OWO262177 PGK262176:PGK262177 PQG262176:PQG262177 QAC262176:QAC262177 QJY262176:QJY262177 QTU262176:QTU262177 RDQ262176:RDQ262177 RNM262176:RNM262177 RXI262176:RXI262177 SHE262176:SHE262177 SRA262176:SRA262177 TAW262176:TAW262177 TKS262176:TKS262177 TUO262176:TUO262177 UEK262176:UEK262177 UOG262176:UOG262177 UYC262176:UYC262177 VHY262176:VHY262177 VRU262176:VRU262177 WBQ262176:WBQ262177 WLM262176:WLM262177 WVI262176:WVI262177 IW327712:IW327713 SS327712:SS327713 ACO327712:ACO327713 AMK327712:AMK327713 AWG327712:AWG327713 BGC327712:BGC327713 BPY327712:BPY327713 BZU327712:BZU327713 CJQ327712:CJQ327713 CTM327712:CTM327713 DDI327712:DDI327713 DNE327712:DNE327713 DXA327712:DXA327713 EGW327712:EGW327713 EQS327712:EQS327713 FAO327712:FAO327713 FKK327712:FKK327713 FUG327712:FUG327713 GEC327712:GEC327713 GNY327712:GNY327713 GXU327712:GXU327713 HHQ327712:HHQ327713 HRM327712:HRM327713 IBI327712:IBI327713 ILE327712:ILE327713 IVA327712:IVA327713 JEW327712:JEW327713 JOS327712:JOS327713 JYO327712:JYO327713 KIK327712:KIK327713 KSG327712:KSG327713 LCC327712:LCC327713 LLY327712:LLY327713 LVU327712:LVU327713 MFQ327712:MFQ327713 MPM327712:MPM327713 MZI327712:MZI327713 NJE327712:NJE327713 NTA327712:NTA327713 OCW327712:OCW327713 OMS327712:OMS327713 OWO327712:OWO327713 PGK327712:PGK327713 PQG327712:PQG327713 QAC327712:QAC327713 QJY327712:QJY327713 QTU327712:QTU327713 RDQ327712:RDQ327713 RNM327712:RNM327713 RXI327712:RXI327713 SHE327712:SHE327713 SRA327712:SRA327713 TAW327712:TAW327713 TKS327712:TKS327713 TUO327712:TUO327713 UEK327712:UEK327713 UOG327712:UOG327713 UYC327712:UYC327713 VHY327712:VHY327713 VRU327712:VRU327713 WBQ327712:WBQ327713 WLM327712:WLM327713 WVI327712:WVI327713 IW393248:IW393249 SS393248:SS393249 ACO393248:ACO393249 AMK393248:AMK393249 AWG393248:AWG393249 BGC393248:BGC393249 BPY393248:BPY393249 BZU393248:BZU393249 CJQ393248:CJQ393249 CTM393248:CTM393249 DDI393248:DDI393249 DNE393248:DNE393249 DXA393248:DXA393249 EGW393248:EGW393249 EQS393248:EQS393249 FAO393248:FAO393249 FKK393248:FKK393249 FUG393248:FUG393249 GEC393248:GEC393249 GNY393248:GNY393249 GXU393248:GXU393249 HHQ393248:HHQ393249 HRM393248:HRM393249 IBI393248:IBI393249 ILE393248:ILE393249 IVA393248:IVA393249 JEW393248:JEW393249 JOS393248:JOS393249 JYO393248:JYO393249 KIK393248:KIK393249 KSG393248:KSG393249 LCC393248:LCC393249 LLY393248:LLY393249 LVU393248:LVU393249 MFQ393248:MFQ393249 MPM393248:MPM393249 MZI393248:MZI393249 NJE393248:NJE393249 NTA393248:NTA393249 OCW393248:OCW393249 OMS393248:OMS393249 OWO393248:OWO393249 PGK393248:PGK393249 PQG393248:PQG393249 QAC393248:QAC393249 QJY393248:QJY393249 QTU393248:QTU393249 RDQ393248:RDQ393249 RNM393248:RNM393249 RXI393248:RXI393249 SHE393248:SHE393249 SRA393248:SRA393249 TAW393248:TAW393249 TKS393248:TKS393249 TUO393248:TUO393249 UEK393248:UEK393249 UOG393248:UOG393249 UYC393248:UYC393249 VHY393248:VHY393249 VRU393248:VRU393249 WBQ393248:WBQ393249 WLM393248:WLM393249 WVI393248:WVI393249 IW458784:IW458785 SS458784:SS458785 ACO458784:ACO458785 AMK458784:AMK458785 AWG458784:AWG458785 BGC458784:BGC458785 BPY458784:BPY458785 BZU458784:BZU458785 CJQ458784:CJQ458785 CTM458784:CTM458785 DDI458784:DDI458785 DNE458784:DNE458785 DXA458784:DXA458785 EGW458784:EGW458785 EQS458784:EQS458785 FAO458784:FAO458785 FKK458784:FKK458785 FUG458784:FUG458785 GEC458784:GEC458785 GNY458784:GNY458785 GXU458784:GXU458785 HHQ458784:HHQ458785 HRM458784:HRM458785 IBI458784:IBI458785 ILE458784:ILE458785 IVA458784:IVA458785 JEW458784:JEW458785 JOS458784:JOS458785 JYO458784:JYO458785 KIK458784:KIK458785 KSG458784:KSG458785 LCC458784:LCC458785 LLY458784:LLY458785 LVU458784:LVU458785 MFQ458784:MFQ458785 MPM458784:MPM458785 MZI458784:MZI458785 NJE458784:NJE458785 NTA458784:NTA458785 OCW458784:OCW458785 OMS458784:OMS458785 OWO458784:OWO458785 PGK458784:PGK458785 PQG458784:PQG458785 QAC458784:QAC458785 QJY458784:QJY458785 QTU458784:QTU458785 RDQ458784:RDQ458785 RNM458784:RNM458785 RXI458784:RXI458785 SHE458784:SHE458785 SRA458784:SRA458785 TAW458784:TAW458785 TKS458784:TKS458785 TUO458784:TUO458785 UEK458784:UEK458785 UOG458784:UOG458785 UYC458784:UYC458785 VHY458784:VHY458785 VRU458784:VRU458785 WBQ458784:WBQ458785 WLM458784:WLM458785 WVI458784:WVI458785 IW524320:IW524321 SS524320:SS524321 ACO524320:ACO524321 AMK524320:AMK524321 AWG524320:AWG524321 BGC524320:BGC524321 BPY524320:BPY524321 BZU524320:BZU524321 CJQ524320:CJQ524321 CTM524320:CTM524321 DDI524320:DDI524321 DNE524320:DNE524321 DXA524320:DXA524321 EGW524320:EGW524321 EQS524320:EQS524321 FAO524320:FAO524321 FKK524320:FKK524321 FUG524320:FUG524321 GEC524320:GEC524321 GNY524320:GNY524321 GXU524320:GXU524321 HHQ524320:HHQ524321 HRM524320:HRM524321 IBI524320:IBI524321 ILE524320:ILE524321 IVA524320:IVA524321 JEW524320:JEW524321 JOS524320:JOS524321 JYO524320:JYO524321 KIK524320:KIK524321 KSG524320:KSG524321 LCC524320:LCC524321 LLY524320:LLY524321 LVU524320:LVU524321 MFQ524320:MFQ524321 MPM524320:MPM524321 MZI524320:MZI524321 NJE524320:NJE524321 NTA524320:NTA524321 OCW524320:OCW524321 OMS524320:OMS524321 OWO524320:OWO524321 PGK524320:PGK524321 PQG524320:PQG524321 QAC524320:QAC524321 QJY524320:QJY524321 QTU524320:QTU524321 RDQ524320:RDQ524321 RNM524320:RNM524321 RXI524320:RXI524321 SHE524320:SHE524321 SRA524320:SRA524321 TAW524320:TAW524321 TKS524320:TKS524321 TUO524320:TUO524321 UEK524320:UEK524321 UOG524320:UOG524321 UYC524320:UYC524321 VHY524320:VHY524321 VRU524320:VRU524321 WBQ524320:WBQ524321 WLM524320:WLM524321 WVI524320:WVI524321 IW589856:IW589857 SS589856:SS589857 ACO589856:ACO589857 AMK589856:AMK589857 AWG589856:AWG589857 BGC589856:BGC589857 BPY589856:BPY589857 BZU589856:BZU589857 CJQ589856:CJQ589857 CTM589856:CTM589857 DDI589856:DDI589857 DNE589856:DNE589857 DXA589856:DXA589857 EGW589856:EGW589857 EQS589856:EQS589857 FAO589856:FAO589857 FKK589856:FKK589857 FUG589856:FUG589857 GEC589856:GEC589857 GNY589856:GNY589857 GXU589856:GXU589857 HHQ589856:HHQ589857 HRM589856:HRM589857 IBI589856:IBI589857 ILE589856:ILE589857 IVA589856:IVA589857 JEW589856:JEW589857 JOS589856:JOS589857 JYO589856:JYO589857 KIK589856:KIK589857 KSG589856:KSG589857 LCC589856:LCC589857 LLY589856:LLY589857 LVU589856:LVU589857 MFQ589856:MFQ589857 MPM589856:MPM589857 MZI589856:MZI589857 NJE589856:NJE589857 NTA589856:NTA589857 OCW589856:OCW589857 OMS589856:OMS589857 OWO589856:OWO589857 PGK589856:PGK589857 PQG589856:PQG589857 QAC589856:QAC589857 QJY589856:QJY589857 QTU589856:QTU589857 RDQ589856:RDQ589857 RNM589856:RNM589857 RXI589856:RXI589857 SHE589856:SHE589857 SRA589856:SRA589857 TAW589856:TAW589857 TKS589856:TKS589857 TUO589856:TUO589857 UEK589856:UEK589857 UOG589856:UOG589857 UYC589856:UYC589857 VHY589856:VHY589857 VRU589856:VRU589857 WBQ589856:WBQ589857 WLM589856:WLM589857 WVI589856:WVI589857 IW655392:IW655393 SS655392:SS655393 ACO655392:ACO655393 AMK655392:AMK655393 AWG655392:AWG655393 BGC655392:BGC655393 BPY655392:BPY655393 BZU655392:BZU655393 CJQ655392:CJQ655393 CTM655392:CTM655393 DDI655392:DDI655393 DNE655392:DNE655393 DXA655392:DXA655393 EGW655392:EGW655393 EQS655392:EQS655393 FAO655392:FAO655393 FKK655392:FKK655393 FUG655392:FUG655393 GEC655392:GEC655393 GNY655392:GNY655393 GXU655392:GXU655393 HHQ655392:HHQ655393 HRM655392:HRM655393 IBI655392:IBI655393 ILE655392:ILE655393 IVA655392:IVA655393 JEW655392:JEW655393 JOS655392:JOS655393 JYO655392:JYO655393 KIK655392:KIK655393 KSG655392:KSG655393 LCC655392:LCC655393 LLY655392:LLY655393 LVU655392:LVU655393 MFQ655392:MFQ655393 MPM655392:MPM655393 MZI655392:MZI655393 NJE655392:NJE655393 NTA655392:NTA655393 OCW655392:OCW655393 OMS655392:OMS655393 OWO655392:OWO655393 PGK655392:PGK655393 PQG655392:PQG655393 QAC655392:QAC655393 QJY655392:QJY655393 QTU655392:QTU655393 RDQ655392:RDQ655393 RNM655392:RNM655393 RXI655392:RXI655393 SHE655392:SHE655393 SRA655392:SRA655393 TAW655392:TAW655393 TKS655392:TKS655393 TUO655392:TUO655393 UEK655392:UEK655393 UOG655392:UOG655393 UYC655392:UYC655393 VHY655392:VHY655393 VRU655392:VRU655393 WBQ655392:WBQ655393 WLM655392:WLM655393 WVI655392:WVI655393 IW720928:IW720929 SS720928:SS720929 ACO720928:ACO720929 AMK720928:AMK720929 AWG720928:AWG720929 BGC720928:BGC720929 BPY720928:BPY720929 BZU720928:BZU720929 CJQ720928:CJQ720929 CTM720928:CTM720929 DDI720928:DDI720929 DNE720928:DNE720929 DXA720928:DXA720929 EGW720928:EGW720929 EQS720928:EQS720929 FAO720928:FAO720929 FKK720928:FKK720929 FUG720928:FUG720929 GEC720928:GEC720929 GNY720928:GNY720929 GXU720928:GXU720929 HHQ720928:HHQ720929 HRM720928:HRM720929 IBI720928:IBI720929 ILE720928:ILE720929 IVA720928:IVA720929 JEW720928:JEW720929 JOS720928:JOS720929 JYO720928:JYO720929 KIK720928:KIK720929 KSG720928:KSG720929 LCC720928:LCC720929 LLY720928:LLY720929 LVU720928:LVU720929 MFQ720928:MFQ720929 MPM720928:MPM720929 MZI720928:MZI720929 NJE720928:NJE720929 NTA720928:NTA720929 OCW720928:OCW720929 OMS720928:OMS720929 OWO720928:OWO720929 PGK720928:PGK720929 PQG720928:PQG720929 QAC720928:QAC720929 QJY720928:QJY720929 QTU720928:QTU720929 RDQ720928:RDQ720929 RNM720928:RNM720929 RXI720928:RXI720929 SHE720928:SHE720929 SRA720928:SRA720929 TAW720928:TAW720929 TKS720928:TKS720929 TUO720928:TUO720929 UEK720928:UEK720929 UOG720928:UOG720929 UYC720928:UYC720929 VHY720928:VHY720929 VRU720928:VRU720929 WBQ720928:WBQ720929 WLM720928:WLM720929 WVI720928:WVI720929 IW786464:IW786465 SS786464:SS786465 ACO786464:ACO786465 AMK786464:AMK786465 AWG786464:AWG786465 BGC786464:BGC786465 BPY786464:BPY786465 BZU786464:BZU786465 CJQ786464:CJQ786465 CTM786464:CTM786465 DDI786464:DDI786465 DNE786464:DNE786465 DXA786464:DXA786465 EGW786464:EGW786465 EQS786464:EQS786465 FAO786464:FAO786465 FKK786464:FKK786465 FUG786464:FUG786465 GEC786464:GEC786465 GNY786464:GNY786465 GXU786464:GXU786465 HHQ786464:HHQ786465 HRM786464:HRM786465 IBI786464:IBI786465 ILE786464:ILE786465 IVA786464:IVA786465 JEW786464:JEW786465 JOS786464:JOS786465 JYO786464:JYO786465 KIK786464:KIK786465 KSG786464:KSG786465 LCC786464:LCC786465 LLY786464:LLY786465 LVU786464:LVU786465 MFQ786464:MFQ786465 MPM786464:MPM786465 MZI786464:MZI786465 NJE786464:NJE786465 NTA786464:NTA786465 OCW786464:OCW786465 OMS786464:OMS786465 OWO786464:OWO786465 PGK786464:PGK786465 PQG786464:PQG786465 QAC786464:QAC786465 QJY786464:QJY786465 QTU786464:QTU786465 RDQ786464:RDQ786465 RNM786464:RNM786465 RXI786464:RXI786465 SHE786464:SHE786465 SRA786464:SRA786465 TAW786464:TAW786465 TKS786464:TKS786465 TUO786464:TUO786465 UEK786464:UEK786465 UOG786464:UOG786465 UYC786464:UYC786465 VHY786464:VHY786465 VRU786464:VRU786465 WBQ786464:WBQ786465 WLM786464:WLM786465 WVI786464:WVI786465 IW852000:IW852001 SS852000:SS852001 ACO852000:ACO852001 AMK852000:AMK852001 AWG852000:AWG852001 BGC852000:BGC852001 BPY852000:BPY852001 BZU852000:BZU852001 CJQ852000:CJQ852001 CTM852000:CTM852001 DDI852000:DDI852001 DNE852000:DNE852001 DXA852000:DXA852001 EGW852000:EGW852001 EQS852000:EQS852001 FAO852000:FAO852001 FKK852000:FKK852001 FUG852000:FUG852001 GEC852000:GEC852001 GNY852000:GNY852001 GXU852000:GXU852001 HHQ852000:HHQ852001 HRM852000:HRM852001 IBI852000:IBI852001 ILE852000:ILE852001 IVA852000:IVA852001 JEW852000:JEW852001 JOS852000:JOS852001 JYO852000:JYO852001 KIK852000:KIK852001 KSG852000:KSG852001 LCC852000:LCC852001 LLY852000:LLY852001 LVU852000:LVU852001 MFQ852000:MFQ852001 MPM852000:MPM852001 MZI852000:MZI852001 NJE852000:NJE852001 NTA852000:NTA852001 OCW852000:OCW852001 OMS852000:OMS852001 OWO852000:OWO852001 PGK852000:PGK852001 PQG852000:PQG852001 QAC852000:QAC852001 QJY852000:QJY852001 QTU852000:QTU852001 RDQ852000:RDQ852001 RNM852000:RNM852001 RXI852000:RXI852001 SHE852000:SHE852001 SRA852000:SRA852001 TAW852000:TAW852001 TKS852000:TKS852001 TUO852000:TUO852001 UEK852000:UEK852001 UOG852000:UOG852001 UYC852000:UYC852001 VHY852000:VHY852001 VRU852000:VRU852001 WBQ852000:WBQ852001 WLM852000:WLM852001 WVI852000:WVI852001 IW917536:IW917537 SS917536:SS917537 ACO917536:ACO917537 AMK917536:AMK917537 AWG917536:AWG917537 BGC917536:BGC917537 BPY917536:BPY917537 BZU917536:BZU917537 CJQ917536:CJQ917537 CTM917536:CTM917537 DDI917536:DDI917537 DNE917536:DNE917537 DXA917536:DXA917537 EGW917536:EGW917537 EQS917536:EQS917537 FAO917536:FAO917537 FKK917536:FKK917537 FUG917536:FUG917537 GEC917536:GEC917537 GNY917536:GNY917537 GXU917536:GXU917537 HHQ917536:HHQ917537 HRM917536:HRM917537 IBI917536:IBI917537 ILE917536:ILE917537 IVA917536:IVA917537 JEW917536:JEW917537 JOS917536:JOS917537 JYO917536:JYO917537 KIK917536:KIK917537 KSG917536:KSG917537 LCC917536:LCC917537 LLY917536:LLY917537 LVU917536:LVU917537 MFQ917536:MFQ917537 MPM917536:MPM917537 MZI917536:MZI917537 NJE917536:NJE917537 NTA917536:NTA917537 OCW917536:OCW917537 OMS917536:OMS917537 OWO917536:OWO917537 PGK917536:PGK917537 PQG917536:PQG917537 QAC917536:QAC917537 QJY917536:QJY917537 QTU917536:QTU917537 RDQ917536:RDQ917537 RNM917536:RNM917537 RXI917536:RXI917537 SHE917536:SHE917537 SRA917536:SRA917537 TAW917536:TAW917537 TKS917536:TKS917537 TUO917536:TUO917537 UEK917536:UEK917537 UOG917536:UOG917537 UYC917536:UYC917537 VHY917536:VHY917537 VRU917536:VRU917537 WBQ917536:WBQ917537 WLM917536:WLM917537 WVI917536:WVI917537 IW983072:IW983073 SS983072:SS983073 ACO983072:ACO983073 AMK983072:AMK983073 AWG983072:AWG983073 BGC983072:BGC983073 BPY983072:BPY983073 BZU983072:BZU983073 CJQ983072:CJQ983073 CTM983072:CTM983073 DDI983072:DDI983073 DNE983072:DNE983073 DXA983072:DXA983073 EGW983072:EGW983073 EQS983072:EQS983073 FAO983072:FAO983073 FKK983072:FKK983073 FUG983072:FUG983073 GEC983072:GEC983073 GNY983072:GNY983073 GXU983072:GXU983073 HHQ983072:HHQ983073 HRM983072:HRM983073 IBI983072:IBI983073 ILE983072:ILE983073 IVA983072:IVA983073 JEW983072:JEW983073 JOS983072:JOS983073 JYO983072:JYO983073 KIK983072:KIK983073 KSG983072:KSG983073 LCC983072:LCC983073 LLY983072:LLY983073 LVU983072:LVU983073 MFQ983072:MFQ983073 MPM983072:MPM983073 MZI983072:MZI983073 NJE983072:NJE983073 NTA983072:NTA983073 OCW983072:OCW983073 OMS983072:OMS983073 OWO983072:OWO983073 PGK983072:PGK983073 PQG983072:PQG983073 QAC983072:QAC983073 QJY983072:QJY983073 QTU983072:QTU983073 RDQ983072:RDQ983073 RNM983072:RNM983073 RXI983072:RXI983073 SHE983072:SHE983073 SRA983072:SRA983073 TAW983072:TAW983073 TKS983072:TKS983073 TUO983072:TUO983073 UEK983072:UEK983073 UOG983072:UOG983073 UYC983072:UYC983073 VHY983072:VHY983073 VRU983072:VRU983073 WBQ983072:WBQ983073 WLM983072:WLM983073 WVI983072:WVI983073 IW65576:IW65578 SS65576:SS65578 ACO65576:ACO65578 AMK65576:AMK65578 AWG65576:AWG65578 BGC65576:BGC65578 BPY65576:BPY65578 BZU65576:BZU65578 CJQ65576:CJQ65578 CTM65576:CTM65578 DDI65576:DDI65578 DNE65576:DNE65578 DXA65576:DXA65578 EGW65576:EGW65578 EQS65576:EQS65578 FAO65576:FAO65578 FKK65576:FKK65578 FUG65576:FUG65578 GEC65576:GEC65578 GNY65576:GNY65578 GXU65576:GXU65578 HHQ65576:HHQ65578 HRM65576:HRM65578 IBI65576:IBI65578 ILE65576:ILE65578 IVA65576:IVA65578 JEW65576:JEW65578 JOS65576:JOS65578 JYO65576:JYO65578 KIK65576:KIK65578 KSG65576:KSG65578 LCC65576:LCC65578 LLY65576:LLY65578 LVU65576:LVU65578 MFQ65576:MFQ65578 MPM65576:MPM65578 MZI65576:MZI65578 NJE65576:NJE65578 NTA65576:NTA65578 OCW65576:OCW65578 OMS65576:OMS65578 OWO65576:OWO65578 PGK65576:PGK65578 PQG65576:PQG65578 QAC65576:QAC65578 QJY65576:QJY65578 QTU65576:QTU65578 RDQ65576:RDQ65578 RNM65576:RNM65578 RXI65576:RXI65578 SHE65576:SHE65578 SRA65576:SRA65578 TAW65576:TAW65578 TKS65576:TKS65578 TUO65576:TUO65578 UEK65576:UEK65578 UOG65576:UOG65578 UYC65576:UYC65578 VHY65576:VHY65578 VRU65576:VRU65578 WBQ65576:WBQ65578 WLM65576:WLM65578 WVI65576:WVI65578 IW131112:IW131114 SS131112:SS131114 ACO131112:ACO131114 AMK131112:AMK131114 AWG131112:AWG131114 BGC131112:BGC131114 BPY131112:BPY131114 BZU131112:BZU131114 CJQ131112:CJQ131114 CTM131112:CTM131114 DDI131112:DDI131114 DNE131112:DNE131114 DXA131112:DXA131114 EGW131112:EGW131114 EQS131112:EQS131114 FAO131112:FAO131114 FKK131112:FKK131114 FUG131112:FUG131114 GEC131112:GEC131114 GNY131112:GNY131114 GXU131112:GXU131114 HHQ131112:HHQ131114 HRM131112:HRM131114 IBI131112:IBI131114 ILE131112:ILE131114 IVA131112:IVA131114 JEW131112:JEW131114 JOS131112:JOS131114 JYO131112:JYO131114 KIK131112:KIK131114 KSG131112:KSG131114 LCC131112:LCC131114 LLY131112:LLY131114 LVU131112:LVU131114 MFQ131112:MFQ131114 MPM131112:MPM131114 MZI131112:MZI131114 NJE131112:NJE131114 NTA131112:NTA131114 OCW131112:OCW131114 OMS131112:OMS131114 OWO131112:OWO131114 PGK131112:PGK131114 PQG131112:PQG131114 QAC131112:QAC131114 QJY131112:QJY131114 QTU131112:QTU131114 RDQ131112:RDQ131114 RNM131112:RNM131114 RXI131112:RXI131114 SHE131112:SHE131114 SRA131112:SRA131114 TAW131112:TAW131114 TKS131112:TKS131114 TUO131112:TUO131114 UEK131112:UEK131114 UOG131112:UOG131114 UYC131112:UYC131114 VHY131112:VHY131114 VRU131112:VRU131114 WBQ131112:WBQ131114 WLM131112:WLM131114 WVI131112:WVI131114 IW196648:IW196650 SS196648:SS196650 ACO196648:ACO196650 AMK196648:AMK196650 AWG196648:AWG196650 BGC196648:BGC196650 BPY196648:BPY196650 BZU196648:BZU196650 CJQ196648:CJQ196650 CTM196648:CTM196650 DDI196648:DDI196650 DNE196648:DNE196650 DXA196648:DXA196650 EGW196648:EGW196650 EQS196648:EQS196650 FAO196648:FAO196650 FKK196648:FKK196650 FUG196648:FUG196650 GEC196648:GEC196650 GNY196648:GNY196650 GXU196648:GXU196650 HHQ196648:HHQ196650 HRM196648:HRM196650 IBI196648:IBI196650 ILE196648:ILE196650 IVA196648:IVA196650 JEW196648:JEW196650 JOS196648:JOS196650 JYO196648:JYO196650 KIK196648:KIK196650 KSG196648:KSG196650 LCC196648:LCC196650 LLY196648:LLY196650 LVU196648:LVU196650 MFQ196648:MFQ196650 MPM196648:MPM196650 MZI196648:MZI196650 NJE196648:NJE196650 NTA196648:NTA196650 OCW196648:OCW196650 OMS196648:OMS196650 OWO196648:OWO196650 PGK196648:PGK196650 PQG196648:PQG196650 QAC196648:QAC196650 QJY196648:QJY196650 QTU196648:QTU196650 RDQ196648:RDQ196650 RNM196648:RNM196650 RXI196648:RXI196650 SHE196648:SHE196650 SRA196648:SRA196650 TAW196648:TAW196650 TKS196648:TKS196650 TUO196648:TUO196650 UEK196648:UEK196650 UOG196648:UOG196650 UYC196648:UYC196650 VHY196648:VHY196650 VRU196648:VRU196650 WBQ196648:WBQ196650 WLM196648:WLM196650 WVI196648:WVI196650 IW262184:IW262186 SS262184:SS262186 ACO262184:ACO262186 AMK262184:AMK262186 AWG262184:AWG262186 BGC262184:BGC262186 BPY262184:BPY262186 BZU262184:BZU262186 CJQ262184:CJQ262186 CTM262184:CTM262186 DDI262184:DDI262186 DNE262184:DNE262186 DXA262184:DXA262186 EGW262184:EGW262186 EQS262184:EQS262186 FAO262184:FAO262186 FKK262184:FKK262186 FUG262184:FUG262186 GEC262184:GEC262186 GNY262184:GNY262186 GXU262184:GXU262186 HHQ262184:HHQ262186 HRM262184:HRM262186 IBI262184:IBI262186 ILE262184:ILE262186 IVA262184:IVA262186 JEW262184:JEW262186 JOS262184:JOS262186 JYO262184:JYO262186 KIK262184:KIK262186 KSG262184:KSG262186 LCC262184:LCC262186 LLY262184:LLY262186 LVU262184:LVU262186 MFQ262184:MFQ262186 MPM262184:MPM262186 MZI262184:MZI262186 NJE262184:NJE262186 NTA262184:NTA262186 OCW262184:OCW262186 OMS262184:OMS262186 OWO262184:OWO262186 PGK262184:PGK262186 PQG262184:PQG262186 QAC262184:QAC262186 QJY262184:QJY262186 QTU262184:QTU262186 RDQ262184:RDQ262186 RNM262184:RNM262186 RXI262184:RXI262186 SHE262184:SHE262186 SRA262184:SRA262186 TAW262184:TAW262186 TKS262184:TKS262186 TUO262184:TUO262186 UEK262184:UEK262186 UOG262184:UOG262186 UYC262184:UYC262186 VHY262184:VHY262186 VRU262184:VRU262186 WBQ262184:WBQ262186 WLM262184:WLM262186 WVI262184:WVI262186 IW327720:IW327722 SS327720:SS327722 ACO327720:ACO327722 AMK327720:AMK327722 AWG327720:AWG327722 BGC327720:BGC327722 BPY327720:BPY327722 BZU327720:BZU327722 CJQ327720:CJQ327722 CTM327720:CTM327722 DDI327720:DDI327722 DNE327720:DNE327722 DXA327720:DXA327722 EGW327720:EGW327722 EQS327720:EQS327722 FAO327720:FAO327722 FKK327720:FKK327722 FUG327720:FUG327722 GEC327720:GEC327722 GNY327720:GNY327722 GXU327720:GXU327722 HHQ327720:HHQ327722 HRM327720:HRM327722 IBI327720:IBI327722 ILE327720:ILE327722 IVA327720:IVA327722 JEW327720:JEW327722 JOS327720:JOS327722 JYO327720:JYO327722 KIK327720:KIK327722 KSG327720:KSG327722 LCC327720:LCC327722 LLY327720:LLY327722 LVU327720:LVU327722 MFQ327720:MFQ327722 MPM327720:MPM327722 MZI327720:MZI327722 NJE327720:NJE327722 NTA327720:NTA327722 OCW327720:OCW327722 OMS327720:OMS327722 OWO327720:OWO327722 PGK327720:PGK327722 PQG327720:PQG327722 QAC327720:QAC327722 QJY327720:QJY327722 QTU327720:QTU327722 RDQ327720:RDQ327722 RNM327720:RNM327722 RXI327720:RXI327722 SHE327720:SHE327722 SRA327720:SRA327722 TAW327720:TAW327722 TKS327720:TKS327722 TUO327720:TUO327722 UEK327720:UEK327722 UOG327720:UOG327722 UYC327720:UYC327722 VHY327720:VHY327722 VRU327720:VRU327722 WBQ327720:WBQ327722 WLM327720:WLM327722 WVI327720:WVI327722 IW393256:IW393258 SS393256:SS393258 ACO393256:ACO393258 AMK393256:AMK393258 AWG393256:AWG393258 BGC393256:BGC393258 BPY393256:BPY393258 BZU393256:BZU393258 CJQ393256:CJQ393258 CTM393256:CTM393258 DDI393256:DDI393258 DNE393256:DNE393258 DXA393256:DXA393258 EGW393256:EGW393258 EQS393256:EQS393258 FAO393256:FAO393258 FKK393256:FKK393258 FUG393256:FUG393258 GEC393256:GEC393258 GNY393256:GNY393258 GXU393256:GXU393258 HHQ393256:HHQ393258 HRM393256:HRM393258 IBI393256:IBI393258 ILE393256:ILE393258 IVA393256:IVA393258 JEW393256:JEW393258 JOS393256:JOS393258 JYO393256:JYO393258 KIK393256:KIK393258 KSG393256:KSG393258 LCC393256:LCC393258 LLY393256:LLY393258 LVU393256:LVU393258 MFQ393256:MFQ393258 MPM393256:MPM393258 MZI393256:MZI393258 NJE393256:NJE393258 NTA393256:NTA393258 OCW393256:OCW393258 OMS393256:OMS393258 OWO393256:OWO393258 PGK393256:PGK393258 PQG393256:PQG393258 QAC393256:QAC393258 QJY393256:QJY393258 QTU393256:QTU393258 RDQ393256:RDQ393258 RNM393256:RNM393258 RXI393256:RXI393258 SHE393256:SHE393258 SRA393256:SRA393258 TAW393256:TAW393258 TKS393256:TKS393258 TUO393256:TUO393258 UEK393256:UEK393258 UOG393256:UOG393258 UYC393256:UYC393258 VHY393256:VHY393258 VRU393256:VRU393258 WBQ393256:WBQ393258 WLM393256:WLM393258 WVI393256:WVI393258 IW458792:IW458794 SS458792:SS458794 ACO458792:ACO458794 AMK458792:AMK458794 AWG458792:AWG458794 BGC458792:BGC458794 BPY458792:BPY458794 BZU458792:BZU458794 CJQ458792:CJQ458794 CTM458792:CTM458794 DDI458792:DDI458794 DNE458792:DNE458794 DXA458792:DXA458794 EGW458792:EGW458794 EQS458792:EQS458794 FAO458792:FAO458794 FKK458792:FKK458794 FUG458792:FUG458794 GEC458792:GEC458794 GNY458792:GNY458794 GXU458792:GXU458794 HHQ458792:HHQ458794 HRM458792:HRM458794 IBI458792:IBI458794 ILE458792:ILE458794 IVA458792:IVA458794 JEW458792:JEW458794 JOS458792:JOS458794 JYO458792:JYO458794 KIK458792:KIK458794 KSG458792:KSG458794 LCC458792:LCC458794 LLY458792:LLY458794 LVU458792:LVU458794 MFQ458792:MFQ458794 MPM458792:MPM458794 MZI458792:MZI458794 NJE458792:NJE458794 NTA458792:NTA458794 OCW458792:OCW458794 OMS458792:OMS458794 OWO458792:OWO458794 PGK458792:PGK458794 PQG458792:PQG458794 QAC458792:QAC458794 QJY458792:QJY458794 QTU458792:QTU458794 RDQ458792:RDQ458794 RNM458792:RNM458794 RXI458792:RXI458794 SHE458792:SHE458794 SRA458792:SRA458794 TAW458792:TAW458794 TKS458792:TKS458794 TUO458792:TUO458794 UEK458792:UEK458794 UOG458792:UOG458794 UYC458792:UYC458794 VHY458792:VHY458794 VRU458792:VRU458794 WBQ458792:WBQ458794 WLM458792:WLM458794 WVI458792:WVI458794 IW524328:IW524330 SS524328:SS524330 ACO524328:ACO524330 AMK524328:AMK524330 AWG524328:AWG524330 BGC524328:BGC524330 BPY524328:BPY524330 BZU524328:BZU524330 CJQ524328:CJQ524330 CTM524328:CTM524330 DDI524328:DDI524330 DNE524328:DNE524330 DXA524328:DXA524330 EGW524328:EGW524330 EQS524328:EQS524330 FAO524328:FAO524330 FKK524328:FKK524330 FUG524328:FUG524330 GEC524328:GEC524330 GNY524328:GNY524330 GXU524328:GXU524330 HHQ524328:HHQ524330 HRM524328:HRM524330 IBI524328:IBI524330 ILE524328:ILE524330 IVA524328:IVA524330 JEW524328:JEW524330 JOS524328:JOS524330 JYO524328:JYO524330 KIK524328:KIK524330 KSG524328:KSG524330 LCC524328:LCC524330 LLY524328:LLY524330 LVU524328:LVU524330 MFQ524328:MFQ524330 MPM524328:MPM524330 MZI524328:MZI524330 NJE524328:NJE524330 NTA524328:NTA524330 OCW524328:OCW524330 OMS524328:OMS524330 OWO524328:OWO524330 PGK524328:PGK524330 PQG524328:PQG524330 QAC524328:QAC524330 QJY524328:QJY524330 QTU524328:QTU524330 RDQ524328:RDQ524330 RNM524328:RNM524330 RXI524328:RXI524330 SHE524328:SHE524330 SRA524328:SRA524330 TAW524328:TAW524330 TKS524328:TKS524330 TUO524328:TUO524330 UEK524328:UEK524330 UOG524328:UOG524330 UYC524328:UYC524330 VHY524328:VHY524330 VRU524328:VRU524330 WBQ524328:WBQ524330 WLM524328:WLM524330 WVI524328:WVI524330 IW589864:IW589866 SS589864:SS589866 ACO589864:ACO589866 AMK589864:AMK589866 AWG589864:AWG589866 BGC589864:BGC589866 BPY589864:BPY589866 BZU589864:BZU589866 CJQ589864:CJQ589866 CTM589864:CTM589866 DDI589864:DDI589866 DNE589864:DNE589866 DXA589864:DXA589866 EGW589864:EGW589866 EQS589864:EQS589866 FAO589864:FAO589866 FKK589864:FKK589866 FUG589864:FUG589866 GEC589864:GEC589866 GNY589864:GNY589866 GXU589864:GXU589866 HHQ589864:HHQ589866 HRM589864:HRM589866 IBI589864:IBI589866 ILE589864:ILE589866 IVA589864:IVA589866 JEW589864:JEW589866 JOS589864:JOS589866 JYO589864:JYO589866 KIK589864:KIK589866 KSG589864:KSG589866 LCC589864:LCC589866 LLY589864:LLY589866 LVU589864:LVU589866 MFQ589864:MFQ589866 MPM589864:MPM589866 MZI589864:MZI589866 NJE589864:NJE589866 NTA589864:NTA589866 OCW589864:OCW589866 OMS589864:OMS589866 OWO589864:OWO589866 PGK589864:PGK589866 PQG589864:PQG589866 QAC589864:QAC589866 QJY589864:QJY589866 QTU589864:QTU589866 RDQ589864:RDQ589866 RNM589864:RNM589866 RXI589864:RXI589866 SHE589864:SHE589866 SRA589864:SRA589866 TAW589864:TAW589866 TKS589864:TKS589866 TUO589864:TUO589866 UEK589864:UEK589866 UOG589864:UOG589866 UYC589864:UYC589866 VHY589864:VHY589866 VRU589864:VRU589866 WBQ589864:WBQ589866 WLM589864:WLM589866 WVI589864:WVI589866 IW655400:IW655402 SS655400:SS655402 ACO655400:ACO655402 AMK655400:AMK655402 AWG655400:AWG655402 BGC655400:BGC655402 BPY655400:BPY655402 BZU655400:BZU655402 CJQ655400:CJQ655402 CTM655400:CTM655402 DDI655400:DDI655402 DNE655400:DNE655402 DXA655400:DXA655402 EGW655400:EGW655402 EQS655400:EQS655402 FAO655400:FAO655402 FKK655400:FKK655402 FUG655400:FUG655402 GEC655400:GEC655402 GNY655400:GNY655402 GXU655400:GXU655402 HHQ655400:HHQ655402 HRM655400:HRM655402 IBI655400:IBI655402 ILE655400:ILE655402 IVA655400:IVA655402 JEW655400:JEW655402 JOS655400:JOS655402 JYO655400:JYO655402 KIK655400:KIK655402 KSG655400:KSG655402 LCC655400:LCC655402 LLY655400:LLY655402 LVU655400:LVU655402 MFQ655400:MFQ655402 MPM655400:MPM655402 MZI655400:MZI655402 NJE655400:NJE655402 NTA655400:NTA655402 OCW655400:OCW655402 OMS655400:OMS655402 OWO655400:OWO655402 PGK655400:PGK655402 PQG655400:PQG655402 QAC655400:QAC655402 QJY655400:QJY655402 QTU655400:QTU655402 RDQ655400:RDQ655402 RNM655400:RNM655402 RXI655400:RXI655402 SHE655400:SHE655402 SRA655400:SRA655402 TAW655400:TAW655402 TKS655400:TKS655402 TUO655400:TUO655402 UEK655400:UEK655402 UOG655400:UOG655402 UYC655400:UYC655402 VHY655400:VHY655402 VRU655400:VRU655402 WBQ655400:WBQ655402 WLM655400:WLM655402 WVI655400:WVI655402 IW720936:IW720938 SS720936:SS720938 ACO720936:ACO720938 AMK720936:AMK720938 AWG720936:AWG720938 BGC720936:BGC720938 BPY720936:BPY720938 BZU720936:BZU720938 CJQ720936:CJQ720938 CTM720936:CTM720938 DDI720936:DDI720938 DNE720936:DNE720938 DXA720936:DXA720938 EGW720936:EGW720938 EQS720936:EQS720938 FAO720936:FAO720938 FKK720936:FKK720938 FUG720936:FUG720938 GEC720936:GEC720938 GNY720936:GNY720938 GXU720936:GXU720938 HHQ720936:HHQ720938 HRM720936:HRM720938 IBI720936:IBI720938 ILE720936:ILE720938 IVA720936:IVA720938 JEW720936:JEW720938 JOS720936:JOS720938 JYO720936:JYO720938 KIK720936:KIK720938 KSG720936:KSG720938 LCC720936:LCC720938 LLY720936:LLY720938 LVU720936:LVU720938 MFQ720936:MFQ720938 MPM720936:MPM720938 MZI720936:MZI720938 NJE720936:NJE720938 NTA720936:NTA720938 OCW720936:OCW720938 OMS720936:OMS720938 OWO720936:OWO720938 PGK720936:PGK720938 PQG720936:PQG720938 QAC720936:QAC720938 QJY720936:QJY720938 QTU720936:QTU720938 RDQ720936:RDQ720938 RNM720936:RNM720938 RXI720936:RXI720938 SHE720936:SHE720938 SRA720936:SRA720938 TAW720936:TAW720938 TKS720936:TKS720938 TUO720936:TUO720938 UEK720936:UEK720938 UOG720936:UOG720938 UYC720936:UYC720938 VHY720936:VHY720938 VRU720936:VRU720938 WBQ720936:WBQ720938 WLM720936:WLM720938 WVI720936:WVI720938 IW786472:IW786474 SS786472:SS786474 ACO786472:ACO786474 AMK786472:AMK786474 AWG786472:AWG786474 BGC786472:BGC786474 BPY786472:BPY786474 BZU786472:BZU786474 CJQ786472:CJQ786474 CTM786472:CTM786474 DDI786472:DDI786474 DNE786472:DNE786474 DXA786472:DXA786474 EGW786472:EGW786474 EQS786472:EQS786474 FAO786472:FAO786474 FKK786472:FKK786474 FUG786472:FUG786474 GEC786472:GEC786474 GNY786472:GNY786474 GXU786472:GXU786474 HHQ786472:HHQ786474 HRM786472:HRM786474 IBI786472:IBI786474 ILE786472:ILE786474 IVA786472:IVA786474 JEW786472:JEW786474 JOS786472:JOS786474 JYO786472:JYO786474 KIK786472:KIK786474 KSG786472:KSG786474 LCC786472:LCC786474 LLY786472:LLY786474 LVU786472:LVU786474 MFQ786472:MFQ786474 MPM786472:MPM786474 MZI786472:MZI786474 NJE786472:NJE786474 NTA786472:NTA786474 OCW786472:OCW786474 OMS786472:OMS786474 OWO786472:OWO786474 PGK786472:PGK786474 PQG786472:PQG786474 QAC786472:QAC786474 QJY786472:QJY786474 QTU786472:QTU786474 RDQ786472:RDQ786474 RNM786472:RNM786474 RXI786472:RXI786474 SHE786472:SHE786474 SRA786472:SRA786474 TAW786472:TAW786474 TKS786472:TKS786474 TUO786472:TUO786474 UEK786472:UEK786474 UOG786472:UOG786474 UYC786472:UYC786474 VHY786472:VHY786474 VRU786472:VRU786474 WBQ786472:WBQ786474 WLM786472:WLM786474 WVI786472:WVI786474 IW852008:IW852010 SS852008:SS852010 ACO852008:ACO852010 AMK852008:AMK852010 AWG852008:AWG852010 BGC852008:BGC852010 BPY852008:BPY852010 BZU852008:BZU852010 CJQ852008:CJQ852010 CTM852008:CTM852010 DDI852008:DDI852010 DNE852008:DNE852010 DXA852008:DXA852010 EGW852008:EGW852010 EQS852008:EQS852010 FAO852008:FAO852010 FKK852008:FKK852010 FUG852008:FUG852010 GEC852008:GEC852010 GNY852008:GNY852010 GXU852008:GXU852010 HHQ852008:HHQ852010 HRM852008:HRM852010 IBI852008:IBI852010 ILE852008:ILE852010 IVA852008:IVA852010 JEW852008:JEW852010 JOS852008:JOS852010 JYO852008:JYO852010 KIK852008:KIK852010 KSG852008:KSG852010 LCC852008:LCC852010 LLY852008:LLY852010 LVU852008:LVU852010 MFQ852008:MFQ852010 MPM852008:MPM852010 MZI852008:MZI852010 NJE852008:NJE852010 NTA852008:NTA852010 OCW852008:OCW852010 OMS852008:OMS852010 OWO852008:OWO852010 PGK852008:PGK852010 PQG852008:PQG852010 QAC852008:QAC852010 QJY852008:QJY852010 QTU852008:QTU852010 RDQ852008:RDQ852010 RNM852008:RNM852010 RXI852008:RXI852010 SHE852008:SHE852010 SRA852008:SRA852010 TAW852008:TAW852010 TKS852008:TKS852010 TUO852008:TUO852010 UEK852008:UEK852010 UOG852008:UOG852010 UYC852008:UYC852010 VHY852008:VHY852010 VRU852008:VRU852010 WBQ852008:WBQ852010 WLM852008:WLM852010 WVI852008:WVI852010 IW917544:IW917546 SS917544:SS917546 ACO917544:ACO917546 AMK917544:AMK917546 AWG917544:AWG917546 BGC917544:BGC917546 BPY917544:BPY917546 BZU917544:BZU917546 CJQ917544:CJQ917546 CTM917544:CTM917546 DDI917544:DDI917546 DNE917544:DNE917546 DXA917544:DXA917546 EGW917544:EGW917546 EQS917544:EQS917546 FAO917544:FAO917546 FKK917544:FKK917546 FUG917544:FUG917546 GEC917544:GEC917546 GNY917544:GNY917546 GXU917544:GXU917546 HHQ917544:HHQ917546 HRM917544:HRM917546 IBI917544:IBI917546 ILE917544:ILE917546 IVA917544:IVA917546 JEW917544:JEW917546 JOS917544:JOS917546 JYO917544:JYO917546 KIK917544:KIK917546 KSG917544:KSG917546 LCC917544:LCC917546 LLY917544:LLY917546 LVU917544:LVU917546 MFQ917544:MFQ917546 MPM917544:MPM917546 MZI917544:MZI917546 NJE917544:NJE917546 NTA917544:NTA917546 OCW917544:OCW917546 OMS917544:OMS917546 OWO917544:OWO917546 PGK917544:PGK917546 PQG917544:PQG917546 QAC917544:QAC917546 QJY917544:QJY917546 QTU917544:QTU917546 RDQ917544:RDQ917546 RNM917544:RNM917546 RXI917544:RXI917546 SHE917544:SHE917546 SRA917544:SRA917546 TAW917544:TAW917546 TKS917544:TKS917546 TUO917544:TUO917546 UEK917544:UEK917546 UOG917544:UOG917546 UYC917544:UYC917546 VHY917544:VHY917546 VRU917544:VRU917546 WBQ917544:WBQ917546 WLM917544:WLM917546 WVI917544:WVI917546 IW983080:IW983082 SS983080:SS983082 ACO983080:ACO983082 AMK983080:AMK983082 AWG983080:AWG983082 BGC983080:BGC983082 BPY983080:BPY983082 BZU983080:BZU983082 CJQ983080:CJQ983082 CTM983080:CTM983082 DDI983080:DDI983082 DNE983080:DNE983082 DXA983080:DXA983082 EGW983080:EGW983082 EQS983080:EQS983082 FAO983080:FAO983082 FKK983080:FKK983082 FUG983080:FUG983082 GEC983080:GEC983082 GNY983080:GNY983082 GXU983080:GXU983082 HHQ983080:HHQ983082 HRM983080:HRM983082 IBI983080:IBI983082 ILE983080:ILE983082 IVA983080:IVA983082 JEW983080:JEW983082 JOS983080:JOS983082 JYO983080:JYO983082 KIK983080:KIK983082 KSG983080:KSG983082 LCC983080:LCC983082 LLY983080:LLY983082 LVU983080:LVU983082 MFQ983080:MFQ983082 MPM983080:MPM983082 MZI983080:MZI983082 NJE983080:NJE983082 NTA983080:NTA983082 OCW983080:OCW983082 OMS983080:OMS983082 OWO983080:OWO983082 PGK983080:PGK983082 PQG983080:PQG983082 QAC983080:QAC983082 QJY983080:QJY983082 QTU983080:QTU983082 RDQ983080:RDQ983082 RNM983080:RNM983082 RXI983080:RXI983082 SHE983080:SHE983082 SRA983080:SRA983082 TAW983080:TAW983082 TKS983080:TKS983082 TUO983080:TUO983082 UEK983080:UEK983082 UOG983080:UOG983082 UYC983080:UYC983082 VHY983080:VHY983082 VRU983080:VRU983082 WBQ983080:WBQ983082 WLM983080:WLM983082 WVI983080:WVI983082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D32:D33 D35 D11 D40:D42 IW32:IW33 SS32:SS33 ACO32:ACO33 AMK32:AMK33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IW40:IW42 SS40:SS42 ACO40:ACO42 AMK40:AMK42 AWG40:AWG42 BGC40:BGC42 BPY40:BPY42 BZU40:BZU42 CJQ40:CJQ42 CTM40:CTM42 DDI40:DDI42 DNE40:DNE42 DXA40:DXA42 EGW40:EGW42 EQS40:EQS42 FAO40:FAO42 FKK40:FKK42 FUG40:FUG42 GEC40:GEC42 GNY40:GNY42 GXU40:GXU42 HHQ40:HHQ42 HRM40:HRM42 IBI40:IBI42 ILE40:ILE42 IVA40:IVA42 JEW40:JEW42 JOS40:JOS42 JYO40:JYO42 KIK40:KIK42 KSG40:KSG42 LCC40:LCC42 LLY40:LLY42 LVU40:LVU42 MFQ40:MFQ42 MPM40:MPM42 MZI40:MZI42 NJE40:NJE42 NTA40:NTA42 OCW40:OCW42 OMS40:OMS42 OWO40:OWO42 PGK40:PGK42 PQG40:PQG42 QAC40:QAC42 QJY40:QJY42 QTU40:QTU42 RDQ40:RDQ42 RNM40:RNM42 RXI40:RXI42 SHE40:SHE42 SRA40:SRA42 TAW40:TAW42 TKS40:TKS42 TUO40:TUO42 UEK40:UEK42 UOG40:UOG42 UYC40:UYC42 VHY40:VHY42 VRU40:VRU42 WBQ40:WBQ42 WLM40:WLM42 WVI40:WVI42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formula1>0</formula1>
      <formula2>1000000000</formula2>
    </dataValidation>
    <dataValidation operator="lessThanOrEqual" allowBlank="1" showInputMessage="1" showErrorMessage="1" sqref="WVI983076 D983076 D917540 D852004 D786468 D720932 D655396 D589860 D524324 D458788 D393252 D327716 D262180 D196644 D131108 D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D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dataValidations>
  <pageMargins left="0.7" right="0.7" top="0.75" bottom="0.75" header="0.3" footer="0.3"/>
  <pageSetup paperSize="9" scale="40"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A134"/>
  <sheetViews>
    <sheetView showGridLines="0" rightToLeft="1" view="pageBreakPreview" zoomScale="70" zoomScaleNormal="90" zoomScaleSheetLayoutView="70" workbookViewId="0">
      <pane ySplit="5" topLeftCell="A30" activePane="bottomLeft" state="frozen"/>
      <selection pane="bottomLeft" activeCell="H8" sqref="H8"/>
    </sheetView>
  </sheetViews>
  <sheetFormatPr defaultRowHeight="15"/>
  <cols>
    <col min="1" max="2" width="12.7109375" style="22" customWidth="1"/>
    <col min="3" max="3" width="69.140625" style="22" customWidth="1"/>
    <col min="4" max="4" width="19.42578125" style="22" customWidth="1"/>
    <col min="5" max="5" width="17.5703125" style="22" customWidth="1"/>
    <col min="6" max="6" width="20.85546875" style="22" customWidth="1"/>
    <col min="7" max="7" width="16.7109375" style="22" customWidth="1"/>
    <col min="8" max="8" width="17.42578125" style="22" customWidth="1"/>
    <col min="9" max="9" width="24" style="22" customWidth="1"/>
    <col min="10" max="10" width="19.5703125" style="22" customWidth="1"/>
    <col min="11" max="11" width="21.140625" style="22" customWidth="1"/>
    <col min="12" max="12" width="28.28515625" style="22" customWidth="1"/>
    <col min="13" max="13" width="30.28515625" style="22" customWidth="1"/>
    <col min="14" max="14" width="21" style="22" customWidth="1"/>
    <col min="15" max="26" width="9" style="22"/>
    <col min="27" max="27" width="0" style="22" hidden="1" customWidth="1"/>
    <col min="28" max="246" width="9" style="22"/>
    <col min="247" max="247" width="4.7109375" style="22" customWidth="1"/>
    <col min="248" max="248" width="43.140625" style="22" customWidth="1"/>
    <col min="249" max="251" width="17.5703125" style="22" customWidth="1"/>
    <col min="252" max="253" width="14.7109375" style="22" customWidth="1"/>
    <col min="254" max="258" width="17.5703125" style="22" customWidth="1"/>
    <col min="259" max="259" width="16.85546875" style="22" customWidth="1"/>
    <col min="260" max="502" width="9" style="22"/>
    <col min="503" max="503" width="4.7109375" style="22" customWidth="1"/>
    <col min="504" max="504" width="43.140625" style="22" customWidth="1"/>
    <col min="505" max="507" width="17.5703125" style="22" customWidth="1"/>
    <col min="508" max="509" width="14.7109375" style="22" customWidth="1"/>
    <col min="510" max="514" width="17.5703125" style="22" customWidth="1"/>
    <col min="515" max="515" width="16.85546875" style="22" customWidth="1"/>
    <col min="516" max="758" width="9" style="22"/>
    <col min="759" max="759" width="4.7109375" style="22" customWidth="1"/>
    <col min="760" max="760" width="43.140625" style="22" customWidth="1"/>
    <col min="761" max="763" width="17.5703125" style="22" customWidth="1"/>
    <col min="764" max="765" width="14.7109375" style="22" customWidth="1"/>
    <col min="766" max="770" width="17.5703125" style="22" customWidth="1"/>
    <col min="771" max="771" width="16.85546875" style="22" customWidth="1"/>
    <col min="772" max="1014" width="9" style="22"/>
    <col min="1015" max="1015" width="4.7109375" style="22" customWidth="1"/>
    <col min="1016" max="1016" width="43.140625" style="22" customWidth="1"/>
    <col min="1017" max="1019" width="17.5703125" style="22" customWidth="1"/>
    <col min="1020" max="1021" width="14.7109375" style="22" customWidth="1"/>
    <col min="1022" max="1026" width="17.5703125" style="22" customWidth="1"/>
    <col min="1027" max="1027" width="16.85546875" style="22" customWidth="1"/>
    <col min="1028" max="1270" width="9" style="22"/>
    <col min="1271" max="1271" width="4.7109375" style="22" customWidth="1"/>
    <col min="1272" max="1272" width="43.140625" style="22" customWidth="1"/>
    <col min="1273" max="1275" width="17.5703125" style="22" customWidth="1"/>
    <col min="1276" max="1277" width="14.7109375" style="22" customWidth="1"/>
    <col min="1278" max="1282" width="17.5703125" style="22" customWidth="1"/>
    <col min="1283" max="1283" width="16.85546875" style="22" customWidth="1"/>
    <col min="1284" max="1526" width="9" style="22"/>
    <col min="1527" max="1527" width="4.7109375" style="22" customWidth="1"/>
    <col min="1528" max="1528" width="43.140625" style="22" customWidth="1"/>
    <col min="1529" max="1531" width="17.5703125" style="22" customWidth="1"/>
    <col min="1532" max="1533" width="14.7109375" style="22" customWidth="1"/>
    <col min="1534" max="1538" width="17.5703125" style="22" customWidth="1"/>
    <col min="1539" max="1539" width="16.85546875" style="22" customWidth="1"/>
    <col min="1540" max="1782" width="9" style="22"/>
    <col min="1783" max="1783" width="4.7109375" style="22" customWidth="1"/>
    <col min="1784" max="1784" width="43.140625" style="22" customWidth="1"/>
    <col min="1785" max="1787" width="17.5703125" style="22" customWidth="1"/>
    <col min="1788" max="1789" width="14.7109375" style="22" customWidth="1"/>
    <col min="1790" max="1794" width="17.5703125" style="22" customWidth="1"/>
    <col min="1795" max="1795" width="16.85546875" style="22" customWidth="1"/>
    <col min="1796" max="2038" width="9" style="22"/>
    <col min="2039" max="2039" width="4.7109375" style="22" customWidth="1"/>
    <col min="2040" max="2040" width="43.140625" style="22" customWidth="1"/>
    <col min="2041" max="2043" width="17.5703125" style="22" customWidth="1"/>
    <col min="2044" max="2045" width="14.7109375" style="22" customWidth="1"/>
    <col min="2046" max="2050" width="17.5703125" style="22" customWidth="1"/>
    <col min="2051" max="2051" width="16.85546875" style="22" customWidth="1"/>
    <col min="2052" max="2294" width="9" style="22"/>
    <col min="2295" max="2295" width="4.7109375" style="22" customWidth="1"/>
    <col min="2296" max="2296" width="43.140625" style="22" customWidth="1"/>
    <col min="2297" max="2299" width="17.5703125" style="22" customWidth="1"/>
    <col min="2300" max="2301" width="14.7109375" style="22" customWidth="1"/>
    <col min="2302" max="2306" width="17.5703125" style="22" customWidth="1"/>
    <col min="2307" max="2307" width="16.85546875" style="22" customWidth="1"/>
    <col min="2308" max="2550" width="9" style="22"/>
    <col min="2551" max="2551" width="4.7109375" style="22" customWidth="1"/>
    <col min="2552" max="2552" width="43.140625" style="22" customWidth="1"/>
    <col min="2553" max="2555" width="17.5703125" style="22" customWidth="1"/>
    <col min="2556" max="2557" width="14.7109375" style="22" customWidth="1"/>
    <col min="2558" max="2562" width="17.5703125" style="22" customWidth="1"/>
    <col min="2563" max="2563" width="16.85546875" style="22" customWidth="1"/>
    <col min="2564" max="2806" width="9" style="22"/>
    <col min="2807" max="2807" width="4.7109375" style="22" customWidth="1"/>
    <col min="2808" max="2808" width="43.140625" style="22" customWidth="1"/>
    <col min="2809" max="2811" width="17.5703125" style="22" customWidth="1"/>
    <col min="2812" max="2813" width="14.7109375" style="22" customWidth="1"/>
    <col min="2814" max="2818" width="17.5703125" style="22" customWidth="1"/>
    <col min="2819" max="2819" width="16.85546875" style="22" customWidth="1"/>
    <col min="2820" max="3062" width="9" style="22"/>
    <col min="3063" max="3063" width="4.7109375" style="22" customWidth="1"/>
    <col min="3064" max="3064" width="43.140625" style="22" customWidth="1"/>
    <col min="3065" max="3067" width="17.5703125" style="22" customWidth="1"/>
    <col min="3068" max="3069" width="14.7109375" style="22" customWidth="1"/>
    <col min="3070" max="3074" width="17.5703125" style="22" customWidth="1"/>
    <col min="3075" max="3075" width="16.85546875" style="22" customWidth="1"/>
    <col min="3076" max="3318" width="9" style="22"/>
    <col min="3319" max="3319" width="4.7109375" style="22" customWidth="1"/>
    <col min="3320" max="3320" width="43.140625" style="22" customWidth="1"/>
    <col min="3321" max="3323" width="17.5703125" style="22" customWidth="1"/>
    <col min="3324" max="3325" width="14.7109375" style="22" customWidth="1"/>
    <col min="3326" max="3330" width="17.5703125" style="22" customWidth="1"/>
    <col min="3331" max="3331" width="16.85546875" style="22" customWidth="1"/>
    <col min="3332" max="3574" width="9" style="22"/>
    <col min="3575" max="3575" width="4.7109375" style="22" customWidth="1"/>
    <col min="3576" max="3576" width="43.140625" style="22" customWidth="1"/>
    <col min="3577" max="3579" width="17.5703125" style="22" customWidth="1"/>
    <col min="3580" max="3581" width="14.7109375" style="22" customWidth="1"/>
    <col min="3582" max="3586" width="17.5703125" style="22" customWidth="1"/>
    <col min="3587" max="3587" width="16.85546875" style="22" customWidth="1"/>
    <col min="3588" max="3830" width="9" style="22"/>
    <col min="3831" max="3831" width="4.7109375" style="22" customWidth="1"/>
    <col min="3832" max="3832" width="43.140625" style="22" customWidth="1"/>
    <col min="3833" max="3835" width="17.5703125" style="22" customWidth="1"/>
    <col min="3836" max="3837" width="14.7109375" style="22" customWidth="1"/>
    <col min="3838" max="3842" width="17.5703125" style="22" customWidth="1"/>
    <col min="3843" max="3843" width="16.85546875" style="22" customWidth="1"/>
    <col min="3844" max="4086" width="9" style="22"/>
    <col min="4087" max="4087" width="4.7109375" style="22" customWidth="1"/>
    <col min="4088" max="4088" width="43.140625" style="22" customWidth="1"/>
    <col min="4089" max="4091" width="17.5703125" style="22" customWidth="1"/>
    <col min="4092" max="4093" width="14.7109375" style="22" customWidth="1"/>
    <col min="4094" max="4098" width="17.5703125" style="22" customWidth="1"/>
    <col min="4099" max="4099" width="16.85546875" style="22" customWidth="1"/>
    <col min="4100" max="4342" width="9" style="22"/>
    <col min="4343" max="4343" width="4.7109375" style="22" customWidth="1"/>
    <col min="4344" max="4344" width="43.140625" style="22" customWidth="1"/>
    <col min="4345" max="4347" width="17.5703125" style="22" customWidth="1"/>
    <col min="4348" max="4349" width="14.7109375" style="22" customWidth="1"/>
    <col min="4350" max="4354" width="17.5703125" style="22" customWidth="1"/>
    <col min="4355" max="4355" width="16.85546875" style="22" customWidth="1"/>
    <col min="4356" max="4598" width="9" style="22"/>
    <col min="4599" max="4599" width="4.7109375" style="22" customWidth="1"/>
    <col min="4600" max="4600" width="43.140625" style="22" customWidth="1"/>
    <col min="4601" max="4603" width="17.5703125" style="22" customWidth="1"/>
    <col min="4604" max="4605" width="14.7109375" style="22" customWidth="1"/>
    <col min="4606" max="4610" width="17.5703125" style="22" customWidth="1"/>
    <col min="4611" max="4611" width="16.85546875" style="22" customWidth="1"/>
    <col min="4612" max="4854" width="9" style="22"/>
    <col min="4855" max="4855" width="4.7109375" style="22" customWidth="1"/>
    <col min="4856" max="4856" width="43.140625" style="22" customWidth="1"/>
    <col min="4857" max="4859" width="17.5703125" style="22" customWidth="1"/>
    <col min="4860" max="4861" width="14.7109375" style="22" customWidth="1"/>
    <col min="4862" max="4866" width="17.5703125" style="22" customWidth="1"/>
    <col min="4867" max="4867" width="16.85546875" style="22" customWidth="1"/>
    <col min="4868" max="5110" width="9" style="22"/>
    <col min="5111" max="5111" width="4.7109375" style="22" customWidth="1"/>
    <col min="5112" max="5112" width="43.140625" style="22" customWidth="1"/>
    <col min="5113" max="5115" width="17.5703125" style="22" customWidth="1"/>
    <col min="5116" max="5117" width="14.7109375" style="22" customWidth="1"/>
    <col min="5118" max="5122" width="17.5703125" style="22" customWidth="1"/>
    <col min="5123" max="5123" width="16.85546875" style="22" customWidth="1"/>
    <col min="5124" max="5366" width="9" style="22"/>
    <col min="5367" max="5367" width="4.7109375" style="22" customWidth="1"/>
    <col min="5368" max="5368" width="43.140625" style="22" customWidth="1"/>
    <col min="5369" max="5371" width="17.5703125" style="22" customWidth="1"/>
    <col min="5372" max="5373" width="14.7109375" style="22" customWidth="1"/>
    <col min="5374" max="5378" width="17.5703125" style="22" customWidth="1"/>
    <col min="5379" max="5379" width="16.85546875" style="22" customWidth="1"/>
    <col min="5380" max="5622" width="9" style="22"/>
    <col min="5623" max="5623" width="4.7109375" style="22" customWidth="1"/>
    <col min="5624" max="5624" width="43.140625" style="22" customWidth="1"/>
    <col min="5625" max="5627" width="17.5703125" style="22" customWidth="1"/>
    <col min="5628" max="5629" width="14.7109375" style="22" customWidth="1"/>
    <col min="5630" max="5634" width="17.5703125" style="22" customWidth="1"/>
    <col min="5635" max="5635" width="16.85546875" style="22" customWidth="1"/>
    <col min="5636" max="5878" width="9" style="22"/>
    <col min="5879" max="5879" width="4.7109375" style="22" customWidth="1"/>
    <col min="5880" max="5880" width="43.140625" style="22" customWidth="1"/>
    <col min="5881" max="5883" width="17.5703125" style="22" customWidth="1"/>
    <col min="5884" max="5885" width="14.7109375" style="22" customWidth="1"/>
    <col min="5886" max="5890" width="17.5703125" style="22" customWidth="1"/>
    <col min="5891" max="5891" width="16.85546875" style="22" customWidth="1"/>
    <col min="5892" max="6134" width="9" style="22"/>
    <col min="6135" max="6135" width="4.7109375" style="22" customWidth="1"/>
    <col min="6136" max="6136" width="43.140625" style="22" customWidth="1"/>
    <col min="6137" max="6139" width="17.5703125" style="22" customWidth="1"/>
    <col min="6140" max="6141" width="14.7109375" style="22" customWidth="1"/>
    <col min="6142" max="6146" width="17.5703125" style="22" customWidth="1"/>
    <col min="6147" max="6147" width="16.85546875" style="22" customWidth="1"/>
    <col min="6148" max="6390" width="9" style="22"/>
    <col min="6391" max="6391" width="4.7109375" style="22" customWidth="1"/>
    <col min="6392" max="6392" width="43.140625" style="22" customWidth="1"/>
    <col min="6393" max="6395" width="17.5703125" style="22" customWidth="1"/>
    <col min="6396" max="6397" width="14.7109375" style="22" customWidth="1"/>
    <col min="6398" max="6402" width="17.5703125" style="22" customWidth="1"/>
    <col min="6403" max="6403" width="16.85546875" style="22" customWidth="1"/>
    <col min="6404" max="6646" width="9" style="22"/>
    <col min="6647" max="6647" width="4.7109375" style="22" customWidth="1"/>
    <col min="6648" max="6648" width="43.140625" style="22" customWidth="1"/>
    <col min="6649" max="6651" width="17.5703125" style="22" customWidth="1"/>
    <col min="6652" max="6653" width="14.7109375" style="22" customWidth="1"/>
    <col min="6654" max="6658" width="17.5703125" style="22" customWidth="1"/>
    <col min="6659" max="6659" width="16.85546875" style="22" customWidth="1"/>
    <col min="6660" max="6902" width="9" style="22"/>
    <col min="6903" max="6903" width="4.7109375" style="22" customWidth="1"/>
    <col min="6904" max="6904" width="43.140625" style="22" customWidth="1"/>
    <col min="6905" max="6907" width="17.5703125" style="22" customWidth="1"/>
    <col min="6908" max="6909" width="14.7109375" style="22" customWidth="1"/>
    <col min="6910" max="6914" width="17.5703125" style="22" customWidth="1"/>
    <col min="6915" max="6915" width="16.85546875" style="22" customWidth="1"/>
    <col min="6916" max="7158" width="9" style="22"/>
    <col min="7159" max="7159" width="4.7109375" style="22" customWidth="1"/>
    <col min="7160" max="7160" width="43.140625" style="22" customWidth="1"/>
    <col min="7161" max="7163" width="17.5703125" style="22" customWidth="1"/>
    <col min="7164" max="7165" width="14.7109375" style="22" customWidth="1"/>
    <col min="7166" max="7170" width="17.5703125" style="22" customWidth="1"/>
    <col min="7171" max="7171" width="16.85546875" style="22" customWidth="1"/>
    <col min="7172" max="7414" width="9" style="22"/>
    <col min="7415" max="7415" width="4.7109375" style="22" customWidth="1"/>
    <col min="7416" max="7416" width="43.140625" style="22" customWidth="1"/>
    <col min="7417" max="7419" width="17.5703125" style="22" customWidth="1"/>
    <col min="7420" max="7421" width="14.7109375" style="22" customWidth="1"/>
    <col min="7422" max="7426" width="17.5703125" style="22" customWidth="1"/>
    <col min="7427" max="7427" width="16.85546875" style="22" customWidth="1"/>
    <col min="7428" max="7670" width="9" style="22"/>
    <col min="7671" max="7671" width="4.7109375" style="22" customWidth="1"/>
    <col min="7672" max="7672" width="43.140625" style="22" customWidth="1"/>
    <col min="7673" max="7675" width="17.5703125" style="22" customWidth="1"/>
    <col min="7676" max="7677" width="14.7109375" style="22" customWidth="1"/>
    <col min="7678" max="7682" width="17.5703125" style="22" customWidth="1"/>
    <col min="7683" max="7683" width="16.85546875" style="22" customWidth="1"/>
    <col min="7684" max="7926" width="9" style="22"/>
    <col min="7927" max="7927" width="4.7109375" style="22" customWidth="1"/>
    <col min="7928" max="7928" width="43.140625" style="22" customWidth="1"/>
    <col min="7929" max="7931" width="17.5703125" style="22" customWidth="1"/>
    <col min="7932" max="7933" width="14.7109375" style="22" customWidth="1"/>
    <col min="7934" max="7938" width="17.5703125" style="22" customWidth="1"/>
    <col min="7939" max="7939" width="16.85546875" style="22" customWidth="1"/>
    <col min="7940" max="8182" width="9" style="22"/>
    <col min="8183" max="8183" width="4.7109375" style="22" customWidth="1"/>
    <col min="8184" max="8184" width="43.140625" style="22" customWidth="1"/>
    <col min="8185" max="8187" width="17.5703125" style="22" customWidth="1"/>
    <col min="8188" max="8189" width="14.7109375" style="22" customWidth="1"/>
    <col min="8190" max="8194" width="17.5703125" style="22" customWidth="1"/>
    <col min="8195" max="8195" width="16.85546875" style="22" customWidth="1"/>
    <col min="8196" max="8438" width="9" style="22"/>
    <col min="8439" max="8439" width="4.7109375" style="22" customWidth="1"/>
    <col min="8440" max="8440" width="43.140625" style="22" customWidth="1"/>
    <col min="8441" max="8443" width="17.5703125" style="22" customWidth="1"/>
    <col min="8444" max="8445" width="14.7109375" style="22" customWidth="1"/>
    <col min="8446" max="8450" width="17.5703125" style="22" customWidth="1"/>
    <col min="8451" max="8451" width="16.85546875" style="22" customWidth="1"/>
    <col min="8452" max="8694" width="9" style="22"/>
    <col min="8695" max="8695" width="4.7109375" style="22" customWidth="1"/>
    <col min="8696" max="8696" width="43.140625" style="22" customWidth="1"/>
    <col min="8697" max="8699" width="17.5703125" style="22" customWidth="1"/>
    <col min="8700" max="8701" width="14.7109375" style="22" customWidth="1"/>
    <col min="8702" max="8706" width="17.5703125" style="22" customWidth="1"/>
    <col min="8707" max="8707" width="16.85546875" style="22" customWidth="1"/>
    <col min="8708" max="8950" width="9" style="22"/>
    <col min="8951" max="8951" width="4.7109375" style="22" customWidth="1"/>
    <col min="8952" max="8952" width="43.140625" style="22" customWidth="1"/>
    <col min="8953" max="8955" width="17.5703125" style="22" customWidth="1"/>
    <col min="8956" max="8957" width="14.7109375" style="22" customWidth="1"/>
    <col min="8958" max="8962" width="17.5703125" style="22" customWidth="1"/>
    <col min="8963" max="8963" width="16.85546875" style="22" customWidth="1"/>
    <col min="8964" max="9206" width="9" style="22"/>
    <col min="9207" max="9207" width="4.7109375" style="22" customWidth="1"/>
    <col min="9208" max="9208" width="43.140625" style="22" customWidth="1"/>
    <col min="9209" max="9211" width="17.5703125" style="22" customWidth="1"/>
    <col min="9212" max="9213" width="14.7109375" style="22" customWidth="1"/>
    <col min="9214" max="9218" width="17.5703125" style="22" customWidth="1"/>
    <col min="9219" max="9219" width="16.85546875" style="22" customWidth="1"/>
    <col min="9220" max="9462" width="9" style="22"/>
    <col min="9463" max="9463" width="4.7109375" style="22" customWidth="1"/>
    <col min="9464" max="9464" width="43.140625" style="22" customWidth="1"/>
    <col min="9465" max="9467" width="17.5703125" style="22" customWidth="1"/>
    <col min="9468" max="9469" width="14.7109375" style="22" customWidth="1"/>
    <col min="9470" max="9474" width="17.5703125" style="22" customWidth="1"/>
    <col min="9475" max="9475" width="16.85546875" style="22" customWidth="1"/>
    <col min="9476" max="9718" width="9" style="22"/>
    <col min="9719" max="9719" width="4.7109375" style="22" customWidth="1"/>
    <col min="9720" max="9720" width="43.140625" style="22" customWidth="1"/>
    <col min="9721" max="9723" width="17.5703125" style="22" customWidth="1"/>
    <col min="9724" max="9725" width="14.7109375" style="22" customWidth="1"/>
    <col min="9726" max="9730" width="17.5703125" style="22" customWidth="1"/>
    <col min="9731" max="9731" width="16.85546875" style="22" customWidth="1"/>
    <col min="9732" max="9974" width="9" style="22"/>
    <col min="9975" max="9975" width="4.7109375" style="22" customWidth="1"/>
    <col min="9976" max="9976" width="43.140625" style="22" customWidth="1"/>
    <col min="9977" max="9979" width="17.5703125" style="22" customWidth="1"/>
    <col min="9980" max="9981" width="14.7109375" style="22" customWidth="1"/>
    <col min="9982" max="9986" width="17.5703125" style="22" customWidth="1"/>
    <col min="9987" max="9987" width="16.85546875" style="22" customWidth="1"/>
    <col min="9988" max="10230" width="9" style="22"/>
    <col min="10231" max="10231" width="4.7109375" style="22" customWidth="1"/>
    <col min="10232" max="10232" width="43.140625" style="22" customWidth="1"/>
    <col min="10233" max="10235" width="17.5703125" style="22" customWidth="1"/>
    <col min="10236" max="10237" width="14.7109375" style="22" customWidth="1"/>
    <col min="10238" max="10242" width="17.5703125" style="22" customWidth="1"/>
    <col min="10243" max="10243" width="16.85546875" style="22" customWidth="1"/>
    <col min="10244" max="10486" width="9" style="22"/>
    <col min="10487" max="10487" width="4.7109375" style="22" customWidth="1"/>
    <col min="10488" max="10488" width="43.140625" style="22" customWidth="1"/>
    <col min="10489" max="10491" width="17.5703125" style="22" customWidth="1"/>
    <col min="10492" max="10493" width="14.7109375" style="22" customWidth="1"/>
    <col min="10494" max="10498" width="17.5703125" style="22" customWidth="1"/>
    <col min="10499" max="10499" width="16.85546875" style="22" customWidth="1"/>
    <col min="10500" max="10742" width="9" style="22"/>
    <col min="10743" max="10743" width="4.7109375" style="22" customWidth="1"/>
    <col min="10744" max="10744" width="43.140625" style="22" customWidth="1"/>
    <col min="10745" max="10747" width="17.5703125" style="22" customWidth="1"/>
    <col min="10748" max="10749" width="14.7109375" style="22" customWidth="1"/>
    <col min="10750" max="10754" width="17.5703125" style="22" customWidth="1"/>
    <col min="10755" max="10755" width="16.85546875" style="22" customWidth="1"/>
    <col min="10756" max="10998" width="9" style="22"/>
    <col min="10999" max="10999" width="4.7109375" style="22" customWidth="1"/>
    <col min="11000" max="11000" width="43.140625" style="22" customWidth="1"/>
    <col min="11001" max="11003" width="17.5703125" style="22" customWidth="1"/>
    <col min="11004" max="11005" width="14.7109375" style="22" customWidth="1"/>
    <col min="11006" max="11010" width="17.5703125" style="22" customWidth="1"/>
    <col min="11011" max="11011" width="16.85546875" style="22" customWidth="1"/>
    <col min="11012" max="11254" width="9" style="22"/>
    <col min="11255" max="11255" width="4.7109375" style="22" customWidth="1"/>
    <col min="11256" max="11256" width="43.140625" style="22" customWidth="1"/>
    <col min="11257" max="11259" width="17.5703125" style="22" customWidth="1"/>
    <col min="11260" max="11261" width="14.7109375" style="22" customWidth="1"/>
    <col min="11262" max="11266" width="17.5703125" style="22" customWidth="1"/>
    <col min="11267" max="11267" width="16.85546875" style="22" customWidth="1"/>
    <col min="11268" max="11510" width="9" style="22"/>
    <col min="11511" max="11511" width="4.7109375" style="22" customWidth="1"/>
    <col min="11512" max="11512" width="43.140625" style="22" customWidth="1"/>
    <col min="11513" max="11515" width="17.5703125" style="22" customWidth="1"/>
    <col min="11516" max="11517" width="14.7109375" style="22" customWidth="1"/>
    <col min="11518" max="11522" width="17.5703125" style="22" customWidth="1"/>
    <col min="11523" max="11523" width="16.85546875" style="22" customWidth="1"/>
    <col min="11524" max="11766" width="9" style="22"/>
    <col min="11767" max="11767" width="4.7109375" style="22" customWidth="1"/>
    <col min="11768" max="11768" width="43.140625" style="22" customWidth="1"/>
    <col min="11769" max="11771" width="17.5703125" style="22" customWidth="1"/>
    <col min="11772" max="11773" width="14.7109375" style="22" customWidth="1"/>
    <col min="11774" max="11778" width="17.5703125" style="22" customWidth="1"/>
    <col min="11779" max="11779" width="16.85546875" style="22" customWidth="1"/>
    <col min="11780" max="12022" width="9" style="22"/>
    <col min="12023" max="12023" width="4.7109375" style="22" customWidth="1"/>
    <col min="12024" max="12024" width="43.140625" style="22" customWidth="1"/>
    <col min="12025" max="12027" width="17.5703125" style="22" customWidth="1"/>
    <col min="12028" max="12029" width="14.7109375" style="22" customWidth="1"/>
    <col min="12030" max="12034" width="17.5703125" style="22" customWidth="1"/>
    <col min="12035" max="12035" width="16.85546875" style="22" customWidth="1"/>
    <col min="12036" max="12278" width="9" style="22"/>
    <col min="12279" max="12279" width="4.7109375" style="22" customWidth="1"/>
    <col min="12280" max="12280" width="43.140625" style="22" customWidth="1"/>
    <col min="12281" max="12283" width="17.5703125" style="22" customWidth="1"/>
    <col min="12284" max="12285" width="14.7109375" style="22" customWidth="1"/>
    <col min="12286" max="12290" width="17.5703125" style="22" customWidth="1"/>
    <col min="12291" max="12291" width="16.85546875" style="22" customWidth="1"/>
    <col min="12292" max="12534" width="9" style="22"/>
    <col min="12535" max="12535" width="4.7109375" style="22" customWidth="1"/>
    <col min="12536" max="12536" width="43.140625" style="22" customWidth="1"/>
    <col min="12537" max="12539" width="17.5703125" style="22" customWidth="1"/>
    <col min="12540" max="12541" width="14.7109375" style="22" customWidth="1"/>
    <col min="12542" max="12546" width="17.5703125" style="22" customWidth="1"/>
    <col min="12547" max="12547" width="16.85546875" style="22" customWidth="1"/>
    <col min="12548" max="12790" width="9" style="22"/>
    <col min="12791" max="12791" width="4.7109375" style="22" customWidth="1"/>
    <col min="12792" max="12792" width="43.140625" style="22" customWidth="1"/>
    <col min="12793" max="12795" width="17.5703125" style="22" customWidth="1"/>
    <col min="12796" max="12797" width="14.7109375" style="22" customWidth="1"/>
    <col min="12798" max="12802" width="17.5703125" style="22" customWidth="1"/>
    <col min="12803" max="12803" width="16.85546875" style="22" customWidth="1"/>
    <col min="12804" max="13046" width="9" style="22"/>
    <col min="13047" max="13047" width="4.7109375" style="22" customWidth="1"/>
    <col min="13048" max="13048" width="43.140625" style="22" customWidth="1"/>
    <col min="13049" max="13051" width="17.5703125" style="22" customWidth="1"/>
    <col min="13052" max="13053" width="14.7109375" style="22" customWidth="1"/>
    <col min="13054" max="13058" width="17.5703125" style="22" customWidth="1"/>
    <col min="13059" max="13059" width="16.85546875" style="22" customWidth="1"/>
    <col min="13060" max="13302" width="9" style="22"/>
    <col min="13303" max="13303" width="4.7109375" style="22" customWidth="1"/>
    <col min="13304" max="13304" width="43.140625" style="22" customWidth="1"/>
    <col min="13305" max="13307" width="17.5703125" style="22" customWidth="1"/>
    <col min="13308" max="13309" width="14.7109375" style="22" customWidth="1"/>
    <col min="13310" max="13314" width="17.5703125" style="22" customWidth="1"/>
    <col min="13315" max="13315" width="16.85546875" style="22" customWidth="1"/>
    <col min="13316" max="13558" width="9" style="22"/>
    <col min="13559" max="13559" width="4.7109375" style="22" customWidth="1"/>
    <col min="13560" max="13560" width="43.140625" style="22" customWidth="1"/>
    <col min="13561" max="13563" width="17.5703125" style="22" customWidth="1"/>
    <col min="13564" max="13565" width="14.7109375" style="22" customWidth="1"/>
    <col min="13566" max="13570" width="17.5703125" style="22" customWidth="1"/>
    <col min="13571" max="13571" width="16.85546875" style="22" customWidth="1"/>
    <col min="13572" max="13814" width="9" style="22"/>
    <col min="13815" max="13815" width="4.7109375" style="22" customWidth="1"/>
    <col min="13816" max="13816" width="43.140625" style="22" customWidth="1"/>
    <col min="13817" max="13819" width="17.5703125" style="22" customWidth="1"/>
    <col min="13820" max="13821" width="14.7109375" style="22" customWidth="1"/>
    <col min="13822" max="13826" width="17.5703125" style="22" customWidth="1"/>
    <col min="13827" max="13827" width="16.85546875" style="22" customWidth="1"/>
    <col min="13828" max="14070" width="9" style="22"/>
    <col min="14071" max="14071" width="4.7109375" style="22" customWidth="1"/>
    <col min="14072" max="14072" width="43.140625" style="22" customWidth="1"/>
    <col min="14073" max="14075" width="17.5703125" style="22" customWidth="1"/>
    <col min="14076" max="14077" width="14.7109375" style="22" customWidth="1"/>
    <col min="14078" max="14082" width="17.5703125" style="22" customWidth="1"/>
    <col min="14083" max="14083" width="16.85546875" style="22" customWidth="1"/>
    <col min="14084" max="14326" width="9" style="22"/>
    <col min="14327" max="14327" width="4.7109375" style="22" customWidth="1"/>
    <col min="14328" max="14328" width="43.140625" style="22" customWidth="1"/>
    <col min="14329" max="14331" width="17.5703125" style="22" customWidth="1"/>
    <col min="14332" max="14333" width="14.7109375" style="22" customWidth="1"/>
    <col min="14334" max="14338" width="17.5703125" style="22" customWidth="1"/>
    <col min="14339" max="14339" width="16.85546875" style="22" customWidth="1"/>
    <col min="14340" max="14582" width="9" style="22"/>
    <col min="14583" max="14583" width="4.7109375" style="22" customWidth="1"/>
    <col min="14584" max="14584" width="43.140625" style="22" customWidth="1"/>
    <col min="14585" max="14587" width="17.5703125" style="22" customWidth="1"/>
    <col min="14588" max="14589" width="14.7109375" style="22" customWidth="1"/>
    <col min="14590" max="14594" width="17.5703125" style="22" customWidth="1"/>
    <col min="14595" max="14595" width="16.85546875" style="22" customWidth="1"/>
    <col min="14596" max="14838" width="9" style="22"/>
    <col min="14839" max="14839" width="4.7109375" style="22" customWidth="1"/>
    <col min="14840" max="14840" width="43.140625" style="22" customWidth="1"/>
    <col min="14841" max="14843" width="17.5703125" style="22" customWidth="1"/>
    <col min="14844" max="14845" width="14.7109375" style="22" customWidth="1"/>
    <col min="14846" max="14850" width="17.5703125" style="22" customWidth="1"/>
    <col min="14851" max="14851" width="16.85546875" style="22" customWidth="1"/>
    <col min="14852" max="15094" width="9" style="22"/>
    <col min="15095" max="15095" width="4.7109375" style="22" customWidth="1"/>
    <col min="15096" max="15096" width="43.140625" style="22" customWidth="1"/>
    <col min="15097" max="15099" width="17.5703125" style="22" customWidth="1"/>
    <col min="15100" max="15101" width="14.7109375" style="22" customWidth="1"/>
    <col min="15102" max="15106" width="17.5703125" style="22" customWidth="1"/>
    <col min="15107" max="15107" width="16.85546875" style="22" customWidth="1"/>
    <col min="15108" max="15350" width="9" style="22"/>
    <col min="15351" max="15351" width="4.7109375" style="22" customWidth="1"/>
    <col min="15352" max="15352" width="43.140625" style="22" customWidth="1"/>
    <col min="15353" max="15355" width="17.5703125" style="22" customWidth="1"/>
    <col min="15356" max="15357" width="14.7109375" style="22" customWidth="1"/>
    <col min="15358" max="15362" width="17.5703125" style="22" customWidth="1"/>
    <col min="15363" max="15363" width="16.85546875" style="22" customWidth="1"/>
    <col min="15364" max="15606" width="9" style="22"/>
    <col min="15607" max="15607" width="4.7109375" style="22" customWidth="1"/>
    <col min="15608" max="15608" width="43.140625" style="22" customWidth="1"/>
    <col min="15609" max="15611" width="17.5703125" style="22" customWidth="1"/>
    <col min="15612" max="15613" width="14.7109375" style="22" customWidth="1"/>
    <col min="15614" max="15618" width="17.5703125" style="22" customWidth="1"/>
    <col min="15619" max="15619" width="16.85546875" style="22" customWidth="1"/>
    <col min="15620" max="15862" width="9" style="22"/>
    <col min="15863" max="15863" width="4.7109375" style="22" customWidth="1"/>
    <col min="15864" max="15864" width="43.140625" style="22" customWidth="1"/>
    <col min="15865" max="15867" width="17.5703125" style="22" customWidth="1"/>
    <col min="15868" max="15869" width="14.7109375" style="22" customWidth="1"/>
    <col min="15870" max="15874" width="17.5703125" style="22" customWidth="1"/>
    <col min="15875" max="15875" width="16.85546875" style="22" customWidth="1"/>
    <col min="15876" max="16118" width="9" style="22"/>
    <col min="16119" max="16119" width="4.7109375" style="22" customWidth="1"/>
    <col min="16120" max="16120" width="43.140625" style="22" customWidth="1"/>
    <col min="16121" max="16123" width="17.5703125" style="22" customWidth="1"/>
    <col min="16124" max="16125" width="14.7109375" style="22" customWidth="1"/>
    <col min="16126" max="16130" width="17.5703125" style="22" customWidth="1"/>
    <col min="16131" max="16131" width="16.85546875" style="22" customWidth="1"/>
    <col min="16132" max="16384" width="9" style="22"/>
  </cols>
  <sheetData>
    <row r="1" spans="1:27" s="16" customFormat="1" ht="32.25" customHeight="1" thickTop="1" thickBot="1">
      <c r="A1" s="2120" t="s">
        <v>1</v>
      </c>
      <c r="B1" s="2121"/>
      <c r="C1" s="2121"/>
      <c r="D1" s="2110">
        <f>'بيانات عامة'!D5</f>
        <v>0</v>
      </c>
      <c r="E1" s="2111"/>
      <c r="F1" s="1118"/>
      <c r="G1" s="17"/>
      <c r="H1" s="17"/>
      <c r="I1" s="17"/>
      <c r="J1" s="17"/>
      <c r="K1" s="17"/>
      <c r="L1" s="17"/>
      <c r="M1" s="17"/>
      <c r="N1" s="17"/>
    </row>
    <row r="2" spans="1:27" s="16" customFormat="1" ht="32.25" customHeight="1" thickTop="1" thickBot="1">
      <c r="A2" s="2108" t="s">
        <v>529</v>
      </c>
      <c r="B2" s="2109"/>
      <c r="C2" s="2109"/>
      <c r="D2" s="2112">
        <f>'بيانات عامة'!D15</f>
        <v>0</v>
      </c>
      <c r="E2" s="2113"/>
      <c r="F2" s="1118"/>
      <c r="G2" s="17"/>
      <c r="H2" s="17"/>
      <c r="I2" s="17"/>
      <c r="J2" s="17"/>
      <c r="K2" s="17"/>
      <c r="L2" s="17"/>
      <c r="M2" s="17"/>
      <c r="N2" s="17"/>
    </row>
    <row r="3" spans="1:27" s="18" customFormat="1" ht="27" customHeight="1" thickBot="1">
      <c r="A3" s="2116" t="s">
        <v>605</v>
      </c>
      <c r="B3" s="2117"/>
      <c r="C3" s="2117"/>
      <c r="D3" s="2117"/>
      <c r="E3" s="2117"/>
      <c r="F3" s="2117"/>
      <c r="G3" s="2117"/>
      <c r="H3" s="2117"/>
      <c r="I3" s="2117"/>
      <c r="J3" s="2117"/>
      <c r="K3" s="2118"/>
      <c r="L3" s="1194"/>
      <c r="M3" s="1194"/>
      <c r="N3" s="1194"/>
    </row>
    <row r="4" spans="1:27" s="19" customFormat="1" ht="24" customHeight="1" thickBot="1">
      <c r="C4" s="1188"/>
      <c r="D4" s="2119" t="s">
        <v>789</v>
      </c>
      <c r="E4" s="2119"/>
      <c r="F4" s="2119"/>
      <c r="G4" s="2119"/>
      <c r="H4" s="2119"/>
      <c r="I4" s="2119"/>
      <c r="J4" s="2119"/>
      <c r="K4" s="2119"/>
      <c r="L4" s="1205"/>
      <c r="M4" s="1205"/>
      <c r="N4" s="1205"/>
      <c r="AA4" s="20">
        <v>0.1</v>
      </c>
    </row>
    <row r="5" spans="1:27" s="21" customFormat="1" ht="108.75" thickBot="1">
      <c r="A5" s="1190" t="s">
        <v>454</v>
      </c>
      <c r="B5" s="1210" t="s">
        <v>578</v>
      </c>
      <c r="C5" s="1191" t="s">
        <v>56</v>
      </c>
      <c r="D5" s="588" t="s">
        <v>57</v>
      </c>
      <c r="E5" s="589" t="s">
        <v>58</v>
      </c>
      <c r="F5" s="588" t="s">
        <v>59</v>
      </c>
      <c r="G5" s="588" t="s">
        <v>60</v>
      </c>
      <c r="H5" s="588" t="s">
        <v>61</v>
      </c>
      <c r="I5" s="588" t="s">
        <v>603</v>
      </c>
      <c r="J5" s="590" t="s">
        <v>62</v>
      </c>
      <c r="K5" s="588" t="s">
        <v>604</v>
      </c>
      <c r="L5" s="588" t="s">
        <v>63</v>
      </c>
      <c r="M5" s="591" t="s">
        <v>606</v>
      </c>
      <c r="N5" s="1193" t="s">
        <v>64</v>
      </c>
    </row>
    <row r="6" spans="1:27" ht="30.75" customHeight="1">
      <c r="A6" s="2114" t="s">
        <v>719</v>
      </c>
      <c r="B6" s="1211">
        <v>1</v>
      </c>
      <c r="C6" s="1203"/>
      <c r="D6" s="1195"/>
      <c r="E6" s="234">
        <f>D6*10%</f>
        <v>0</v>
      </c>
      <c r="F6" s="1195"/>
      <c r="G6" s="235">
        <f>IF(D6=0,F6/1,F6/D6)</f>
        <v>0</v>
      </c>
      <c r="H6" s="235">
        <f t="shared" ref="H6:H37" si="0">IF(G6&lt;=$AA$4,0,G6-$AA$4)</f>
        <v>0</v>
      </c>
      <c r="I6" s="1201"/>
      <c r="J6" s="234">
        <f t="shared" ref="J6:J37" si="1">IF(G6&lt;$AA$4,0,IF(F6&gt;0,I6-(D6*I6/F6)*0.1,0))</f>
        <v>0</v>
      </c>
      <c r="K6" s="234">
        <f>IF(J6=0,I6,0)</f>
        <v>0</v>
      </c>
      <c r="L6" s="1195"/>
      <c r="M6" s="1196"/>
      <c r="N6" s="1197"/>
    </row>
    <row r="7" spans="1:27" ht="30.75" customHeight="1">
      <c r="A7" s="2115"/>
      <c r="B7" s="1212">
        <v>2</v>
      </c>
      <c r="C7" s="1204"/>
      <c r="D7" s="1198"/>
      <c r="E7" s="23">
        <f>D7*10%</f>
        <v>0</v>
      </c>
      <c r="F7" s="1198"/>
      <c r="G7" s="24">
        <f>IF(D7=0,F7/1,F7/D7)</f>
        <v>0</v>
      </c>
      <c r="H7" s="24">
        <f t="shared" si="0"/>
        <v>0</v>
      </c>
      <c r="I7" s="1202"/>
      <c r="J7" s="23">
        <f t="shared" si="1"/>
        <v>0</v>
      </c>
      <c r="K7" s="23">
        <f>IF(J7=0,I7,0)</f>
        <v>0</v>
      </c>
      <c r="L7" s="1198"/>
      <c r="M7" s="1199"/>
      <c r="N7" s="1200"/>
    </row>
    <row r="8" spans="1:27" ht="30.75" customHeight="1">
      <c r="A8" s="2115"/>
      <c r="B8" s="1212">
        <v>3</v>
      </c>
      <c r="C8" s="1204"/>
      <c r="D8" s="1198"/>
      <c r="E8" s="23">
        <f t="shared" ref="E8:E125" si="2">D8*10%</f>
        <v>0</v>
      </c>
      <c r="F8" s="1198"/>
      <c r="G8" s="24">
        <f>IF(D8=0,F8/1,F8/D8)</f>
        <v>0</v>
      </c>
      <c r="H8" s="24">
        <f t="shared" si="0"/>
        <v>0</v>
      </c>
      <c r="I8" s="1202"/>
      <c r="J8" s="23">
        <f t="shared" si="1"/>
        <v>0</v>
      </c>
      <c r="K8" s="23">
        <f>IF(J8=0,I8,0)</f>
        <v>0</v>
      </c>
      <c r="L8" s="1198"/>
      <c r="M8" s="1199"/>
      <c r="N8" s="1200"/>
    </row>
    <row r="9" spans="1:27" ht="30.75" customHeight="1">
      <c r="A9" s="2115"/>
      <c r="B9" s="1212">
        <v>4</v>
      </c>
      <c r="C9" s="1204"/>
      <c r="D9" s="1198"/>
      <c r="E9" s="23">
        <f t="shared" si="2"/>
        <v>0</v>
      </c>
      <c r="F9" s="1198"/>
      <c r="G9" s="24">
        <f t="shared" ref="G9:G72" si="3">IF(D9=0,F9/1,F9/D9)</f>
        <v>0</v>
      </c>
      <c r="H9" s="24">
        <f t="shared" si="0"/>
        <v>0</v>
      </c>
      <c r="I9" s="1202"/>
      <c r="J9" s="23">
        <f t="shared" si="1"/>
        <v>0</v>
      </c>
      <c r="K9" s="23">
        <f t="shared" ref="K9:K72" si="4">IF(J9=0,I9,0)</f>
        <v>0</v>
      </c>
      <c r="L9" s="1198"/>
      <c r="M9" s="1199"/>
      <c r="N9" s="1200"/>
    </row>
    <row r="10" spans="1:27" ht="30.75" customHeight="1">
      <c r="A10" s="2115"/>
      <c r="B10" s="1212">
        <v>5</v>
      </c>
      <c r="C10" s="1204"/>
      <c r="D10" s="1198"/>
      <c r="E10" s="23">
        <f t="shared" si="2"/>
        <v>0</v>
      </c>
      <c r="F10" s="1198"/>
      <c r="G10" s="24">
        <f t="shared" si="3"/>
        <v>0</v>
      </c>
      <c r="H10" s="24">
        <f t="shared" si="0"/>
        <v>0</v>
      </c>
      <c r="I10" s="1202"/>
      <c r="J10" s="23">
        <f t="shared" si="1"/>
        <v>0</v>
      </c>
      <c r="K10" s="23">
        <f t="shared" si="4"/>
        <v>0</v>
      </c>
      <c r="L10" s="1198"/>
      <c r="M10" s="1199"/>
      <c r="N10" s="1200"/>
    </row>
    <row r="11" spans="1:27" ht="30.75" customHeight="1">
      <c r="A11" s="2115"/>
      <c r="B11" s="1212">
        <v>6</v>
      </c>
      <c r="C11" s="1204"/>
      <c r="D11" s="1198"/>
      <c r="E11" s="23">
        <f t="shared" si="2"/>
        <v>0</v>
      </c>
      <c r="F11" s="1198"/>
      <c r="G11" s="24">
        <f t="shared" si="3"/>
        <v>0</v>
      </c>
      <c r="H11" s="24">
        <f t="shared" si="0"/>
        <v>0</v>
      </c>
      <c r="I11" s="1202"/>
      <c r="J11" s="23">
        <f t="shared" si="1"/>
        <v>0</v>
      </c>
      <c r="K11" s="23">
        <f t="shared" si="4"/>
        <v>0</v>
      </c>
      <c r="L11" s="1198"/>
      <c r="M11" s="1199"/>
      <c r="N11" s="1200"/>
    </row>
    <row r="12" spans="1:27" ht="30.75" customHeight="1">
      <c r="A12" s="2115"/>
      <c r="B12" s="1212">
        <v>7</v>
      </c>
      <c r="C12" s="1204"/>
      <c r="D12" s="1198"/>
      <c r="E12" s="23">
        <f t="shared" si="2"/>
        <v>0</v>
      </c>
      <c r="F12" s="1198"/>
      <c r="G12" s="24">
        <f t="shared" si="3"/>
        <v>0</v>
      </c>
      <c r="H12" s="24">
        <f t="shared" si="0"/>
        <v>0</v>
      </c>
      <c r="I12" s="1202"/>
      <c r="J12" s="23">
        <f t="shared" si="1"/>
        <v>0</v>
      </c>
      <c r="K12" s="23">
        <f t="shared" si="4"/>
        <v>0</v>
      </c>
      <c r="L12" s="1198"/>
      <c r="M12" s="1199"/>
      <c r="N12" s="1200"/>
    </row>
    <row r="13" spans="1:27" ht="30.75" customHeight="1">
      <c r="A13" s="2115"/>
      <c r="B13" s="1212">
        <v>8</v>
      </c>
      <c r="C13" s="1204"/>
      <c r="D13" s="1198"/>
      <c r="E13" s="23">
        <f t="shared" si="2"/>
        <v>0</v>
      </c>
      <c r="F13" s="1198"/>
      <c r="G13" s="24">
        <f t="shared" si="3"/>
        <v>0</v>
      </c>
      <c r="H13" s="24">
        <f t="shared" si="0"/>
        <v>0</v>
      </c>
      <c r="I13" s="1202"/>
      <c r="J13" s="23">
        <f t="shared" si="1"/>
        <v>0</v>
      </c>
      <c r="K13" s="23">
        <f t="shared" si="4"/>
        <v>0</v>
      </c>
      <c r="L13" s="1198"/>
      <c r="M13" s="1199"/>
      <c r="N13" s="1200"/>
    </row>
    <row r="14" spans="1:27" ht="30.75" customHeight="1">
      <c r="A14" s="2115"/>
      <c r="B14" s="1212">
        <v>9</v>
      </c>
      <c r="C14" s="1204"/>
      <c r="D14" s="1198"/>
      <c r="E14" s="23">
        <f t="shared" si="2"/>
        <v>0</v>
      </c>
      <c r="F14" s="1198"/>
      <c r="G14" s="24">
        <f t="shared" si="3"/>
        <v>0</v>
      </c>
      <c r="H14" s="24">
        <f t="shared" si="0"/>
        <v>0</v>
      </c>
      <c r="I14" s="1202"/>
      <c r="J14" s="23">
        <f t="shared" si="1"/>
        <v>0</v>
      </c>
      <c r="K14" s="23">
        <f t="shared" si="4"/>
        <v>0</v>
      </c>
      <c r="L14" s="1198"/>
      <c r="M14" s="1199"/>
      <c r="N14" s="1200"/>
    </row>
    <row r="15" spans="1:27" ht="30.75" customHeight="1">
      <c r="A15" s="2115"/>
      <c r="B15" s="1212">
        <v>10</v>
      </c>
      <c r="C15" s="1204"/>
      <c r="D15" s="1198"/>
      <c r="E15" s="23">
        <f t="shared" si="2"/>
        <v>0</v>
      </c>
      <c r="F15" s="1198"/>
      <c r="G15" s="24">
        <f t="shared" si="3"/>
        <v>0</v>
      </c>
      <c r="H15" s="24">
        <f t="shared" si="0"/>
        <v>0</v>
      </c>
      <c r="I15" s="1202"/>
      <c r="J15" s="23">
        <f t="shared" si="1"/>
        <v>0</v>
      </c>
      <c r="K15" s="23">
        <f t="shared" si="4"/>
        <v>0</v>
      </c>
      <c r="L15" s="1198"/>
      <c r="M15" s="1199"/>
      <c r="N15" s="1200"/>
    </row>
    <row r="16" spans="1:27" ht="30.75" customHeight="1">
      <c r="A16" s="2115"/>
      <c r="B16" s="1212">
        <v>11</v>
      </c>
      <c r="C16" s="1204"/>
      <c r="D16" s="1198"/>
      <c r="E16" s="23">
        <f t="shared" si="2"/>
        <v>0</v>
      </c>
      <c r="F16" s="1198"/>
      <c r="G16" s="24">
        <f t="shared" si="3"/>
        <v>0</v>
      </c>
      <c r="H16" s="24">
        <f t="shared" si="0"/>
        <v>0</v>
      </c>
      <c r="I16" s="1202"/>
      <c r="J16" s="23">
        <f t="shared" si="1"/>
        <v>0</v>
      </c>
      <c r="K16" s="23">
        <f t="shared" si="4"/>
        <v>0</v>
      </c>
      <c r="L16" s="1198"/>
      <c r="M16" s="1199"/>
      <c r="N16" s="1200"/>
    </row>
    <row r="17" spans="1:14" ht="30.75" customHeight="1">
      <c r="A17" s="2115"/>
      <c r="B17" s="1212">
        <v>12</v>
      </c>
      <c r="C17" s="1204"/>
      <c r="D17" s="1198"/>
      <c r="E17" s="23">
        <f t="shared" si="2"/>
        <v>0</v>
      </c>
      <c r="F17" s="1198"/>
      <c r="G17" s="24">
        <f t="shared" si="3"/>
        <v>0</v>
      </c>
      <c r="H17" s="24">
        <f t="shared" si="0"/>
        <v>0</v>
      </c>
      <c r="I17" s="1202"/>
      <c r="J17" s="23">
        <f t="shared" si="1"/>
        <v>0</v>
      </c>
      <c r="K17" s="23">
        <f t="shared" si="4"/>
        <v>0</v>
      </c>
      <c r="L17" s="1198"/>
      <c r="M17" s="1199"/>
      <c r="N17" s="1200"/>
    </row>
    <row r="18" spans="1:14" ht="30.75" customHeight="1">
      <c r="A18" s="2115"/>
      <c r="B18" s="1212">
        <v>13</v>
      </c>
      <c r="C18" s="1204"/>
      <c r="D18" s="1198"/>
      <c r="E18" s="23">
        <f t="shared" si="2"/>
        <v>0</v>
      </c>
      <c r="F18" s="1198"/>
      <c r="G18" s="24">
        <f t="shared" si="3"/>
        <v>0</v>
      </c>
      <c r="H18" s="24">
        <f t="shared" si="0"/>
        <v>0</v>
      </c>
      <c r="I18" s="1202"/>
      <c r="J18" s="23">
        <f t="shared" si="1"/>
        <v>0</v>
      </c>
      <c r="K18" s="23">
        <f t="shared" si="4"/>
        <v>0</v>
      </c>
      <c r="L18" s="1198"/>
      <c r="M18" s="1199"/>
      <c r="N18" s="1200"/>
    </row>
    <row r="19" spans="1:14" ht="30.75" customHeight="1">
      <c r="A19" s="2115"/>
      <c r="B19" s="1212">
        <v>14</v>
      </c>
      <c r="C19" s="1204"/>
      <c r="D19" s="1198"/>
      <c r="E19" s="23">
        <f t="shared" si="2"/>
        <v>0</v>
      </c>
      <c r="F19" s="1198"/>
      <c r="G19" s="24">
        <f t="shared" si="3"/>
        <v>0</v>
      </c>
      <c r="H19" s="24">
        <f t="shared" si="0"/>
        <v>0</v>
      </c>
      <c r="I19" s="1202"/>
      <c r="J19" s="23">
        <f t="shared" si="1"/>
        <v>0</v>
      </c>
      <c r="K19" s="23">
        <f t="shared" si="4"/>
        <v>0</v>
      </c>
      <c r="L19" s="1198"/>
      <c r="M19" s="1199"/>
      <c r="N19" s="1200"/>
    </row>
    <row r="20" spans="1:14" ht="30.75" customHeight="1">
      <c r="A20" s="2115"/>
      <c r="B20" s="1212">
        <v>15</v>
      </c>
      <c r="C20" s="1204"/>
      <c r="D20" s="1198"/>
      <c r="E20" s="23">
        <f t="shared" si="2"/>
        <v>0</v>
      </c>
      <c r="F20" s="1198"/>
      <c r="G20" s="24">
        <f t="shared" si="3"/>
        <v>0</v>
      </c>
      <c r="H20" s="24">
        <f t="shared" si="0"/>
        <v>0</v>
      </c>
      <c r="I20" s="1202"/>
      <c r="J20" s="23">
        <f t="shared" si="1"/>
        <v>0</v>
      </c>
      <c r="K20" s="23">
        <f t="shared" si="4"/>
        <v>0</v>
      </c>
      <c r="L20" s="1198"/>
      <c r="M20" s="1199"/>
      <c r="N20" s="1200"/>
    </row>
    <row r="21" spans="1:14" ht="30.75" customHeight="1">
      <c r="A21" s="2115"/>
      <c r="B21" s="1212">
        <v>16</v>
      </c>
      <c r="C21" s="1204"/>
      <c r="D21" s="1198"/>
      <c r="E21" s="23">
        <f t="shared" si="2"/>
        <v>0</v>
      </c>
      <c r="F21" s="1198"/>
      <c r="G21" s="24">
        <f t="shared" si="3"/>
        <v>0</v>
      </c>
      <c r="H21" s="24">
        <f t="shared" si="0"/>
        <v>0</v>
      </c>
      <c r="I21" s="1202"/>
      <c r="J21" s="23">
        <f t="shared" si="1"/>
        <v>0</v>
      </c>
      <c r="K21" s="23">
        <f t="shared" si="4"/>
        <v>0</v>
      </c>
      <c r="L21" s="1198"/>
      <c r="M21" s="1199"/>
      <c r="N21" s="1200"/>
    </row>
    <row r="22" spans="1:14" ht="30.75" customHeight="1">
      <c r="A22" s="2115"/>
      <c r="B22" s="1212">
        <v>17</v>
      </c>
      <c r="C22" s="1204"/>
      <c r="D22" s="1198"/>
      <c r="E22" s="23">
        <f t="shared" si="2"/>
        <v>0</v>
      </c>
      <c r="F22" s="1198"/>
      <c r="G22" s="24">
        <f t="shared" si="3"/>
        <v>0</v>
      </c>
      <c r="H22" s="24">
        <f t="shared" si="0"/>
        <v>0</v>
      </c>
      <c r="I22" s="1202"/>
      <c r="J22" s="23">
        <f t="shared" si="1"/>
        <v>0</v>
      </c>
      <c r="K22" s="23">
        <f t="shared" si="4"/>
        <v>0</v>
      </c>
      <c r="L22" s="1198"/>
      <c r="M22" s="1199"/>
      <c r="N22" s="1200"/>
    </row>
    <row r="23" spans="1:14" ht="30.75" customHeight="1">
      <c r="A23" s="2115"/>
      <c r="B23" s="1212">
        <v>18</v>
      </c>
      <c r="C23" s="1204"/>
      <c r="D23" s="1198"/>
      <c r="E23" s="23">
        <f t="shared" si="2"/>
        <v>0</v>
      </c>
      <c r="F23" s="1198"/>
      <c r="G23" s="24">
        <f t="shared" si="3"/>
        <v>0</v>
      </c>
      <c r="H23" s="24">
        <f t="shared" si="0"/>
        <v>0</v>
      </c>
      <c r="I23" s="1202"/>
      <c r="J23" s="23">
        <f t="shared" si="1"/>
        <v>0</v>
      </c>
      <c r="K23" s="23">
        <f t="shared" si="4"/>
        <v>0</v>
      </c>
      <c r="L23" s="1198"/>
      <c r="M23" s="1199"/>
      <c r="N23" s="1200"/>
    </row>
    <row r="24" spans="1:14" ht="30.75" customHeight="1">
      <c r="A24" s="2115"/>
      <c r="B24" s="1212">
        <v>19</v>
      </c>
      <c r="C24" s="1204"/>
      <c r="D24" s="1198"/>
      <c r="E24" s="23">
        <f t="shared" si="2"/>
        <v>0</v>
      </c>
      <c r="F24" s="1198"/>
      <c r="G24" s="24">
        <f t="shared" si="3"/>
        <v>0</v>
      </c>
      <c r="H24" s="24">
        <f t="shared" si="0"/>
        <v>0</v>
      </c>
      <c r="I24" s="1202"/>
      <c r="J24" s="23">
        <f t="shared" si="1"/>
        <v>0</v>
      </c>
      <c r="K24" s="23">
        <f t="shared" si="4"/>
        <v>0</v>
      </c>
      <c r="L24" s="1198"/>
      <c r="M24" s="1199"/>
      <c r="N24" s="1200"/>
    </row>
    <row r="25" spans="1:14" ht="30.75" customHeight="1">
      <c r="A25" s="2115"/>
      <c r="B25" s="1212">
        <v>20</v>
      </c>
      <c r="C25" s="1204"/>
      <c r="D25" s="1198"/>
      <c r="E25" s="23">
        <f t="shared" si="2"/>
        <v>0</v>
      </c>
      <c r="F25" s="1198"/>
      <c r="G25" s="24">
        <f t="shared" si="3"/>
        <v>0</v>
      </c>
      <c r="H25" s="24">
        <f t="shared" si="0"/>
        <v>0</v>
      </c>
      <c r="I25" s="1202"/>
      <c r="J25" s="23">
        <f t="shared" si="1"/>
        <v>0</v>
      </c>
      <c r="K25" s="23">
        <f t="shared" si="4"/>
        <v>0</v>
      </c>
      <c r="L25" s="1198"/>
      <c r="M25" s="1199"/>
      <c r="N25" s="1200"/>
    </row>
    <row r="26" spans="1:14" ht="30.75" customHeight="1">
      <c r="A26" s="2115"/>
      <c r="B26" s="1212">
        <v>21</v>
      </c>
      <c r="C26" s="1204"/>
      <c r="D26" s="1198"/>
      <c r="E26" s="23">
        <f t="shared" si="2"/>
        <v>0</v>
      </c>
      <c r="F26" s="1198"/>
      <c r="G26" s="24">
        <f t="shared" si="3"/>
        <v>0</v>
      </c>
      <c r="H26" s="24">
        <f t="shared" si="0"/>
        <v>0</v>
      </c>
      <c r="I26" s="1202"/>
      <c r="J26" s="23">
        <f t="shared" si="1"/>
        <v>0</v>
      </c>
      <c r="K26" s="23">
        <f t="shared" si="4"/>
        <v>0</v>
      </c>
      <c r="L26" s="1198"/>
      <c r="M26" s="1199"/>
      <c r="N26" s="1200"/>
    </row>
    <row r="27" spans="1:14" ht="30.75" customHeight="1">
      <c r="A27" s="2115"/>
      <c r="B27" s="1212">
        <v>22</v>
      </c>
      <c r="C27" s="1204"/>
      <c r="D27" s="1198"/>
      <c r="E27" s="23">
        <f t="shared" si="2"/>
        <v>0</v>
      </c>
      <c r="F27" s="1198"/>
      <c r="G27" s="24">
        <f t="shared" si="3"/>
        <v>0</v>
      </c>
      <c r="H27" s="24">
        <f t="shared" si="0"/>
        <v>0</v>
      </c>
      <c r="I27" s="1202"/>
      <c r="J27" s="23">
        <f t="shared" si="1"/>
        <v>0</v>
      </c>
      <c r="K27" s="23">
        <f t="shared" si="4"/>
        <v>0</v>
      </c>
      <c r="L27" s="1198"/>
      <c r="M27" s="1199"/>
      <c r="N27" s="1200"/>
    </row>
    <row r="28" spans="1:14" ht="30.75" customHeight="1">
      <c r="A28" s="2115"/>
      <c r="B28" s="1212">
        <v>23</v>
      </c>
      <c r="C28" s="1204"/>
      <c r="D28" s="1198"/>
      <c r="E28" s="23">
        <f t="shared" si="2"/>
        <v>0</v>
      </c>
      <c r="F28" s="1198"/>
      <c r="G28" s="24">
        <f t="shared" si="3"/>
        <v>0</v>
      </c>
      <c r="H28" s="24">
        <f t="shared" si="0"/>
        <v>0</v>
      </c>
      <c r="I28" s="1202"/>
      <c r="J28" s="23">
        <f t="shared" si="1"/>
        <v>0</v>
      </c>
      <c r="K28" s="23">
        <f t="shared" si="4"/>
        <v>0</v>
      </c>
      <c r="L28" s="1198"/>
      <c r="M28" s="1199"/>
      <c r="N28" s="1200"/>
    </row>
    <row r="29" spans="1:14" ht="30.75" customHeight="1">
      <c r="A29" s="2115"/>
      <c r="B29" s="1212">
        <v>24</v>
      </c>
      <c r="C29" s="1204"/>
      <c r="D29" s="1198"/>
      <c r="E29" s="23">
        <f t="shared" si="2"/>
        <v>0</v>
      </c>
      <c r="F29" s="1198"/>
      <c r="G29" s="24">
        <f t="shared" si="3"/>
        <v>0</v>
      </c>
      <c r="H29" s="24">
        <f t="shared" si="0"/>
        <v>0</v>
      </c>
      <c r="I29" s="1202"/>
      <c r="J29" s="23">
        <f t="shared" si="1"/>
        <v>0</v>
      </c>
      <c r="K29" s="23">
        <f t="shared" si="4"/>
        <v>0</v>
      </c>
      <c r="L29" s="1198"/>
      <c r="M29" s="1199"/>
      <c r="N29" s="1200"/>
    </row>
    <row r="30" spans="1:14" ht="30.75" customHeight="1">
      <c r="A30" s="2115"/>
      <c r="B30" s="1212">
        <v>25</v>
      </c>
      <c r="C30" s="1204"/>
      <c r="D30" s="1198"/>
      <c r="E30" s="23">
        <f t="shared" si="2"/>
        <v>0</v>
      </c>
      <c r="F30" s="1198"/>
      <c r="G30" s="24">
        <f t="shared" si="3"/>
        <v>0</v>
      </c>
      <c r="H30" s="24">
        <f t="shared" si="0"/>
        <v>0</v>
      </c>
      <c r="I30" s="1202"/>
      <c r="J30" s="23">
        <f t="shared" si="1"/>
        <v>0</v>
      </c>
      <c r="K30" s="23">
        <f t="shared" si="4"/>
        <v>0</v>
      </c>
      <c r="L30" s="1198"/>
      <c r="M30" s="1199"/>
      <c r="N30" s="1200"/>
    </row>
    <row r="31" spans="1:14" ht="30.75" customHeight="1">
      <c r="A31" s="1192"/>
      <c r="B31" s="1212">
        <v>26</v>
      </c>
      <c r="C31" s="1204"/>
      <c r="D31" s="1198"/>
      <c r="E31" s="23">
        <f t="shared" si="2"/>
        <v>0</v>
      </c>
      <c r="F31" s="1198"/>
      <c r="G31" s="24">
        <f t="shared" si="3"/>
        <v>0</v>
      </c>
      <c r="H31" s="24">
        <f t="shared" si="0"/>
        <v>0</v>
      </c>
      <c r="I31" s="1202"/>
      <c r="J31" s="23">
        <f t="shared" si="1"/>
        <v>0</v>
      </c>
      <c r="K31" s="23">
        <f t="shared" si="4"/>
        <v>0</v>
      </c>
      <c r="L31" s="1198"/>
      <c r="M31" s="1199"/>
      <c r="N31" s="1200"/>
    </row>
    <row r="32" spans="1:14" ht="30.75" customHeight="1">
      <c r="A32" s="1192"/>
      <c r="B32" s="1212">
        <v>27</v>
      </c>
      <c r="C32" s="1204"/>
      <c r="D32" s="1198"/>
      <c r="E32" s="23">
        <f t="shared" si="2"/>
        <v>0</v>
      </c>
      <c r="F32" s="1198"/>
      <c r="G32" s="24">
        <f t="shared" si="3"/>
        <v>0</v>
      </c>
      <c r="H32" s="24">
        <f t="shared" si="0"/>
        <v>0</v>
      </c>
      <c r="I32" s="1202"/>
      <c r="J32" s="23">
        <f t="shared" si="1"/>
        <v>0</v>
      </c>
      <c r="K32" s="23">
        <f t="shared" si="4"/>
        <v>0</v>
      </c>
      <c r="L32" s="1198"/>
      <c r="M32" s="1199"/>
      <c r="N32" s="1200"/>
    </row>
    <row r="33" spans="1:14" ht="30.75" customHeight="1">
      <c r="A33" s="1192"/>
      <c r="B33" s="1212">
        <v>28</v>
      </c>
      <c r="C33" s="1204"/>
      <c r="D33" s="1198"/>
      <c r="E33" s="23">
        <f t="shared" si="2"/>
        <v>0</v>
      </c>
      <c r="F33" s="1198"/>
      <c r="G33" s="24">
        <f t="shared" si="3"/>
        <v>0</v>
      </c>
      <c r="H33" s="24">
        <f t="shared" si="0"/>
        <v>0</v>
      </c>
      <c r="I33" s="1202"/>
      <c r="J33" s="23">
        <f t="shared" si="1"/>
        <v>0</v>
      </c>
      <c r="K33" s="23">
        <f t="shared" si="4"/>
        <v>0</v>
      </c>
      <c r="L33" s="1198"/>
      <c r="M33" s="1199"/>
      <c r="N33" s="1200"/>
    </row>
    <row r="34" spans="1:14" ht="30.75" customHeight="1">
      <c r="A34" s="1192"/>
      <c r="B34" s="1212">
        <v>29</v>
      </c>
      <c r="C34" s="1204"/>
      <c r="D34" s="1198"/>
      <c r="E34" s="23">
        <f t="shared" si="2"/>
        <v>0</v>
      </c>
      <c r="F34" s="1198"/>
      <c r="G34" s="24">
        <f t="shared" si="3"/>
        <v>0</v>
      </c>
      <c r="H34" s="24">
        <f t="shared" si="0"/>
        <v>0</v>
      </c>
      <c r="I34" s="1202"/>
      <c r="J34" s="23">
        <f t="shared" si="1"/>
        <v>0</v>
      </c>
      <c r="K34" s="23">
        <f t="shared" si="4"/>
        <v>0</v>
      </c>
      <c r="L34" s="1198"/>
      <c r="M34" s="1199"/>
      <c r="N34" s="1200"/>
    </row>
    <row r="35" spans="1:14" ht="30.75" customHeight="1">
      <c r="A35" s="1192"/>
      <c r="B35" s="1212">
        <v>30</v>
      </c>
      <c r="C35" s="1204"/>
      <c r="D35" s="1198"/>
      <c r="E35" s="23">
        <f t="shared" si="2"/>
        <v>0</v>
      </c>
      <c r="F35" s="1198"/>
      <c r="G35" s="24">
        <f t="shared" si="3"/>
        <v>0</v>
      </c>
      <c r="H35" s="24">
        <f t="shared" si="0"/>
        <v>0</v>
      </c>
      <c r="I35" s="1202"/>
      <c r="J35" s="23">
        <f t="shared" si="1"/>
        <v>0</v>
      </c>
      <c r="K35" s="23">
        <f t="shared" si="4"/>
        <v>0</v>
      </c>
      <c r="L35" s="1198"/>
      <c r="M35" s="1199"/>
      <c r="N35" s="1200"/>
    </row>
    <row r="36" spans="1:14" ht="30.75" customHeight="1">
      <c r="A36" s="1192"/>
      <c r="B36" s="1212">
        <v>31</v>
      </c>
      <c r="C36" s="1204"/>
      <c r="D36" s="1198"/>
      <c r="E36" s="23">
        <f t="shared" si="2"/>
        <v>0</v>
      </c>
      <c r="F36" s="1198"/>
      <c r="G36" s="24">
        <f t="shared" si="3"/>
        <v>0</v>
      </c>
      <c r="H36" s="24">
        <f t="shared" si="0"/>
        <v>0</v>
      </c>
      <c r="I36" s="1202"/>
      <c r="J36" s="23">
        <f t="shared" si="1"/>
        <v>0</v>
      </c>
      <c r="K36" s="23">
        <f t="shared" si="4"/>
        <v>0</v>
      </c>
      <c r="L36" s="1198"/>
      <c r="M36" s="1199"/>
      <c r="N36" s="1200"/>
    </row>
    <row r="37" spans="1:14" ht="30.75" customHeight="1">
      <c r="A37" s="1192"/>
      <c r="B37" s="1212">
        <v>32</v>
      </c>
      <c r="C37" s="1204"/>
      <c r="D37" s="1198"/>
      <c r="E37" s="23">
        <f t="shared" si="2"/>
        <v>0</v>
      </c>
      <c r="F37" s="1198"/>
      <c r="G37" s="24">
        <f t="shared" si="3"/>
        <v>0</v>
      </c>
      <c r="H37" s="24">
        <f t="shared" si="0"/>
        <v>0</v>
      </c>
      <c r="I37" s="1202"/>
      <c r="J37" s="23">
        <f t="shared" si="1"/>
        <v>0</v>
      </c>
      <c r="K37" s="23">
        <f t="shared" si="4"/>
        <v>0</v>
      </c>
      <c r="L37" s="1198"/>
      <c r="M37" s="1199"/>
      <c r="N37" s="1200"/>
    </row>
    <row r="38" spans="1:14" ht="30.75" customHeight="1">
      <c r="A38" s="1192"/>
      <c r="B38" s="1212">
        <v>33</v>
      </c>
      <c r="C38" s="1204"/>
      <c r="D38" s="1198"/>
      <c r="E38" s="23">
        <f t="shared" si="2"/>
        <v>0</v>
      </c>
      <c r="F38" s="1198"/>
      <c r="G38" s="24">
        <f t="shared" si="3"/>
        <v>0</v>
      </c>
      <c r="H38" s="24">
        <f t="shared" ref="H38:H69" si="5">IF(G38&lt;=$AA$4,0,G38-$AA$4)</f>
        <v>0</v>
      </c>
      <c r="I38" s="1202"/>
      <c r="J38" s="23">
        <f t="shared" ref="J38:J69" si="6">IF(G38&lt;$AA$4,0,IF(F38&gt;0,I38-(D38*I38/F38)*0.1,0))</f>
        <v>0</v>
      </c>
      <c r="K38" s="23">
        <f t="shared" si="4"/>
        <v>0</v>
      </c>
      <c r="L38" s="1198"/>
      <c r="M38" s="1199"/>
      <c r="N38" s="1200"/>
    </row>
    <row r="39" spans="1:14" ht="30.75" customHeight="1">
      <c r="A39" s="1192"/>
      <c r="B39" s="1212">
        <v>34</v>
      </c>
      <c r="C39" s="1204"/>
      <c r="D39" s="1198"/>
      <c r="E39" s="23">
        <f t="shared" si="2"/>
        <v>0</v>
      </c>
      <c r="F39" s="1198"/>
      <c r="G39" s="24">
        <f t="shared" si="3"/>
        <v>0</v>
      </c>
      <c r="H39" s="24">
        <f t="shared" si="5"/>
        <v>0</v>
      </c>
      <c r="I39" s="1202"/>
      <c r="J39" s="23">
        <f t="shared" si="6"/>
        <v>0</v>
      </c>
      <c r="K39" s="23">
        <f t="shared" si="4"/>
        <v>0</v>
      </c>
      <c r="L39" s="1198"/>
      <c r="M39" s="1199"/>
      <c r="N39" s="1200"/>
    </row>
    <row r="40" spans="1:14" ht="30.75" customHeight="1">
      <c r="A40" s="1192"/>
      <c r="B40" s="1212">
        <v>35</v>
      </c>
      <c r="C40" s="1204"/>
      <c r="D40" s="1198"/>
      <c r="E40" s="23">
        <f t="shared" si="2"/>
        <v>0</v>
      </c>
      <c r="F40" s="1198"/>
      <c r="G40" s="24">
        <f t="shared" si="3"/>
        <v>0</v>
      </c>
      <c r="H40" s="24">
        <f t="shared" si="5"/>
        <v>0</v>
      </c>
      <c r="I40" s="1202"/>
      <c r="J40" s="23">
        <f t="shared" si="6"/>
        <v>0</v>
      </c>
      <c r="K40" s="23">
        <f t="shared" si="4"/>
        <v>0</v>
      </c>
      <c r="L40" s="1198"/>
      <c r="M40" s="1199"/>
      <c r="N40" s="1200"/>
    </row>
    <row r="41" spans="1:14" ht="30.75" customHeight="1">
      <c r="A41" s="1192"/>
      <c r="B41" s="1212">
        <v>36</v>
      </c>
      <c r="C41" s="1204"/>
      <c r="D41" s="1198"/>
      <c r="E41" s="23">
        <f t="shared" si="2"/>
        <v>0</v>
      </c>
      <c r="F41" s="1198"/>
      <c r="G41" s="24">
        <f t="shared" si="3"/>
        <v>0</v>
      </c>
      <c r="H41" s="24">
        <f t="shared" si="5"/>
        <v>0</v>
      </c>
      <c r="I41" s="1202"/>
      <c r="J41" s="23">
        <f t="shared" si="6"/>
        <v>0</v>
      </c>
      <c r="K41" s="23">
        <f t="shared" si="4"/>
        <v>0</v>
      </c>
      <c r="L41" s="1198"/>
      <c r="M41" s="1199"/>
      <c r="N41" s="1200"/>
    </row>
    <row r="42" spans="1:14" ht="30.75" customHeight="1">
      <c r="A42" s="1192"/>
      <c r="B42" s="1212">
        <v>37</v>
      </c>
      <c r="C42" s="1204"/>
      <c r="D42" s="1198"/>
      <c r="E42" s="23">
        <f t="shared" si="2"/>
        <v>0</v>
      </c>
      <c r="F42" s="1198"/>
      <c r="G42" s="24">
        <f t="shared" si="3"/>
        <v>0</v>
      </c>
      <c r="H42" s="24">
        <f t="shared" si="5"/>
        <v>0</v>
      </c>
      <c r="I42" s="1202"/>
      <c r="J42" s="23">
        <f t="shared" si="6"/>
        <v>0</v>
      </c>
      <c r="K42" s="23">
        <f t="shared" si="4"/>
        <v>0</v>
      </c>
      <c r="L42" s="1198"/>
      <c r="M42" s="1199"/>
      <c r="N42" s="1200"/>
    </row>
    <row r="43" spans="1:14" ht="30.75" customHeight="1">
      <c r="A43" s="1192"/>
      <c r="B43" s="1212">
        <v>38</v>
      </c>
      <c r="C43" s="1204"/>
      <c r="D43" s="1198"/>
      <c r="E43" s="23">
        <f t="shared" si="2"/>
        <v>0</v>
      </c>
      <c r="F43" s="1198"/>
      <c r="G43" s="24">
        <f t="shared" si="3"/>
        <v>0</v>
      </c>
      <c r="H43" s="24">
        <f t="shared" si="5"/>
        <v>0</v>
      </c>
      <c r="I43" s="1202"/>
      <c r="J43" s="23">
        <f t="shared" si="6"/>
        <v>0</v>
      </c>
      <c r="K43" s="23">
        <f t="shared" si="4"/>
        <v>0</v>
      </c>
      <c r="L43" s="1198"/>
      <c r="M43" s="1199"/>
      <c r="N43" s="1200"/>
    </row>
    <row r="44" spans="1:14" ht="30.75" customHeight="1">
      <c r="A44" s="1192"/>
      <c r="B44" s="1212">
        <v>39</v>
      </c>
      <c r="C44" s="1204"/>
      <c r="D44" s="1198"/>
      <c r="E44" s="23">
        <f t="shared" si="2"/>
        <v>0</v>
      </c>
      <c r="F44" s="1198"/>
      <c r="G44" s="24">
        <f t="shared" si="3"/>
        <v>0</v>
      </c>
      <c r="H44" s="24">
        <f t="shared" si="5"/>
        <v>0</v>
      </c>
      <c r="I44" s="1202"/>
      <c r="J44" s="23">
        <f t="shared" si="6"/>
        <v>0</v>
      </c>
      <c r="K44" s="23">
        <f t="shared" si="4"/>
        <v>0</v>
      </c>
      <c r="L44" s="1198"/>
      <c r="M44" s="1199"/>
      <c r="N44" s="1200"/>
    </row>
    <row r="45" spans="1:14" ht="30.75" customHeight="1">
      <c r="A45" s="1192"/>
      <c r="B45" s="1212">
        <v>40</v>
      </c>
      <c r="C45" s="1204"/>
      <c r="D45" s="1198"/>
      <c r="E45" s="23">
        <f t="shared" si="2"/>
        <v>0</v>
      </c>
      <c r="F45" s="1198"/>
      <c r="G45" s="24">
        <f t="shared" si="3"/>
        <v>0</v>
      </c>
      <c r="H45" s="24">
        <f t="shared" si="5"/>
        <v>0</v>
      </c>
      <c r="I45" s="1202"/>
      <c r="J45" s="23">
        <f t="shared" si="6"/>
        <v>0</v>
      </c>
      <c r="K45" s="23">
        <f t="shared" si="4"/>
        <v>0</v>
      </c>
      <c r="L45" s="1198"/>
      <c r="M45" s="1199"/>
      <c r="N45" s="1200"/>
    </row>
    <row r="46" spans="1:14" ht="30.75" customHeight="1">
      <c r="A46" s="1192"/>
      <c r="B46" s="1212">
        <v>41</v>
      </c>
      <c r="C46" s="1204"/>
      <c r="D46" s="1198"/>
      <c r="E46" s="23">
        <f t="shared" si="2"/>
        <v>0</v>
      </c>
      <c r="F46" s="1198"/>
      <c r="G46" s="24">
        <f t="shared" si="3"/>
        <v>0</v>
      </c>
      <c r="H46" s="24">
        <f t="shared" si="5"/>
        <v>0</v>
      </c>
      <c r="I46" s="1202"/>
      <c r="J46" s="23">
        <f t="shared" si="6"/>
        <v>0</v>
      </c>
      <c r="K46" s="23">
        <f t="shared" si="4"/>
        <v>0</v>
      </c>
      <c r="L46" s="1198"/>
      <c r="M46" s="1199"/>
      <c r="N46" s="1200"/>
    </row>
    <row r="47" spans="1:14" ht="30.75" customHeight="1">
      <c r="A47" s="1192"/>
      <c r="B47" s="1212">
        <v>42</v>
      </c>
      <c r="C47" s="1204"/>
      <c r="D47" s="1198"/>
      <c r="E47" s="23">
        <f t="shared" si="2"/>
        <v>0</v>
      </c>
      <c r="F47" s="1198"/>
      <c r="G47" s="24">
        <f t="shared" si="3"/>
        <v>0</v>
      </c>
      <c r="H47" s="24">
        <f t="shared" si="5"/>
        <v>0</v>
      </c>
      <c r="I47" s="1202"/>
      <c r="J47" s="23">
        <f t="shared" si="6"/>
        <v>0</v>
      </c>
      <c r="K47" s="23">
        <f t="shared" si="4"/>
        <v>0</v>
      </c>
      <c r="L47" s="1198"/>
      <c r="M47" s="1199"/>
      <c r="N47" s="1200"/>
    </row>
    <row r="48" spans="1:14" ht="30.75" customHeight="1">
      <c r="A48" s="1192"/>
      <c r="B48" s="1212">
        <v>43</v>
      </c>
      <c r="C48" s="1204"/>
      <c r="D48" s="1198"/>
      <c r="E48" s="23">
        <f t="shared" si="2"/>
        <v>0</v>
      </c>
      <c r="F48" s="1198"/>
      <c r="G48" s="24">
        <f t="shared" si="3"/>
        <v>0</v>
      </c>
      <c r="H48" s="24">
        <f t="shared" si="5"/>
        <v>0</v>
      </c>
      <c r="I48" s="1202"/>
      <c r="J48" s="23">
        <f t="shared" si="6"/>
        <v>0</v>
      </c>
      <c r="K48" s="23">
        <f t="shared" si="4"/>
        <v>0</v>
      </c>
      <c r="L48" s="1198"/>
      <c r="M48" s="1199"/>
      <c r="N48" s="1200"/>
    </row>
    <row r="49" spans="1:14" ht="30.75" customHeight="1">
      <c r="A49" s="1192"/>
      <c r="B49" s="1212">
        <v>44</v>
      </c>
      <c r="C49" s="1204"/>
      <c r="D49" s="1198"/>
      <c r="E49" s="23">
        <f t="shared" si="2"/>
        <v>0</v>
      </c>
      <c r="F49" s="1198"/>
      <c r="G49" s="24">
        <f t="shared" si="3"/>
        <v>0</v>
      </c>
      <c r="H49" s="24">
        <f t="shared" si="5"/>
        <v>0</v>
      </c>
      <c r="I49" s="1202"/>
      <c r="J49" s="23">
        <f t="shared" si="6"/>
        <v>0</v>
      </c>
      <c r="K49" s="23">
        <f t="shared" si="4"/>
        <v>0</v>
      </c>
      <c r="L49" s="1198"/>
      <c r="M49" s="1199"/>
      <c r="N49" s="1200"/>
    </row>
    <row r="50" spans="1:14" ht="30.75" customHeight="1">
      <c r="A50" s="1192"/>
      <c r="B50" s="1212">
        <v>45</v>
      </c>
      <c r="C50" s="1204"/>
      <c r="D50" s="1198"/>
      <c r="E50" s="23">
        <f t="shared" si="2"/>
        <v>0</v>
      </c>
      <c r="F50" s="1198"/>
      <c r="G50" s="24">
        <f t="shared" si="3"/>
        <v>0</v>
      </c>
      <c r="H50" s="24">
        <f t="shared" si="5"/>
        <v>0</v>
      </c>
      <c r="I50" s="1202"/>
      <c r="J50" s="23">
        <f t="shared" si="6"/>
        <v>0</v>
      </c>
      <c r="K50" s="23">
        <f t="shared" si="4"/>
        <v>0</v>
      </c>
      <c r="L50" s="1198"/>
      <c r="M50" s="1199"/>
      <c r="N50" s="1200"/>
    </row>
    <row r="51" spans="1:14" ht="30.75" customHeight="1">
      <c r="A51" s="1192"/>
      <c r="B51" s="1212">
        <v>46</v>
      </c>
      <c r="C51" s="1204"/>
      <c r="D51" s="1198"/>
      <c r="E51" s="23">
        <f t="shared" si="2"/>
        <v>0</v>
      </c>
      <c r="F51" s="1198"/>
      <c r="G51" s="24">
        <f t="shared" si="3"/>
        <v>0</v>
      </c>
      <c r="H51" s="24">
        <f t="shared" si="5"/>
        <v>0</v>
      </c>
      <c r="I51" s="1202"/>
      <c r="J51" s="23">
        <f t="shared" si="6"/>
        <v>0</v>
      </c>
      <c r="K51" s="23">
        <f t="shared" si="4"/>
        <v>0</v>
      </c>
      <c r="L51" s="1198"/>
      <c r="M51" s="1199"/>
      <c r="N51" s="1200"/>
    </row>
    <row r="52" spans="1:14" ht="30.75" customHeight="1">
      <c r="A52" s="1192"/>
      <c r="B52" s="1212">
        <v>47</v>
      </c>
      <c r="C52" s="1204"/>
      <c r="D52" s="1198"/>
      <c r="E52" s="23">
        <f t="shared" si="2"/>
        <v>0</v>
      </c>
      <c r="F52" s="1198"/>
      <c r="G52" s="24">
        <f t="shared" si="3"/>
        <v>0</v>
      </c>
      <c r="H52" s="24">
        <f t="shared" si="5"/>
        <v>0</v>
      </c>
      <c r="I52" s="1202"/>
      <c r="J52" s="23">
        <f t="shared" si="6"/>
        <v>0</v>
      </c>
      <c r="K52" s="23">
        <f t="shared" si="4"/>
        <v>0</v>
      </c>
      <c r="L52" s="1198"/>
      <c r="M52" s="1199"/>
      <c r="N52" s="1200"/>
    </row>
    <row r="53" spans="1:14" ht="30.75" customHeight="1">
      <c r="A53" s="1192"/>
      <c r="B53" s="1212">
        <v>48</v>
      </c>
      <c r="C53" s="1204"/>
      <c r="D53" s="1198"/>
      <c r="E53" s="23">
        <f t="shared" si="2"/>
        <v>0</v>
      </c>
      <c r="F53" s="1198"/>
      <c r="G53" s="24">
        <f t="shared" si="3"/>
        <v>0</v>
      </c>
      <c r="H53" s="24">
        <f t="shared" si="5"/>
        <v>0</v>
      </c>
      <c r="I53" s="1202"/>
      <c r="J53" s="23">
        <f t="shared" si="6"/>
        <v>0</v>
      </c>
      <c r="K53" s="23">
        <f t="shared" si="4"/>
        <v>0</v>
      </c>
      <c r="L53" s="1198"/>
      <c r="M53" s="1199"/>
      <c r="N53" s="1200"/>
    </row>
    <row r="54" spans="1:14" ht="30.75" customHeight="1">
      <c r="A54" s="1192"/>
      <c r="B54" s="1212">
        <v>49</v>
      </c>
      <c r="C54" s="1204"/>
      <c r="D54" s="1198"/>
      <c r="E54" s="23">
        <f t="shared" si="2"/>
        <v>0</v>
      </c>
      <c r="F54" s="1198"/>
      <c r="G54" s="24">
        <f t="shared" si="3"/>
        <v>0</v>
      </c>
      <c r="H54" s="24">
        <f t="shared" si="5"/>
        <v>0</v>
      </c>
      <c r="I54" s="1202"/>
      <c r="J54" s="23">
        <f t="shared" si="6"/>
        <v>0</v>
      </c>
      <c r="K54" s="23">
        <f t="shared" si="4"/>
        <v>0</v>
      </c>
      <c r="L54" s="1198"/>
      <c r="M54" s="1199"/>
      <c r="N54" s="1200"/>
    </row>
    <row r="55" spans="1:14" ht="30.75" customHeight="1">
      <c r="A55" s="1192"/>
      <c r="B55" s="1212">
        <v>50</v>
      </c>
      <c r="C55" s="1204"/>
      <c r="D55" s="1198"/>
      <c r="E55" s="23">
        <f t="shared" si="2"/>
        <v>0</v>
      </c>
      <c r="F55" s="1198"/>
      <c r="G55" s="24">
        <f t="shared" si="3"/>
        <v>0</v>
      </c>
      <c r="H55" s="24">
        <f t="shared" si="5"/>
        <v>0</v>
      </c>
      <c r="I55" s="1202"/>
      <c r="J55" s="23">
        <f t="shared" si="6"/>
        <v>0</v>
      </c>
      <c r="K55" s="23">
        <f t="shared" si="4"/>
        <v>0</v>
      </c>
      <c r="L55" s="1198"/>
      <c r="M55" s="1199"/>
      <c r="N55" s="1200"/>
    </row>
    <row r="56" spans="1:14" ht="30.75" customHeight="1">
      <c r="A56" s="1192"/>
      <c r="B56" s="1212">
        <v>51</v>
      </c>
      <c r="C56" s="1204"/>
      <c r="D56" s="1198"/>
      <c r="E56" s="23">
        <f t="shared" si="2"/>
        <v>0</v>
      </c>
      <c r="F56" s="1198"/>
      <c r="G56" s="24">
        <f t="shared" si="3"/>
        <v>0</v>
      </c>
      <c r="H56" s="24">
        <f t="shared" si="5"/>
        <v>0</v>
      </c>
      <c r="I56" s="1202"/>
      <c r="J56" s="23">
        <f t="shared" si="6"/>
        <v>0</v>
      </c>
      <c r="K56" s="23">
        <f t="shared" si="4"/>
        <v>0</v>
      </c>
      <c r="L56" s="1198"/>
      <c r="M56" s="1199"/>
      <c r="N56" s="1200"/>
    </row>
    <row r="57" spans="1:14" ht="30.75" customHeight="1">
      <c r="A57" s="1192"/>
      <c r="B57" s="1212">
        <v>52</v>
      </c>
      <c r="C57" s="1204"/>
      <c r="D57" s="1198"/>
      <c r="E57" s="23">
        <f t="shared" si="2"/>
        <v>0</v>
      </c>
      <c r="F57" s="1198"/>
      <c r="G57" s="24">
        <f t="shared" si="3"/>
        <v>0</v>
      </c>
      <c r="H57" s="24">
        <f t="shared" si="5"/>
        <v>0</v>
      </c>
      <c r="I57" s="1202"/>
      <c r="J57" s="23">
        <f t="shared" si="6"/>
        <v>0</v>
      </c>
      <c r="K57" s="23">
        <f t="shared" si="4"/>
        <v>0</v>
      </c>
      <c r="L57" s="1198"/>
      <c r="M57" s="1199"/>
      <c r="N57" s="1200"/>
    </row>
    <row r="58" spans="1:14" ht="30.75" customHeight="1">
      <c r="A58" s="1192"/>
      <c r="B58" s="1212">
        <v>53</v>
      </c>
      <c r="C58" s="1204"/>
      <c r="D58" s="1198"/>
      <c r="E58" s="23">
        <f t="shared" si="2"/>
        <v>0</v>
      </c>
      <c r="F58" s="1198"/>
      <c r="G58" s="24">
        <f t="shared" si="3"/>
        <v>0</v>
      </c>
      <c r="H58" s="24">
        <f t="shared" si="5"/>
        <v>0</v>
      </c>
      <c r="I58" s="1202"/>
      <c r="J58" s="23">
        <f t="shared" si="6"/>
        <v>0</v>
      </c>
      <c r="K58" s="23">
        <f t="shared" si="4"/>
        <v>0</v>
      </c>
      <c r="L58" s="1198"/>
      <c r="M58" s="1199"/>
      <c r="N58" s="1200"/>
    </row>
    <row r="59" spans="1:14" ht="30.75" customHeight="1">
      <c r="A59" s="1192"/>
      <c r="B59" s="1212">
        <v>54</v>
      </c>
      <c r="C59" s="1204"/>
      <c r="D59" s="1198"/>
      <c r="E59" s="23">
        <f t="shared" si="2"/>
        <v>0</v>
      </c>
      <c r="F59" s="1198"/>
      <c r="G59" s="24">
        <f t="shared" si="3"/>
        <v>0</v>
      </c>
      <c r="H59" s="24">
        <f t="shared" si="5"/>
        <v>0</v>
      </c>
      <c r="I59" s="1202"/>
      <c r="J59" s="23">
        <f t="shared" si="6"/>
        <v>0</v>
      </c>
      <c r="K59" s="23">
        <f t="shared" si="4"/>
        <v>0</v>
      </c>
      <c r="L59" s="1198"/>
      <c r="M59" s="1199"/>
      <c r="N59" s="1200"/>
    </row>
    <row r="60" spans="1:14" ht="30.75" customHeight="1">
      <c r="A60" s="1192"/>
      <c r="B60" s="1212">
        <v>55</v>
      </c>
      <c r="C60" s="1204"/>
      <c r="D60" s="1198"/>
      <c r="E60" s="23">
        <f t="shared" si="2"/>
        <v>0</v>
      </c>
      <c r="F60" s="1198"/>
      <c r="G60" s="24">
        <f t="shared" si="3"/>
        <v>0</v>
      </c>
      <c r="H60" s="24">
        <f t="shared" si="5"/>
        <v>0</v>
      </c>
      <c r="I60" s="1202"/>
      <c r="J60" s="23">
        <f t="shared" si="6"/>
        <v>0</v>
      </c>
      <c r="K60" s="23">
        <f t="shared" si="4"/>
        <v>0</v>
      </c>
      <c r="L60" s="1198"/>
      <c r="M60" s="1199"/>
      <c r="N60" s="1200"/>
    </row>
    <row r="61" spans="1:14" ht="30.75" customHeight="1">
      <c r="A61" s="1192"/>
      <c r="B61" s="1212">
        <v>56</v>
      </c>
      <c r="C61" s="1204"/>
      <c r="D61" s="1198"/>
      <c r="E61" s="23">
        <f t="shared" si="2"/>
        <v>0</v>
      </c>
      <c r="F61" s="1198"/>
      <c r="G61" s="24">
        <f t="shared" si="3"/>
        <v>0</v>
      </c>
      <c r="H61" s="24">
        <f t="shared" si="5"/>
        <v>0</v>
      </c>
      <c r="I61" s="1202"/>
      <c r="J61" s="23">
        <f t="shared" si="6"/>
        <v>0</v>
      </c>
      <c r="K61" s="23">
        <f t="shared" si="4"/>
        <v>0</v>
      </c>
      <c r="L61" s="1198"/>
      <c r="M61" s="1199"/>
      <c r="N61" s="1200"/>
    </row>
    <row r="62" spans="1:14" ht="30.75" customHeight="1">
      <c r="A62" s="1192"/>
      <c r="B62" s="1212">
        <v>57</v>
      </c>
      <c r="C62" s="1204"/>
      <c r="D62" s="1198"/>
      <c r="E62" s="23">
        <f t="shared" si="2"/>
        <v>0</v>
      </c>
      <c r="F62" s="1198"/>
      <c r="G62" s="24">
        <f t="shared" si="3"/>
        <v>0</v>
      </c>
      <c r="H62" s="24">
        <f t="shared" si="5"/>
        <v>0</v>
      </c>
      <c r="I62" s="1202"/>
      <c r="J62" s="23">
        <f t="shared" si="6"/>
        <v>0</v>
      </c>
      <c r="K62" s="23">
        <f t="shared" si="4"/>
        <v>0</v>
      </c>
      <c r="L62" s="1198"/>
      <c r="M62" s="1199"/>
      <c r="N62" s="1200"/>
    </row>
    <row r="63" spans="1:14" ht="30.75" customHeight="1">
      <c r="A63" s="1192"/>
      <c r="B63" s="1212">
        <v>58</v>
      </c>
      <c r="C63" s="1204"/>
      <c r="D63" s="1198"/>
      <c r="E63" s="23">
        <f t="shared" si="2"/>
        <v>0</v>
      </c>
      <c r="F63" s="1198"/>
      <c r="G63" s="24">
        <f t="shared" si="3"/>
        <v>0</v>
      </c>
      <c r="H63" s="24">
        <f t="shared" si="5"/>
        <v>0</v>
      </c>
      <c r="I63" s="1202"/>
      <c r="J63" s="23">
        <f t="shared" si="6"/>
        <v>0</v>
      </c>
      <c r="K63" s="23">
        <f t="shared" si="4"/>
        <v>0</v>
      </c>
      <c r="L63" s="1198"/>
      <c r="M63" s="1199"/>
      <c r="N63" s="1200"/>
    </row>
    <row r="64" spans="1:14" ht="30.75" customHeight="1">
      <c r="A64" s="1192"/>
      <c r="B64" s="1212">
        <v>59</v>
      </c>
      <c r="C64" s="1204"/>
      <c r="D64" s="1198"/>
      <c r="E64" s="23">
        <f t="shared" si="2"/>
        <v>0</v>
      </c>
      <c r="F64" s="1198"/>
      <c r="G64" s="24">
        <f t="shared" si="3"/>
        <v>0</v>
      </c>
      <c r="H64" s="24">
        <f t="shared" si="5"/>
        <v>0</v>
      </c>
      <c r="I64" s="1202"/>
      <c r="J64" s="23">
        <f t="shared" si="6"/>
        <v>0</v>
      </c>
      <c r="K64" s="23">
        <f t="shared" si="4"/>
        <v>0</v>
      </c>
      <c r="L64" s="1198"/>
      <c r="M64" s="1199"/>
      <c r="N64" s="1200"/>
    </row>
    <row r="65" spans="1:14" ht="30.75" customHeight="1">
      <c r="A65" s="1192"/>
      <c r="B65" s="1212">
        <v>60</v>
      </c>
      <c r="C65" s="1204"/>
      <c r="D65" s="1198"/>
      <c r="E65" s="23">
        <f t="shared" si="2"/>
        <v>0</v>
      </c>
      <c r="F65" s="1198"/>
      <c r="G65" s="24">
        <f t="shared" si="3"/>
        <v>0</v>
      </c>
      <c r="H65" s="24">
        <f t="shared" si="5"/>
        <v>0</v>
      </c>
      <c r="I65" s="1202"/>
      <c r="J65" s="23">
        <f t="shared" si="6"/>
        <v>0</v>
      </c>
      <c r="K65" s="23">
        <f t="shared" si="4"/>
        <v>0</v>
      </c>
      <c r="L65" s="1198"/>
      <c r="M65" s="1199"/>
      <c r="N65" s="1200"/>
    </row>
    <row r="66" spans="1:14" ht="30.75" customHeight="1">
      <c r="A66" s="1192"/>
      <c r="B66" s="1212">
        <v>61</v>
      </c>
      <c r="C66" s="1204"/>
      <c r="D66" s="1198"/>
      <c r="E66" s="23">
        <f t="shared" si="2"/>
        <v>0</v>
      </c>
      <c r="F66" s="1198"/>
      <c r="G66" s="24">
        <f t="shared" si="3"/>
        <v>0</v>
      </c>
      <c r="H66" s="24">
        <f t="shared" si="5"/>
        <v>0</v>
      </c>
      <c r="I66" s="1202"/>
      <c r="J66" s="23">
        <f t="shared" si="6"/>
        <v>0</v>
      </c>
      <c r="K66" s="23">
        <f t="shared" si="4"/>
        <v>0</v>
      </c>
      <c r="L66" s="1198"/>
      <c r="M66" s="1199"/>
      <c r="N66" s="1200"/>
    </row>
    <row r="67" spans="1:14" ht="30.75" customHeight="1">
      <c r="A67" s="1192"/>
      <c r="B67" s="1212">
        <v>62</v>
      </c>
      <c r="C67" s="1204"/>
      <c r="D67" s="1198"/>
      <c r="E67" s="23">
        <f t="shared" si="2"/>
        <v>0</v>
      </c>
      <c r="F67" s="1198"/>
      <c r="G67" s="24">
        <f t="shared" si="3"/>
        <v>0</v>
      </c>
      <c r="H67" s="24">
        <f t="shared" si="5"/>
        <v>0</v>
      </c>
      <c r="I67" s="1202"/>
      <c r="J67" s="23">
        <f t="shared" si="6"/>
        <v>0</v>
      </c>
      <c r="K67" s="23">
        <f t="shared" si="4"/>
        <v>0</v>
      </c>
      <c r="L67" s="1198"/>
      <c r="M67" s="1199"/>
      <c r="N67" s="1200"/>
    </row>
    <row r="68" spans="1:14" ht="30.75" customHeight="1">
      <c r="A68" s="1192"/>
      <c r="B68" s="1212">
        <v>63</v>
      </c>
      <c r="C68" s="1204"/>
      <c r="D68" s="1198"/>
      <c r="E68" s="23">
        <f t="shared" si="2"/>
        <v>0</v>
      </c>
      <c r="F68" s="1198"/>
      <c r="G68" s="24">
        <f t="shared" si="3"/>
        <v>0</v>
      </c>
      <c r="H68" s="24">
        <f t="shared" si="5"/>
        <v>0</v>
      </c>
      <c r="I68" s="1202"/>
      <c r="J68" s="23">
        <f t="shared" si="6"/>
        <v>0</v>
      </c>
      <c r="K68" s="23">
        <f t="shared" si="4"/>
        <v>0</v>
      </c>
      <c r="L68" s="1198"/>
      <c r="M68" s="1199"/>
      <c r="N68" s="1200"/>
    </row>
    <row r="69" spans="1:14" ht="30.75" customHeight="1">
      <c r="A69" s="1192"/>
      <c r="B69" s="1212">
        <v>64</v>
      </c>
      <c r="C69" s="1204"/>
      <c r="D69" s="1198"/>
      <c r="E69" s="23">
        <f t="shared" si="2"/>
        <v>0</v>
      </c>
      <c r="F69" s="1198"/>
      <c r="G69" s="24">
        <f t="shared" si="3"/>
        <v>0</v>
      </c>
      <c r="H69" s="24">
        <f t="shared" si="5"/>
        <v>0</v>
      </c>
      <c r="I69" s="1202"/>
      <c r="J69" s="23">
        <f t="shared" si="6"/>
        <v>0</v>
      </c>
      <c r="K69" s="23">
        <f t="shared" si="4"/>
        <v>0</v>
      </c>
      <c r="L69" s="1198"/>
      <c r="M69" s="1199"/>
      <c r="N69" s="1200"/>
    </row>
    <row r="70" spans="1:14" ht="30.75" customHeight="1">
      <c r="A70" s="1192"/>
      <c r="B70" s="1212">
        <v>65</v>
      </c>
      <c r="C70" s="1204"/>
      <c r="D70" s="1198"/>
      <c r="E70" s="23">
        <f t="shared" si="2"/>
        <v>0</v>
      </c>
      <c r="F70" s="1198"/>
      <c r="G70" s="24">
        <f t="shared" si="3"/>
        <v>0</v>
      </c>
      <c r="H70" s="24">
        <f t="shared" ref="H70:H101" si="7">IF(G70&lt;=$AA$4,0,G70-$AA$4)</f>
        <v>0</v>
      </c>
      <c r="I70" s="1202"/>
      <c r="J70" s="23">
        <f t="shared" ref="J70:J101" si="8">IF(G70&lt;$AA$4,0,IF(F70&gt;0,I70-(D70*I70/F70)*0.1,0))</f>
        <v>0</v>
      </c>
      <c r="K70" s="23">
        <f t="shared" si="4"/>
        <v>0</v>
      </c>
      <c r="L70" s="1198"/>
      <c r="M70" s="1199"/>
      <c r="N70" s="1200"/>
    </row>
    <row r="71" spans="1:14" ht="30.75" customHeight="1">
      <c r="A71" s="1192"/>
      <c r="B71" s="1212">
        <v>66</v>
      </c>
      <c r="C71" s="1204"/>
      <c r="D71" s="1198"/>
      <c r="E71" s="23">
        <f t="shared" si="2"/>
        <v>0</v>
      </c>
      <c r="F71" s="1198"/>
      <c r="G71" s="24">
        <f t="shared" si="3"/>
        <v>0</v>
      </c>
      <c r="H71" s="24">
        <f t="shared" si="7"/>
        <v>0</v>
      </c>
      <c r="I71" s="1202"/>
      <c r="J71" s="23">
        <f t="shared" si="8"/>
        <v>0</v>
      </c>
      <c r="K71" s="23">
        <f t="shared" si="4"/>
        <v>0</v>
      </c>
      <c r="L71" s="1198"/>
      <c r="M71" s="1199"/>
      <c r="N71" s="1200"/>
    </row>
    <row r="72" spans="1:14" ht="30.75" customHeight="1">
      <c r="A72" s="1192"/>
      <c r="B72" s="1212">
        <v>67</v>
      </c>
      <c r="C72" s="1204"/>
      <c r="D72" s="1198"/>
      <c r="E72" s="23">
        <f t="shared" si="2"/>
        <v>0</v>
      </c>
      <c r="F72" s="1198"/>
      <c r="G72" s="24">
        <f t="shared" si="3"/>
        <v>0</v>
      </c>
      <c r="H72" s="24">
        <f t="shared" si="7"/>
        <v>0</v>
      </c>
      <c r="I72" s="1202"/>
      <c r="J72" s="23">
        <f t="shared" si="8"/>
        <v>0</v>
      </c>
      <c r="K72" s="23">
        <f t="shared" si="4"/>
        <v>0</v>
      </c>
      <c r="L72" s="1198"/>
      <c r="M72" s="1199"/>
      <c r="N72" s="1200"/>
    </row>
    <row r="73" spans="1:14" ht="30.75" customHeight="1">
      <c r="A73" s="1192"/>
      <c r="B73" s="1212">
        <v>68</v>
      </c>
      <c r="C73" s="1204"/>
      <c r="D73" s="1198"/>
      <c r="E73" s="23">
        <f t="shared" si="2"/>
        <v>0</v>
      </c>
      <c r="F73" s="1198"/>
      <c r="G73" s="24">
        <f t="shared" ref="G73:G125" si="9">IF(D73=0,F73/1,F73/D73)</f>
        <v>0</v>
      </c>
      <c r="H73" s="24">
        <f t="shared" si="7"/>
        <v>0</v>
      </c>
      <c r="I73" s="1202"/>
      <c r="J73" s="23">
        <f t="shared" si="8"/>
        <v>0</v>
      </c>
      <c r="K73" s="23">
        <f t="shared" ref="K73:K125" si="10">IF(J73=0,I73,0)</f>
        <v>0</v>
      </c>
      <c r="L73" s="1198"/>
      <c r="M73" s="1199"/>
      <c r="N73" s="1200"/>
    </row>
    <row r="74" spans="1:14" ht="30.75" customHeight="1">
      <c r="A74" s="1192"/>
      <c r="B74" s="1212">
        <v>69</v>
      </c>
      <c r="C74" s="1204"/>
      <c r="D74" s="1198"/>
      <c r="E74" s="23">
        <f t="shared" si="2"/>
        <v>0</v>
      </c>
      <c r="F74" s="1198"/>
      <c r="G74" s="24">
        <f t="shared" si="9"/>
        <v>0</v>
      </c>
      <c r="H74" s="24">
        <f t="shared" si="7"/>
        <v>0</v>
      </c>
      <c r="I74" s="1202"/>
      <c r="J74" s="23">
        <f t="shared" si="8"/>
        <v>0</v>
      </c>
      <c r="K74" s="23">
        <f t="shared" si="10"/>
        <v>0</v>
      </c>
      <c r="L74" s="1198"/>
      <c r="M74" s="1199"/>
      <c r="N74" s="1200"/>
    </row>
    <row r="75" spans="1:14" ht="30.75" customHeight="1">
      <c r="A75" s="1192"/>
      <c r="B75" s="1212">
        <v>70</v>
      </c>
      <c r="C75" s="1204"/>
      <c r="D75" s="1198"/>
      <c r="E75" s="23">
        <f t="shared" si="2"/>
        <v>0</v>
      </c>
      <c r="F75" s="1198"/>
      <c r="G75" s="24">
        <f t="shared" si="9"/>
        <v>0</v>
      </c>
      <c r="H75" s="24">
        <f t="shared" si="7"/>
        <v>0</v>
      </c>
      <c r="I75" s="1202"/>
      <c r="J75" s="23">
        <f t="shared" si="8"/>
        <v>0</v>
      </c>
      <c r="K75" s="23">
        <f t="shared" si="10"/>
        <v>0</v>
      </c>
      <c r="L75" s="1198"/>
      <c r="M75" s="1199"/>
      <c r="N75" s="1200"/>
    </row>
    <row r="76" spans="1:14" ht="30.75" customHeight="1">
      <c r="A76" s="1192"/>
      <c r="B76" s="1212">
        <v>71</v>
      </c>
      <c r="C76" s="1204"/>
      <c r="D76" s="1198"/>
      <c r="E76" s="23">
        <f t="shared" si="2"/>
        <v>0</v>
      </c>
      <c r="F76" s="1198"/>
      <c r="G76" s="24">
        <f t="shared" si="9"/>
        <v>0</v>
      </c>
      <c r="H76" s="24">
        <f t="shared" si="7"/>
        <v>0</v>
      </c>
      <c r="I76" s="1202"/>
      <c r="J76" s="23">
        <f t="shared" si="8"/>
        <v>0</v>
      </c>
      <c r="K76" s="23">
        <f t="shared" si="10"/>
        <v>0</v>
      </c>
      <c r="L76" s="1198"/>
      <c r="M76" s="1199"/>
      <c r="N76" s="1200"/>
    </row>
    <row r="77" spans="1:14" ht="30.75" customHeight="1">
      <c r="A77" s="1192"/>
      <c r="B77" s="1212">
        <v>72</v>
      </c>
      <c r="C77" s="1204"/>
      <c r="D77" s="1198"/>
      <c r="E77" s="23">
        <f t="shared" si="2"/>
        <v>0</v>
      </c>
      <c r="F77" s="1198"/>
      <c r="G77" s="24">
        <f t="shared" si="9"/>
        <v>0</v>
      </c>
      <c r="H77" s="24">
        <f t="shared" si="7"/>
        <v>0</v>
      </c>
      <c r="I77" s="1202"/>
      <c r="J77" s="23">
        <f t="shared" si="8"/>
        <v>0</v>
      </c>
      <c r="K77" s="23">
        <f t="shared" si="10"/>
        <v>0</v>
      </c>
      <c r="L77" s="1198"/>
      <c r="M77" s="1199"/>
      <c r="N77" s="1200"/>
    </row>
    <row r="78" spans="1:14" ht="30.75" customHeight="1">
      <c r="A78" s="1192"/>
      <c r="B78" s="1212">
        <v>73</v>
      </c>
      <c r="C78" s="1204"/>
      <c r="D78" s="1198"/>
      <c r="E78" s="23">
        <f t="shared" si="2"/>
        <v>0</v>
      </c>
      <c r="F78" s="1198"/>
      <c r="G78" s="24">
        <f t="shared" si="9"/>
        <v>0</v>
      </c>
      <c r="H78" s="24">
        <f t="shared" si="7"/>
        <v>0</v>
      </c>
      <c r="I78" s="1202"/>
      <c r="J78" s="23">
        <f t="shared" si="8"/>
        <v>0</v>
      </c>
      <c r="K78" s="23">
        <f t="shared" si="10"/>
        <v>0</v>
      </c>
      <c r="L78" s="1198"/>
      <c r="M78" s="1199"/>
      <c r="N78" s="1200"/>
    </row>
    <row r="79" spans="1:14" ht="30.75" customHeight="1">
      <c r="A79" s="1192"/>
      <c r="B79" s="1212">
        <v>74</v>
      </c>
      <c r="C79" s="1204"/>
      <c r="D79" s="1198"/>
      <c r="E79" s="23">
        <f t="shared" si="2"/>
        <v>0</v>
      </c>
      <c r="F79" s="1198"/>
      <c r="G79" s="24">
        <f t="shared" si="9"/>
        <v>0</v>
      </c>
      <c r="H79" s="24">
        <f t="shared" si="7"/>
        <v>0</v>
      </c>
      <c r="I79" s="1202"/>
      <c r="J79" s="23">
        <f t="shared" si="8"/>
        <v>0</v>
      </c>
      <c r="K79" s="23">
        <f t="shared" si="10"/>
        <v>0</v>
      </c>
      <c r="L79" s="1198"/>
      <c r="M79" s="1199"/>
      <c r="N79" s="1200"/>
    </row>
    <row r="80" spans="1:14" ht="30.75" customHeight="1">
      <c r="A80" s="1192"/>
      <c r="B80" s="1212">
        <v>75</v>
      </c>
      <c r="C80" s="1204"/>
      <c r="D80" s="1198"/>
      <c r="E80" s="23">
        <f t="shared" si="2"/>
        <v>0</v>
      </c>
      <c r="F80" s="1198"/>
      <c r="G80" s="24">
        <f t="shared" si="9"/>
        <v>0</v>
      </c>
      <c r="H80" s="24">
        <f t="shared" si="7"/>
        <v>0</v>
      </c>
      <c r="I80" s="1202"/>
      <c r="J80" s="23">
        <f t="shared" si="8"/>
        <v>0</v>
      </c>
      <c r="K80" s="23">
        <f t="shared" si="10"/>
        <v>0</v>
      </c>
      <c r="L80" s="1198"/>
      <c r="M80" s="1199"/>
      <c r="N80" s="1200"/>
    </row>
    <row r="81" spans="1:14" ht="30.75" customHeight="1">
      <c r="A81" s="1192"/>
      <c r="B81" s="1212">
        <v>76</v>
      </c>
      <c r="C81" s="1204"/>
      <c r="D81" s="1198"/>
      <c r="E81" s="23">
        <f t="shared" si="2"/>
        <v>0</v>
      </c>
      <c r="F81" s="1198"/>
      <c r="G81" s="24">
        <f t="shared" si="9"/>
        <v>0</v>
      </c>
      <c r="H81" s="24">
        <f t="shared" si="7"/>
        <v>0</v>
      </c>
      <c r="I81" s="1202"/>
      <c r="J81" s="23">
        <f t="shared" si="8"/>
        <v>0</v>
      </c>
      <c r="K81" s="23">
        <f t="shared" si="10"/>
        <v>0</v>
      </c>
      <c r="L81" s="1198"/>
      <c r="M81" s="1199"/>
      <c r="N81" s="1200"/>
    </row>
    <row r="82" spans="1:14" ht="30.75" customHeight="1">
      <c r="A82" s="1192"/>
      <c r="B82" s="1212">
        <v>77</v>
      </c>
      <c r="C82" s="1204"/>
      <c r="D82" s="1198"/>
      <c r="E82" s="23">
        <f t="shared" si="2"/>
        <v>0</v>
      </c>
      <c r="F82" s="1198"/>
      <c r="G82" s="24">
        <f t="shared" si="9"/>
        <v>0</v>
      </c>
      <c r="H82" s="24">
        <f t="shared" si="7"/>
        <v>0</v>
      </c>
      <c r="I82" s="1202"/>
      <c r="J82" s="23">
        <f t="shared" si="8"/>
        <v>0</v>
      </c>
      <c r="K82" s="23">
        <f t="shared" si="10"/>
        <v>0</v>
      </c>
      <c r="L82" s="1198"/>
      <c r="M82" s="1199"/>
      <c r="N82" s="1200"/>
    </row>
    <row r="83" spans="1:14" ht="30.75" customHeight="1">
      <c r="A83" s="1192"/>
      <c r="B83" s="1212">
        <v>78</v>
      </c>
      <c r="C83" s="1204"/>
      <c r="D83" s="1198"/>
      <c r="E83" s="23">
        <f t="shared" si="2"/>
        <v>0</v>
      </c>
      <c r="F83" s="1198"/>
      <c r="G83" s="24">
        <f t="shared" si="9"/>
        <v>0</v>
      </c>
      <c r="H83" s="24">
        <f t="shared" si="7"/>
        <v>0</v>
      </c>
      <c r="I83" s="1202"/>
      <c r="J83" s="23">
        <f t="shared" si="8"/>
        <v>0</v>
      </c>
      <c r="K83" s="23">
        <f t="shared" si="10"/>
        <v>0</v>
      </c>
      <c r="L83" s="1198"/>
      <c r="M83" s="1199"/>
      <c r="N83" s="1200"/>
    </row>
    <row r="84" spans="1:14" ht="30.75" customHeight="1">
      <c r="A84" s="1192"/>
      <c r="B84" s="1212">
        <v>79</v>
      </c>
      <c r="C84" s="1204"/>
      <c r="D84" s="1198"/>
      <c r="E84" s="23">
        <f t="shared" si="2"/>
        <v>0</v>
      </c>
      <c r="F84" s="1198"/>
      <c r="G84" s="24">
        <f t="shared" si="9"/>
        <v>0</v>
      </c>
      <c r="H84" s="24">
        <f t="shared" si="7"/>
        <v>0</v>
      </c>
      <c r="I84" s="1202"/>
      <c r="J84" s="23">
        <f t="shared" si="8"/>
        <v>0</v>
      </c>
      <c r="K84" s="23">
        <f t="shared" si="10"/>
        <v>0</v>
      </c>
      <c r="L84" s="1198"/>
      <c r="M84" s="1199"/>
      <c r="N84" s="1200"/>
    </row>
    <row r="85" spans="1:14" ht="30.75" customHeight="1">
      <c r="A85" s="1192"/>
      <c r="B85" s="1212">
        <v>80</v>
      </c>
      <c r="C85" s="1204"/>
      <c r="D85" s="1198"/>
      <c r="E85" s="23">
        <f t="shared" si="2"/>
        <v>0</v>
      </c>
      <c r="F85" s="1198"/>
      <c r="G85" s="24">
        <f t="shared" si="9"/>
        <v>0</v>
      </c>
      <c r="H85" s="24">
        <f t="shared" si="7"/>
        <v>0</v>
      </c>
      <c r="I85" s="1202"/>
      <c r="J85" s="23">
        <f t="shared" si="8"/>
        <v>0</v>
      </c>
      <c r="K85" s="23">
        <f t="shared" si="10"/>
        <v>0</v>
      </c>
      <c r="L85" s="1198"/>
      <c r="M85" s="1199"/>
      <c r="N85" s="1200"/>
    </row>
    <row r="86" spans="1:14" ht="30.75" customHeight="1">
      <c r="A86" s="1192"/>
      <c r="B86" s="1212">
        <v>81</v>
      </c>
      <c r="C86" s="1204"/>
      <c r="D86" s="1198"/>
      <c r="E86" s="23">
        <f t="shared" si="2"/>
        <v>0</v>
      </c>
      <c r="F86" s="1198"/>
      <c r="G86" s="24">
        <f t="shared" si="9"/>
        <v>0</v>
      </c>
      <c r="H86" s="24">
        <f t="shared" si="7"/>
        <v>0</v>
      </c>
      <c r="I86" s="1202"/>
      <c r="J86" s="23">
        <f t="shared" si="8"/>
        <v>0</v>
      </c>
      <c r="K86" s="23">
        <f t="shared" si="10"/>
        <v>0</v>
      </c>
      <c r="L86" s="1198"/>
      <c r="M86" s="1199"/>
      <c r="N86" s="1200"/>
    </row>
    <row r="87" spans="1:14" ht="30.75" customHeight="1">
      <c r="A87" s="1192"/>
      <c r="B87" s="1212">
        <v>82</v>
      </c>
      <c r="C87" s="1204"/>
      <c r="D87" s="1198"/>
      <c r="E87" s="23">
        <f t="shared" si="2"/>
        <v>0</v>
      </c>
      <c r="F87" s="1198"/>
      <c r="G87" s="24">
        <f t="shared" si="9"/>
        <v>0</v>
      </c>
      <c r="H87" s="24">
        <f t="shared" si="7"/>
        <v>0</v>
      </c>
      <c r="I87" s="1202"/>
      <c r="J87" s="23">
        <f t="shared" si="8"/>
        <v>0</v>
      </c>
      <c r="K87" s="23">
        <f t="shared" si="10"/>
        <v>0</v>
      </c>
      <c r="L87" s="1198"/>
      <c r="M87" s="1199"/>
      <c r="N87" s="1200"/>
    </row>
    <row r="88" spans="1:14" ht="30.75" customHeight="1">
      <c r="A88" s="1192"/>
      <c r="B88" s="1212">
        <v>83</v>
      </c>
      <c r="C88" s="1204"/>
      <c r="D88" s="1198"/>
      <c r="E88" s="23">
        <f t="shared" si="2"/>
        <v>0</v>
      </c>
      <c r="F88" s="1198"/>
      <c r="G88" s="24">
        <f t="shared" si="9"/>
        <v>0</v>
      </c>
      <c r="H88" s="24">
        <f t="shared" si="7"/>
        <v>0</v>
      </c>
      <c r="I88" s="1202"/>
      <c r="J88" s="23">
        <f t="shared" si="8"/>
        <v>0</v>
      </c>
      <c r="K88" s="23">
        <f t="shared" si="10"/>
        <v>0</v>
      </c>
      <c r="L88" s="1198"/>
      <c r="M88" s="1199"/>
      <c r="N88" s="1200"/>
    </row>
    <row r="89" spans="1:14" ht="30.75" customHeight="1">
      <c r="A89" s="1192"/>
      <c r="B89" s="1212">
        <v>84</v>
      </c>
      <c r="C89" s="1204"/>
      <c r="D89" s="1198"/>
      <c r="E89" s="23">
        <f t="shared" si="2"/>
        <v>0</v>
      </c>
      <c r="F89" s="1198"/>
      <c r="G89" s="24">
        <f t="shared" si="9"/>
        <v>0</v>
      </c>
      <c r="H89" s="24">
        <f t="shared" si="7"/>
        <v>0</v>
      </c>
      <c r="I89" s="1202"/>
      <c r="J89" s="23">
        <f t="shared" si="8"/>
        <v>0</v>
      </c>
      <c r="K89" s="23">
        <f t="shared" si="10"/>
        <v>0</v>
      </c>
      <c r="L89" s="1198"/>
      <c r="M89" s="1199"/>
      <c r="N89" s="1200"/>
    </row>
    <row r="90" spans="1:14" ht="30.75" customHeight="1">
      <c r="A90" s="1192"/>
      <c r="B90" s="1212">
        <v>85</v>
      </c>
      <c r="C90" s="1204"/>
      <c r="D90" s="1198"/>
      <c r="E90" s="23">
        <f t="shared" si="2"/>
        <v>0</v>
      </c>
      <c r="F90" s="1198"/>
      <c r="G90" s="24">
        <f t="shared" si="9"/>
        <v>0</v>
      </c>
      <c r="H90" s="24">
        <f t="shared" si="7"/>
        <v>0</v>
      </c>
      <c r="I90" s="1202"/>
      <c r="J90" s="23">
        <f t="shared" si="8"/>
        <v>0</v>
      </c>
      <c r="K90" s="23">
        <f t="shared" si="10"/>
        <v>0</v>
      </c>
      <c r="L90" s="1198"/>
      <c r="M90" s="1199"/>
      <c r="N90" s="1200"/>
    </row>
    <row r="91" spans="1:14" ht="30.75" customHeight="1">
      <c r="A91" s="1192"/>
      <c r="B91" s="1212">
        <v>86</v>
      </c>
      <c r="C91" s="1204"/>
      <c r="D91" s="1198"/>
      <c r="E91" s="23">
        <f t="shared" si="2"/>
        <v>0</v>
      </c>
      <c r="F91" s="1198"/>
      <c r="G91" s="24">
        <f t="shared" si="9"/>
        <v>0</v>
      </c>
      <c r="H91" s="24">
        <f t="shared" si="7"/>
        <v>0</v>
      </c>
      <c r="I91" s="1202"/>
      <c r="J91" s="23">
        <f t="shared" si="8"/>
        <v>0</v>
      </c>
      <c r="K91" s="23">
        <f t="shared" si="10"/>
        <v>0</v>
      </c>
      <c r="L91" s="1198"/>
      <c r="M91" s="1199"/>
      <c r="N91" s="1200"/>
    </row>
    <row r="92" spans="1:14" ht="30.75" customHeight="1">
      <c r="A92" s="1192"/>
      <c r="B92" s="1212">
        <v>87</v>
      </c>
      <c r="C92" s="1204"/>
      <c r="D92" s="1198"/>
      <c r="E92" s="23">
        <f t="shared" si="2"/>
        <v>0</v>
      </c>
      <c r="F92" s="1198"/>
      <c r="G92" s="24">
        <f t="shared" si="9"/>
        <v>0</v>
      </c>
      <c r="H92" s="24">
        <f t="shared" si="7"/>
        <v>0</v>
      </c>
      <c r="I92" s="1202"/>
      <c r="J92" s="23">
        <f t="shared" si="8"/>
        <v>0</v>
      </c>
      <c r="K92" s="23">
        <f t="shared" si="10"/>
        <v>0</v>
      </c>
      <c r="L92" s="1198"/>
      <c r="M92" s="1199"/>
      <c r="N92" s="1200"/>
    </row>
    <row r="93" spans="1:14" ht="30.75" customHeight="1">
      <c r="A93" s="1192"/>
      <c r="B93" s="1212">
        <v>88</v>
      </c>
      <c r="C93" s="1204"/>
      <c r="D93" s="1198"/>
      <c r="E93" s="23">
        <f t="shared" si="2"/>
        <v>0</v>
      </c>
      <c r="F93" s="1198"/>
      <c r="G93" s="24">
        <f t="shared" si="9"/>
        <v>0</v>
      </c>
      <c r="H93" s="24">
        <f t="shared" si="7"/>
        <v>0</v>
      </c>
      <c r="I93" s="1202"/>
      <c r="J93" s="23">
        <f t="shared" si="8"/>
        <v>0</v>
      </c>
      <c r="K93" s="23">
        <f t="shared" si="10"/>
        <v>0</v>
      </c>
      <c r="L93" s="1198"/>
      <c r="M93" s="1199"/>
      <c r="N93" s="1200"/>
    </row>
    <row r="94" spans="1:14" ht="30.75" customHeight="1">
      <c r="A94" s="1192"/>
      <c r="B94" s="1212">
        <v>89</v>
      </c>
      <c r="C94" s="1204"/>
      <c r="D94" s="1198"/>
      <c r="E94" s="23">
        <f t="shared" si="2"/>
        <v>0</v>
      </c>
      <c r="F94" s="1198"/>
      <c r="G94" s="24">
        <f t="shared" si="9"/>
        <v>0</v>
      </c>
      <c r="H94" s="24">
        <f t="shared" si="7"/>
        <v>0</v>
      </c>
      <c r="I94" s="1202"/>
      <c r="J94" s="23">
        <f t="shared" si="8"/>
        <v>0</v>
      </c>
      <c r="K94" s="23">
        <f t="shared" si="10"/>
        <v>0</v>
      </c>
      <c r="L94" s="1198"/>
      <c r="M94" s="1199"/>
      <c r="N94" s="1200"/>
    </row>
    <row r="95" spans="1:14" ht="30.75" customHeight="1">
      <c r="A95" s="1192"/>
      <c r="B95" s="1212">
        <v>90</v>
      </c>
      <c r="C95" s="1204"/>
      <c r="D95" s="1198"/>
      <c r="E95" s="23">
        <f t="shared" si="2"/>
        <v>0</v>
      </c>
      <c r="F95" s="1198"/>
      <c r="G95" s="24">
        <f t="shared" si="9"/>
        <v>0</v>
      </c>
      <c r="H95" s="24">
        <f t="shared" si="7"/>
        <v>0</v>
      </c>
      <c r="I95" s="1202"/>
      <c r="J95" s="23">
        <f t="shared" si="8"/>
        <v>0</v>
      </c>
      <c r="K95" s="23">
        <f t="shared" si="10"/>
        <v>0</v>
      </c>
      <c r="L95" s="1198"/>
      <c r="M95" s="1199"/>
      <c r="N95" s="1200"/>
    </row>
    <row r="96" spans="1:14" ht="30.75" customHeight="1">
      <c r="A96" s="1192"/>
      <c r="B96" s="1212">
        <v>91</v>
      </c>
      <c r="C96" s="1204"/>
      <c r="D96" s="1198"/>
      <c r="E96" s="23">
        <f t="shared" si="2"/>
        <v>0</v>
      </c>
      <c r="F96" s="1198"/>
      <c r="G96" s="24">
        <f t="shared" si="9"/>
        <v>0</v>
      </c>
      <c r="H96" s="24">
        <f t="shared" si="7"/>
        <v>0</v>
      </c>
      <c r="I96" s="1202"/>
      <c r="J96" s="23">
        <f t="shared" si="8"/>
        <v>0</v>
      </c>
      <c r="K96" s="23">
        <f t="shared" si="10"/>
        <v>0</v>
      </c>
      <c r="L96" s="1198"/>
      <c r="M96" s="1199"/>
      <c r="N96" s="1200"/>
    </row>
    <row r="97" spans="1:14" ht="30.75" customHeight="1">
      <c r="A97" s="1192"/>
      <c r="B97" s="1212">
        <v>92</v>
      </c>
      <c r="C97" s="1204"/>
      <c r="D97" s="1198"/>
      <c r="E97" s="23">
        <f t="shared" si="2"/>
        <v>0</v>
      </c>
      <c r="F97" s="1198"/>
      <c r="G97" s="24">
        <f t="shared" si="9"/>
        <v>0</v>
      </c>
      <c r="H97" s="24">
        <f t="shared" si="7"/>
        <v>0</v>
      </c>
      <c r="I97" s="1202"/>
      <c r="J97" s="23">
        <f t="shared" si="8"/>
        <v>0</v>
      </c>
      <c r="K97" s="23">
        <f t="shared" si="10"/>
        <v>0</v>
      </c>
      <c r="L97" s="1198"/>
      <c r="M97" s="1199"/>
      <c r="N97" s="1200"/>
    </row>
    <row r="98" spans="1:14" ht="30.75" customHeight="1">
      <c r="A98" s="1192"/>
      <c r="B98" s="1212">
        <v>93</v>
      </c>
      <c r="C98" s="1204"/>
      <c r="D98" s="1198"/>
      <c r="E98" s="23">
        <f t="shared" si="2"/>
        <v>0</v>
      </c>
      <c r="F98" s="1198"/>
      <c r="G98" s="24">
        <f t="shared" si="9"/>
        <v>0</v>
      </c>
      <c r="H98" s="24">
        <f t="shared" si="7"/>
        <v>0</v>
      </c>
      <c r="I98" s="1202"/>
      <c r="J98" s="23">
        <f t="shared" si="8"/>
        <v>0</v>
      </c>
      <c r="K98" s="23">
        <f t="shared" si="10"/>
        <v>0</v>
      </c>
      <c r="L98" s="1198"/>
      <c r="M98" s="1199"/>
      <c r="N98" s="1200"/>
    </row>
    <row r="99" spans="1:14" ht="30.75" customHeight="1">
      <c r="A99" s="1192"/>
      <c r="B99" s="1212">
        <v>94</v>
      </c>
      <c r="C99" s="1204"/>
      <c r="D99" s="1198"/>
      <c r="E99" s="23">
        <f t="shared" si="2"/>
        <v>0</v>
      </c>
      <c r="F99" s="1198"/>
      <c r="G99" s="24">
        <f t="shared" si="9"/>
        <v>0</v>
      </c>
      <c r="H99" s="24">
        <f t="shared" si="7"/>
        <v>0</v>
      </c>
      <c r="I99" s="1202"/>
      <c r="J99" s="23">
        <f t="shared" si="8"/>
        <v>0</v>
      </c>
      <c r="K99" s="23">
        <f t="shared" si="10"/>
        <v>0</v>
      </c>
      <c r="L99" s="1198"/>
      <c r="M99" s="1199"/>
      <c r="N99" s="1200"/>
    </row>
    <row r="100" spans="1:14" ht="30.75" customHeight="1">
      <c r="A100" s="1192"/>
      <c r="B100" s="1212">
        <v>95</v>
      </c>
      <c r="C100" s="1204"/>
      <c r="D100" s="1198"/>
      <c r="E100" s="23">
        <f t="shared" si="2"/>
        <v>0</v>
      </c>
      <c r="F100" s="1198"/>
      <c r="G100" s="24">
        <f t="shared" si="9"/>
        <v>0</v>
      </c>
      <c r="H100" s="24">
        <f t="shared" si="7"/>
        <v>0</v>
      </c>
      <c r="I100" s="1202"/>
      <c r="J100" s="23">
        <f t="shared" si="8"/>
        <v>0</v>
      </c>
      <c r="K100" s="23">
        <f t="shared" si="10"/>
        <v>0</v>
      </c>
      <c r="L100" s="1198"/>
      <c r="M100" s="1199"/>
      <c r="N100" s="1200"/>
    </row>
    <row r="101" spans="1:14" ht="30.75" customHeight="1">
      <c r="A101" s="1192"/>
      <c r="B101" s="1212">
        <v>96</v>
      </c>
      <c r="C101" s="1204"/>
      <c r="D101" s="1198"/>
      <c r="E101" s="23">
        <f t="shared" si="2"/>
        <v>0</v>
      </c>
      <c r="F101" s="1198"/>
      <c r="G101" s="24">
        <f t="shared" si="9"/>
        <v>0</v>
      </c>
      <c r="H101" s="24">
        <f t="shared" si="7"/>
        <v>0</v>
      </c>
      <c r="I101" s="1202"/>
      <c r="J101" s="23">
        <f t="shared" si="8"/>
        <v>0</v>
      </c>
      <c r="K101" s="23">
        <f t="shared" si="10"/>
        <v>0</v>
      </c>
      <c r="L101" s="1198"/>
      <c r="M101" s="1199"/>
      <c r="N101" s="1200"/>
    </row>
    <row r="102" spans="1:14" ht="30.75" customHeight="1">
      <c r="A102" s="1192"/>
      <c r="B102" s="1212">
        <v>97</v>
      </c>
      <c r="C102" s="1204"/>
      <c r="D102" s="1198"/>
      <c r="E102" s="23">
        <f t="shared" si="2"/>
        <v>0</v>
      </c>
      <c r="F102" s="1198"/>
      <c r="G102" s="24">
        <f t="shared" si="9"/>
        <v>0</v>
      </c>
      <c r="H102" s="24">
        <f t="shared" ref="H102:H118" si="11">IF(G102&lt;=$AA$4,0,G102-$AA$4)</f>
        <v>0</v>
      </c>
      <c r="I102" s="1202"/>
      <c r="J102" s="23">
        <f t="shared" ref="J102:J118" si="12">IF(G102&lt;$AA$4,0,IF(F102&gt;0,I102-(D102*I102/F102)*0.1,0))</f>
        <v>0</v>
      </c>
      <c r="K102" s="23">
        <f t="shared" si="10"/>
        <v>0</v>
      </c>
      <c r="L102" s="1198"/>
      <c r="M102" s="1199"/>
      <c r="N102" s="1200"/>
    </row>
    <row r="103" spans="1:14" ht="30.75" customHeight="1">
      <c r="A103" s="1192"/>
      <c r="B103" s="1212">
        <v>98</v>
      </c>
      <c r="C103" s="1204"/>
      <c r="D103" s="1198"/>
      <c r="E103" s="23">
        <f t="shared" si="2"/>
        <v>0</v>
      </c>
      <c r="F103" s="1198"/>
      <c r="G103" s="24">
        <f t="shared" si="9"/>
        <v>0</v>
      </c>
      <c r="H103" s="24">
        <f t="shared" si="11"/>
        <v>0</v>
      </c>
      <c r="I103" s="1202"/>
      <c r="J103" s="23">
        <f t="shared" si="12"/>
        <v>0</v>
      </c>
      <c r="K103" s="23">
        <f t="shared" si="10"/>
        <v>0</v>
      </c>
      <c r="L103" s="1198"/>
      <c r="M103" s="1199"/>
      <c r="N103" s="1200"/>
    </row>
    <row r="104" spans="1:14" ht="30.75" customHeight="1">
      <c r="A104" s="1192"/>
      <c r="B104" s="1212">
        <v>99</v>
      </c>
      <c r="C104" s="1204"/>
      <c r="D104" s="1198"/>
      <c r="E104" s="23">
        <f t="shared" si="2"/>
        <v>0</v>
      </c>
      <c r="F104" s="1198"/>
      <c r="G104" s="24">
        <f t="shared" si="9"/>
        <v>0</v>
      </c>
      <c r="H104" s="24">
        <f t="shared" si="11"/>
        <v>0</v>
      </c>
      <c r="I104" s="1202"/>
      <c r="J104" s="23">
        <f t="shared" si="12"/>
        <v>0</v>
      </c>
      <c r="K104" s="23">
        <f t="shared" si="10"/>
        <v>0</v>
      </c>
      <c r="L104" s="1198"/>
      <c r="M104" s="1199"/>
      <c r="N104" s="1200"/>
    </row>
    <row r="105" spans="1:14" ht="30.75" customHeight="1">
      <c r="A105" s="1192"/>
      <c r="B105" s="1212">
        <v>100</v>
      </c>
      <c r="C105" s="1204"/>
      <c r="D105" s="1198"/>
      <c r="E105" s="23">
        <f t="shared" si="2"/>
        <v>0</v>
      </c>
      <c r="F105" s="1198"/>
      <c r="G105" s="24">
        <f t="shared" si="9"/>
        <v>0</v>
      </c>
      <c r="H105" s="24">
        <f t="shared" si="11"/>
        <v>0</v>
      </c>
      <c r="I105" s="1202"/>
      <c r="J105" s="23">
        <f t="shared" si="12"/>
        <v>0</v>
      </c>
      <c r="K105" s="23">
        <f t="shared" si="10"/>
        <v>0</v>
      </c>
      <c r="L105" s="1198"/>
      <c r="M105" s="1199"/>
      <c r="N105" s="1200"/>
    </row>
    <row r="106" spans="1:14" ht="30.75" customHeight="1">
      <c r="A106" s="1192"/>
      <c r="B106" s="1212">
        <v>101</v>
      </c>
      <c r="C106" s="1204"/>
      <c r="D106" s="1198"/>
      <c r="E106" s="23">
        <f t="shared" si="2"/>
        <v>0</v>
      </c>
      <c r="F106" s="1198"/>
      <c r="G106" s="24">
        <f t="shared" si="9"/>
        <v>0</v>
      </c>
      <c r="H106" s="24">
        <f t="shared" si="11"/>
        <v>0</v>
      </c>
      <c r="I106" s="1202"/>
      <c r="J106" s="23">
        <f t="shared" si="12"/>
        <v>0</v>
      </c>
      <c r="K106" s="23">
        <f t="shared" si="10"/>
        <v>0</v>
      </c>
      <c r="L106" s="1198"/>
      <c r="M106" s="1199"/>
      <c r="N106" s="1200"/>
    </row>
    <row r="107" spans="1:14" ht="30.75" customHeight="1">
      <c r="A107" s="1192"/>
      <c r="B107" s="1212">
        <v>102</v>
      </c>
      <c r="C107" s="1204"/>
      <c r="D107" s="1198"/>
      <c r="E107" s="23">
        <f t="shared" si="2"/>
        <v>0</v>
      </c>
      <c r="F107" s="1198"/>
      <c r="G107" s="24">
        <f t="shared" si="9"/>
        <v>0</v>
      </c>
      <c r="H107" s="24">
        <f t="shared" si="11"/>
        <v>0</v>
      </c>
      <c r="I107" s="1202"/>
      <c r="J107" s="23">
        <f t="shared" si="12"/>
        <v>0</v>
      </c>
      <c r="K107" s="23">
        <f t="shared" si="10"/>
        <v>0</v>
      </c>
      <c r="L107" s="1198"/>
      <c r="M107" s="1199"/>
      <c r="N107" s="1200"/>
    </row>
    <row r="108" spans="1:14" ht="30.75" customHeight="1">
      <c r="A108" s="1192"/>
      <c r="B108" s="1212">
        <v>103</v>
      </c>
      <c r="C108" s="1204"/>
      <c r="D108" s="1198"/>
      <c r="E108" s="23">
        <f t="shared" si="2"/>
        <v>0</v>
      </c>
      <c r="F108" s="1198"/>
      <c r="G108" s="24">
        <f t="shared" si="9"/>
        <v>0</v>
      </c>
      <c r="H108" s="24">
        <f t="shared" si="11"/>
        <v>0</v>
      </c>
      <c r="I108" s="1202"/>
      <c r="J108" s="23">
        <f t="shared" si="12"/>
        <v>0</v>
      </c>
      <c r="K108" s="23">
        <f t="shared" si="10"/>
        <v>0</v>
      </c>
      <c r="L108" s="1198"/>
      <c r="M108" s="1199"/>
      <c r="N108" s="1200"/>
    </row>
    <row r="109" spans="1:14" ht="30.75" customHeight="1">
      <c r="A109" s="1192"/>
      <c r="B109" s="1212">
        <v>104</v>
      </c>
      <c r="C109" s="1204"/>
      <c r="D109" s="1198"/>
      <c r="E109" s="23">
        <f t="shared" si="2"/>
        <v>0</v>
      </c>
      <c r="F109" s="1198"/>
      <c r="G109" s="24">
        <f t="shared" si="9"/>
        <v>0</v>
      </c>
      <c r="H109" s="24">
        <f t="shared" si="11"/>
        <v>0</v>
      </c>
      <c r="I109" s="1202"/>
      <c r="J109" s="23">
        <f t="shared" si="12"/>
        <v>0</v>
      </c>
      <c r="K109" s="23">
        <f t="shared" si="10"/>
        <v>0</v>
      </c>
      <c r="L109" s="1198"/>
      <c r="M109" s="1199"/>
      <c r="N109" s="1200"/>
    </row>
    <row r="110" spans="1:14" ht="30.75" customHeight="1">
      <c r="A110" s="1192"/>
      <c r="B110" s="1212">
        <v>105</v>
      </c>
      <c r="C110" s="1204"/>
      <c r="D110" s="1198"/>
      <c r="E110" s="23">
        <f t="shared" si="2"/>
        <v>0</v>
      </c>
      <c r="F110" s="1198"/>
      <c r="G110" s="24">
        <f t="shared" si="9"/>
        <v>0</v>
      </c>
      <c r="H110" s="24">
        <f t="shared" si="11"/>
        <v>0</v>
      </c>
      <c r="I110" s="1202"/>
      <c r="J110" s="23">
        <f t="shared" si="12"/>
        <v>0</v>
      </c>
      <c r="K110" s="23">
        <f t="shared" si="10"/>
        <v>0</v>
      </c>
      <c r="L110" s="1198"/>
      <c r="M110" s="1199"/>
      <c r="N110" s="1200"/>
    </row>
    <row r="111" spans="1:14" ht="30.75" customHeight="1">
      <c r="A111" s="1192"/>
      <c r="B111" s="1212">
        <v>106</v>
      </c>
      <c r="C111" s="1204"/>
      <c r="D111" s="1198"/>
      <c r="E111" s="23">
        <f t="shared" si="2"/>
        <v>0</v>
      </c>
      <c r="F111" s="1198"/>
      <c r="G111" s="24">
        <f t="shared" si="9"/>
        <v>0</v>
      </c>
      <c r="H111" s="24">
        <f t="shared" si="11"/>
        <v>0</v>
      </c>
      <c r="I111" s="1202"/>
      <c r="J111" s="23">
        <f t="shared" si="12"/>
        <v>0</v>
      </c>
      <c r="K111" s="23">
        <f t="shared" si="10"/>
        <v>0</v>
      </c>
      <c r="L111" s="1198"/>
      <c r="M111" s="1199"/>
      <c r="N111" s="1200"/>
    </row>
    <row r="112" spans="1:14" ht="30.75" customHeight="1">
      <c r="A112" s="1192"/>
      <c r="B112" s="1212">
        <v>107</v>
      </c>
      <c r="C112" s="1204"/>
      <c r="D112" s="1198"/>
      <c r="E112" s="23">
        <f t="shared" si="2"/>
        <v>0</v>
      </c>
      <c r="F112" s="1198"/>
      <c r="G112" s="24">
        <f t="shared" si="9"/>
        <v>0</v>
      </c>
      <c r="H112" s="24">
        <f t="shared" si="11"/>
        <v>0</v>
      </c>
      <c r="I112" s="1202"/>
      <c r="J112" s="23">
        <f t="shared" si="12"/>
        <v>0</v>
      </c>
      <c r="K112" s="23">
        <f t="shared" si="10"/>
        <v>0</v>
      </c>
      <c r="L112" s="1198"/>
      <c r="M112" s="1199"/>
      <c r="N112" s="1200"/>
    </row>
    <row r="113" spans="1:15" ht="30.75" customHeight="1">
      <c r="A113" s="1192"/>
      <c r="B113" s="1212">
        <v>108</v>
      </c>
      <c r="C113" s="1204"/>
      <c r="D113" s="1198"/>
      <c r="E113" s="23">
        <f t="shared" si="2"/>
        <v>0</v>
      </c>
      <c r="F113" s="1198"/>
      <c r="G113" s="24">
        <f t="shared" si="9"/>
        <v>0</v>
      </c>
      <c r="H113" s="24">
        <f t="shared" si="11"/>
        <v>0</v>
      </c>
      <c r="I113" s="1202"/>
      <c r="J113" s="23">
        <f t="shared" si="12"/>
        <v>0</v>
      </c>
      <c r="K113" s="23">
        <f t="shared" si="10"/>
        <v>0</v>
      </c>
      <c r="L113" s="1198"/>
      <c r="M113" s="1199"/>
      <c r="N113" s="1200"/>
    </row>
    <row r="114" spans="1:15" ht="30.75" customHeight="1">
      <c r="A114" s="1192"/>
      <c r="B114" s="1212">
        <v>109</v>
      </c>
      <c r="C114" s="1204"/>
      <c r="D114" s="1198"/>
      <c r="E114" s="23">
        <f t="shared" si="2"/>
        <v>0</v>
      </c>
      <c r="F114" s="1198"/>
      <c r="G114" s="24">
        <f t="shared" si="9"/>
        <v>0</v>
      </c>
      <c r="H114" s="24">
        <f t="shared" si="11"/>
        <v>0</v>
      </c>
      <c r="I114" s="1202"/>
      <c r="J114" s="23">
        <f t="shared" si="12"/>
        <v>0</v>
      </c>
      <c r="K114" s="23">
        <f t="shared" si="10"/>
        <v>0</v>
      </c>
      <c r="L114" s="1198"/>
      <c r="M114" s="1199"/>
      <c r="N114" s="1200"/>
    </row>
    <row r="115" spans="1:15" ht="30.75" customHeight="1">
      <c r="A115" s="1192"/>
      <c r="B115" s="1212">
        <v>110</v>
      </c>
      <c r="C115" s="1204"/>
      <c r="D115" s="1198"/>
      <c r="E115" s="23">
        <f t="shared" si="2"/>
        <v>0</v>
      </c>
      <c r="F115" s="1198"/>
      <c r="G115" s="24">
        <f t="shared" si="9"/>
        <v>0</v>
      </c>
      <c r="H115" s="24">
        <f t="shared" si="11"/>
        <v>0</v>
      </c>
      <c r="I115" s="1202"/>
      <c r="J115" s="23">
        <f t="shared" si="12"/>
        <v>0</v>
      </c>
      <c r="K115" s="23">
        <f t="shared" si="10"/>
        <v>0</v>
      </c>
      <c r="L115" s="1198"/>
      <c r="M115" s="1199"/>
      <c r="N115" s="1200"/>
    </row>
    <row r="116" spans="1:15" ht="30.75" customHeight="1">
      <c r="A116" s="1192"/>
      <c r="B116" s="1212">
        <v>111</v>
      </c>
      <c r="C116" s="1204"/>
      <c r="D116" s="1198"/>
      <c r="E116" s="23">
        <f t="shared" si="2"/>
        <v>0</v>
      </c>
      <c r="F116" s="1198"/>
      <c r="G116" s="24">
        <f t="shared" si="9"/>
        <v>0</v>
      </c>
      <c r="H116" s="24">
        <f t="shared" si="11"/>
        <v>0</v>
      </c>
      <c r="I116" s="1202"/>
      <c r="J116" s="23">
        <f t="shared" si="12"/>
        <v>0</v>
      </c>
      <c r="K116" s="23">
        <f t="shared" si="10"/>
        <v>0</v>
      </c>
      <c r="L116" s="1198"/>
      <c r="M116" s="1199"/>
      <c r="N116" s="1200"/>
    </row>
    <row r="117" spans="1:15" ht="30.75" customHeight="1">
      <c r="A117" s="1192"/>
      <c r="B117" s="1212">
        <v>112</v>
      </c>
      <c r="C117" s="1204"/>
      <c r="D117" s="1198"/>
      <c r="E117" s="23">
        <f t="shared" si="2"/>
        <v>0</v>
      </c>
      <c r="F117" s="1198"/>
      <c r="G117" s="24">
        <f t="shared" si="9"/>
        <v>0</v>
      </c>
      <c r="H117" s="24">
        <f t="shared" si="11"/>
        <v>0</v>
      </c>
      <c r="I117" s="1202"/>
      <c r="J117" s="23">
        <f t="shared" si="12"/>
        <v>0</v>
      </c>
      <c r="K117" s="23">
        <f t="shared" si="10"/>
        <v>0</v>
      </c>
      <c r="L117" s="1198"/>
      <c r="M117" s="1199"/>
      <c r="N117" s="1200"/>
    </row>
    <row r="118" spans="1:15" ht="30.75" customHeight="1">
      <c r="A118" s="1192"/>
      <c r="B118" s="1212">
        <v>113</v>
      </c>
      <c r="C118" s="1204"/>
      <c r="D118" s="1198"/>
      <c r="E118" s="23">
        <f t="shared" si="2"/>
        <v>0</v>
      </c>
      <c r="F118" s="1198"/>
      <c r="G118" s="24">
        <f t="shared" si="9"/>
        <v>0</v>
      </c>
      <c r="H118" s="24">
        <f t="shared" si="11"/>
        <v>0</v>
      </c>
      <c r="I118" s="1202"/>
      <c r="J118" s="23">
        <f t="shared" si="12"/>
        <v>0</v>
      </c>
      <c r="K118" s="23">
        <f t="shared" si="10"/>
        <v>0</v>
      </c>
      <c r="L118" s="1198"/>
      <c r="M118" s="1199"/>
      <c r="N118" s="1200"/>
    </row>
    <row r="119" spans="1:15" ht="30.75" customHeight="1">
      <c r="A119" s="1192"/>
      <c r="B119" s="1212">
        <v>114</v>
      </c>
      <c r="C119" s="1213"/>
      <c r="D119" s="1214"/>
      <c r="E119" s="23">
        <f t="shared" ref="E119:E124" si="13">D119*10%</f>
        <v>0</v>
      </c>
      <c r="F119" s="1214"/>
      <c r="G119" s="24">
        <f t="shared" si="9"/>
        <v>0</v>
      </c>
      <c r="H119" s="24">
        <f t="shared" ref="H119:H124" si="14">IF(G119&lt;=$AA$4,0,G119-$AA$4)</f>
        <v>0</v>
      </c>
      <c r="I119" s="1215"/>
      <c r="J119" s="23">
        <f t="shared" ref="J119:J124" si="15">IF(G119&lt;$AA$4,0,IF(F119&gt;0,I119-(D119*I119/F119)*0.1,0))</f>
        <v>0</v>
      </c>
      <c r="K119" s="23">
        <f t="shared" si="10"/>
        <v>0</v>
      </c>
      <c r="L119" s="1214"/>
      <c r="M119" s="1216"/>
      <c r="N119" s="1217"/>
    </row>
    <row r="120" spans="1:15" ht="30.75" customHeight="1">
      <c r="A120" s="1192"/>
      <c r="B120" s="1212">
        <v>115</v>
      </c>
      <c r="C120" s="1213"/>
      <c r="D120" s="1214"/>
      <c r="E120" s="23">
        <f t="shared" si="13"/>
        <v>0</v>
      </c>
      <c r="F120" s="1214"/>
      <c r="G120" s="24">
        <f t="shared" si="9"/>
        <v>0</v>
      </c>
      <c r="H120" s="24">
        <f t="shared" si="14"/>
        <v>0</v>
      </c>
      <c r="I120" s="1215"/>
      <c r="J120" s="23">
        <f t="shared" si="15"/>
        <v>0</v>
      </c>
      <c r="K120" s="23">
        <f t="shared" si="10"/>
        <v>0</v>
      </c>
      <c r="L120" s="1214"/>
      <c r="M120" s="1216"/>
      <c r="N120" s="1217"/>
    </row>
    <row r="121" spans="1:15" ht="30.75" customHeight="1">
      <c r="A121" s="1192"/>
      <c r="B121" s="1212">
        <v>116</v>
      </c>
      <c r="C121" s="1213"/>
      <c r="D121" s="1214"/>
      <c r="E121" s="23">
        <f t="shared" si="13"/>
        <v>0</v>
      </c>
      <c r="F121" s="1214"/>
      <c r="G121" s="24">
        <f t="shared" si="9"/>
        <v>0</v>
      </c>
      <c r="H121" s="24">
        <f t="shared" si="14"/>
        <v>0</v>
      </c>
      <c r="I121" s="1215"/>
      <c r="J121" s="23">
        <f t="shared" si="15"/>
        <v>0</v>
      </c>
      <c r="K121" s="23">
        <f t="shared" si="10"/>
        <v>0</v>
      </c>
      <c r="L121" s="1214"/>
      <c r="M121" s="1216"/>
      <c r="N121" s="1217"/>
    </row>
    <row r="122" spans="1:15" ht="30.75" customHeight="1">
      <c r="A122" s="1192"/>
      <c r="B122" s="1212">
        <v>117</v>
      </c>
      <c r="C122" s="1213"/>
      <c r="D122" s="1214"/>
      <c r="E122" s="23">
        <f t="shared" si="13"/>
        <v>0</v>
      </c>
      <c r="F122" s="1214"/>
      <c r="G122" s="24">
        <f t="shared" si="9"/>
        <v>0</v>
      </c>
      <c r="H122" s="24">
        <f t="shared" si="14"/>
        <v>0</v>
      </c>
      <c r="I122" s="1215"/>
      <c r="J122" s="23">
        <f t="shared" si="15"/>
        <v>0</v>
      </c>
      <c r="K122" s="23">
        <f t="shared" si="10"/>
        <v>0</v>
      </c>
      <c r="L122" s="1214"/>
      <c r="M122" s="1216"/>
      <c r="N122" s="1217"/>
    </row>
    <row r="123" spans="1:15" ht="30.75" customHeight="1">
      <c r="A123" s="1192"/>
      <c r="B123" s="1212">
        <v>118</v>
      </c>
      <c r="C123" s="1213"/>
      <c r="D123" s="1214"/>
      <c r="E123" s="23">
        <f t="shared" si="13"/>
        <v>0</v>
      </c>
      <c r="F123" s="1214"/>
      <c r="G123" s="24">
        <f t="shared" si="9"/>
        <v>0</v>
      </c>
      <c r="H123" s="24">
        <f t="shared" si="14"/>
        <v>0</v>
      </c>
      <c r="I123" s="1215"/>
      <c r="J123" s="23">
        <f t="shared" si="15"/>
        <v>0</v>
      </c>
      <c r="K123" s="23">
        <f t="shared" si="10"/>
        <v>0</v>
      </c>
      <c r="L123" s="1214"/>
      <c r="M123" s="1216"/>
      <c r="N123" s="1217"/>
    </row>
    <row r="124" spans="1:15" ht="30.75" customHeight="1">
      <c r="A124" s="1192"/>
      <c r="B124" s="1212">
        <v>119</v>
      </c>
      <c r="C124" s="1213"/>
      <c r="D124" s="1214"/>
      <c r="E124" s="23">
        <f t="shared" si="13"/>
        <v>0</v>
      </c>
      <c r="F124" s="1214"/>
      <c r="G124" s="24">
        <f t="shared" si="9"/>
        <v>0</v>
      </c>
      <c r="H124" s="24">
        <f t="shared" si="14"/>
        <v>0</v>
      </c>
      <c r="I124" s="1215"/>
      <c r="J124" s="23">
        <f t="shared" si="15"/>
        <v>0</v>
      </c>
      <c r="K124" s="23">
        <f t="shared" si="10"/>
        <v>0</v>
      </c>
      <c r="L124" s="1214"/>
      <c r="M124" s="1216"/>
      <c r="N124" s="1217"/>
    </row>
    <row r="125" spans="1:15" ht="30.75" customHeight="1" thickBot="1">
      <c r="A125" s="1192"/>
      <c r="B125" s="1798">
        <v>120</v>
      </c>
      <c r="C125" s="1799"/>
      <c r="D125" s="1800"/>
      <c r="E125" s="1801">
        <f t="shared" si="2"/>
        <v>0</v>
      </c>
      <c r="F125" s="1800"/>
      <c r="G125" s="1802">
        <f t="shared" si="9"/>
        <v>0</v>
      </c>
      <c r="H125" s="1802">
        <f>IF(G125&lt;=$AA$4,0,G125-$AA$4)</f>
        <v>0</v>
      </c>
      <c r="I125" s="1803"/>
      <c r="J125" s="1801">
        <f>IF(G125&lt;$AA$4,0,IF(F125&gt;0,I125-(D125*I125/F125)*0.1,0))</f>
        <v>0</v>
      </c>
      <c r="K125" s="1801">
        <f t="shared" si="10"/>
        <v>0</v>
      </c>
      <c r="L125" s="1800"/>
      <c r="M125" s="1804"/>
      <c r="N125" s="1805"/>
    </row>
    <row r="126" spans="1:15" s="25" customFormat="1" ht="30.75" customHeight="1" thickBot="1">
      <c r="A126" s="233"/>
      <c r="B126" s="2122" t="s">
        <v>65</v>
      </c>
      <c r="C126" s="2123"/>
      <c r="D126" s="1806"/>
      <c r="E126" s="1806"/>
      <c r="F126" s="1807"/>
      <c r="G126" s="1808"/>
      <c r="H126" s="1808"/>
      <c r="I126" s="1809">
        <f>SUM(I6:I125)</f>
        <v>0</v>
      </c>
      <c r="J126" s="1810">
        <f>SUM(J6:J125)</f>
        <v>0</v>
      </c>
      <c r="K126" s="1810">
        <f>SUM(K6:K125)</f>
        <v>0</v>
      </c>
      <c r="L126" s="1811"/>
      <c r="M126" s="1812"/>
      <c r="N126" s="1813"/>
    </row>
    <row r="127" spans="1:15" s="236" customFormat="1" ht="30.75" customHeight="1" thickBot="1">
      <c r="A127" s="26"/>
      <c r="B127" s="26"/>
      <c r="C127" s="243"/>
      <c r="D127" s="237"/>
      <c r="E127" s="237"/>
      <c r="F127" s="238"/>
      <c r="G127" s="239"/>
      <c r="H127" s="239"/>
      <c r="I127" s="240"/>
      <c r="J127" s="241"/>
      <c r="K127" s="241"/>
      <c r="L127" s="242"/>
      <c r="M127" s="243"/>
      <c r="N127" s="243"/>
    </row>
    <row r="128" spans="1:15" ht="30.75" thickTop="1">
      <c r="A128" s="2128" t="s">
        <v>66</v>
      </c>
      <c r="B128" s="2129"/>
      <c r="C128" s="2130"/>
      <c r="D128" s="1207">
        <f>'معيار كفاية رأس المال'!D9</f>
        <v>0</v>
      </c>
      <c r="E128" s="26"/>
      <c r="F128" s="2063" t="s">
        <v>607</v>
      </c>
      <c r="G128" s="2064"/>
      <c r="H128" s="2064"/>
      <c r="I128" s="2064"/>
      <c r="J128" s="2064"/>
      <c r="K128" s="2064"/>
      <c r="L128" s="2065"/>
      <c r="M128" s="26"/>
      <c r="N128" s="26"/>
      <c r="O128" s="28"/>
    </row>
    <row r="129" spans="1:15" ht="27.75">
      <c r="A129" s="2093" t="s">
        <v>67</v>
      </c>
      <c r="B129" s="2094"/>
      <c r="C129" s="2095"/>
      <c r="D129" s="1208">
        <f>IF(D128&lt;0,0,(D128*10%))</f>
        <v>0</v>
      </c>
      <c r="E129" s="26"/>
      <c r="F129" s="2124" t="s">
        <v>608</v>
      </c>
      <c r="G129" s="2125"/>
      <c r="H129" s="2125"/>
      <c r="I129" s="2125"/>
      <c r="J129" s="2125"/>
      <c r="K129" s="2125"/>
      <c r="L129" s="2126"/>
      <c r="M129" s="26"/>
      <c r="N129" s="26"/>
      <c r="O129" s="28"/>
    </row>
    <row r="130" spans="1:15" ht="27.75" customHeight="1">
      <c r="A130" s="2096" t="s">
        <v>611</v>
      </c>
      <c r="B130" s="2097"/>
      <c r="C130" s="2098"/>
      <c r="D130" s="1208">
        <f>K126</f>
        <v>0</v>
      </c>
      <c r="E130" s="26"/>
      <c r="F130" s="2076" t="s">
        <v>615</v>
      </c>
      <c r="G130" s="2077"/>
      <c r="H130" s="2077"/>
      <c r="I130" s="2077"/>
      <c r="J130" s="2077"/>
      <c r="K130" s="2077"/>
      <c r="L130" s="2078"/>
      <c r="M130" s="26"/>
      <c r="N130" s="26"/>
      <c r="O130" s="28"/>
    </row>
    <row r="131" spans="1:15" ht="27.75" customHeight="1" thickBot="1">
      <c r="A131" s="2099" t="s">
        <v>613</v>
      </c>
      <c r="B131" s="2100"/>
      <c r="C131" s="2101"/>
      <c r="D131" s="1208">
        <f>'استثمارات صناديق الاستثمار OF'!M52</f>
        <v>0</v>
      </c>
      <c r="E131" s="26"/>
      <c r="F131" s="2079"/>
      <c r="G131" s="2080"/>
      <c r="H131" s="2080"/>
      <c r="I131" s="2080"/>
      <c r="J131" s="2080"/>
      <c r="K131" s="2080"/>
      <c r="L131" s="2081"/>
      <c r="M131" s="26"/>
      <c r="N131" s="26"/>
      <c r="O131" s="28"/>
    </row>
    <row r="132" spans="1:15" ht="29.25" thickTop="1" thickBot="1">
      <c r="A132" s="2102" t="s">
        <v>614</v>
      </c>
      <c r="B132" s="2103"/>
      <c r="C132" s="2104"/>
      <c r="D132" s="1209">
        <f>D130+D131</f>
        <v>0</v>
      </c>
      <c r="E132" s="26"/>
      <c r="F132" s="2127"/>
      <c r="G132" s="2127"/>
      <c r="H132" s="2127"/>
      <c r="I132" s="2127"/>
      <c r="J132" s="2127"/>
      <c r="K132" s="2127"/>
      <c r="L132" s="2127"/>
      <c r="M132" s="26"/>
      <c r="N132" s="26"/>
      <c r="O132" s="28"/>
    </row>
    <row r="133" spans="1:15" ht="60" customHeight="1" thickTop="1" thickBot="1">
      <c r="A133" s="2105" t="s">
        <v>525</v>
      </c>
      <c r="B133" s="2106"/>
      <c r="C133" s="2107"/>
      <c r="D133" s="1206">
        <f>IF((D132-D129)&gt;0,(D132-D129),0)</f>
        <v>0</v>
      </c>
      <c r="E133" s="26"/>
      <c r="F133" s="26"/>
      <c r="G133" s="26"/>
      <c r="H133" s="26"/>
      <c r="I133" s="26"/>
      <c r="J133" s="26"/>
      <c r="K133" s="26"/>
      <c r="L133" s="26"/>
      <c r="M133" s="26"/>
      <c r="N133" s="26"/>
      <c r="O133" s="28"/>
    </row>
    <row r="134" spans="1:15" ht="19.5" customHeight="1" thickTop="1">
      <c r="C134" s="27"/>
      <c r="D134" s="28"/>
      <c r="E134" s="29"/>
      <c r="F134" s="30"/>
      <c r="G134" s="28"/>
      <c r="H134" s="28"/>
      <c r="I134" s="28"/>
      <c r="J134" s="28"/>
      <c r="K134" s="28"/>
      <c r="L134" s="28"/>
    </row>
  </sheetData>
  <sheetProtection algorithmName="SHA-512" hashValue="Q0rBZukJK1Glr4gofg4l68FXE9H49Eoc884hAwNYKapnnyXqCXJm2A74EjTzQRDUgNrDhIisHwHu45wXD/XNVQ==" saltValue="e56/xhGldQRNdgLnErD4vQ==" spinCount="100000" sheet="1" objects="1" scenarios="1"/>
  <mergeCells count="18">
    <mergeCell ref="B126:C126"/>
    <mergeCell ref="F128:L128"/>
    <mergeCell ref="F129:L129"/>
    <mergeCell ref="F132:L132"/>
    <mergeCell ref="F130:L131"/>
    <mergeCell ref="A128:C128"/>
    <mergeCell ref="A2:C2"/>
    <mergeCell ref="D1:E1"/>
    <mergeCell ref="D2:E2"/>
    <mergeCell ref="A6:A30"/>
    <mergeCell ref="A3:K3"/>
    <mergeCell ref="D4:K4"/>
    <mergeCell ref="A1:C1"/>
    <mergeCell ref="A129:C129"/>
    <mergeCell ref="A130:C130"/>
    <mergeCell ref="A131:C131"/>
    <mergeCell ref="A132:C132"/>
    <mergeCell ref="A133:C133"/>
  </mergeCells>
  <conditionalFormatting sqref="G144:H149">
    <cfRule type="cellIs" dxfId="2" priority="1" stopIfTrue="1" operator="greaterThan">
      <formula>0</formula>
    </cfRule>
  </conditionalFormatting>
  <conditionalFormatting sqref="G134:H134">
    <cfRule type="cellIs" dxfId="1" priority="2" stopIfTrue="1" operator="greaterThan">
      <formula>0</formula>
    </cfRule>
  </conditionalFormatting>
  <pageMargins left="0.7" right="0.7" top="0.75" bottom="0.75" header="0.3" footer="0.3"/>
  <pageSetup paperSize="9" scale="41" orientation="portrait" horizontalDpi="4294967293" verticalDpi="90" r:id="rId1"/>
  <colBreaks count="1" manualBreakCount="1">
    <brk id="8" max="13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N57"/>
  <sheetViews>
    <sheetView showGridLines="0" rightToLeft="1" view="pageBreakPreview" zoomScaleSheetLayoutView="100" workbookViewId="0">
      <pane ySplit="5" topLeftCell="A6" activePane="bottomLeft" state="frozen"/>
      <selection pane="bottomLeft" activeCell="C9" sqref="C9"/>
    </sheetView>
  </sheetViews>
  <sheetFormatPr defaultRowHeight="15"/>
  <cols>
    <col min="1" max="1" width="13.7109375" style="592" customWidth="1"/>
    <col min="2" max="2" width="7" style="592" customWidth="1"/>
    <col min="3" max="3" width="42.140625" style="592" customWidth="1"/>
    <col min="4" max="4" width="22.42578125" style="592" customWidth="1"/>
    <col min="5" max="5" width="19.28515625" style="592" customWidth="1"/>
    <col min="6" max="6" width="19.85546875" style="592" customWidth="1"/>
    <col min="7" max="7" width="18.5703125" style="592" customWidth="1"/>
    <col min="8" max="8" width="17.85546875" style="592" customWidth="1"/>
    <col min="9" max="9" width="16.5703125" style="592" customWidth="1"/>
    <col min="10" max="10" width="24.5703125" style="592" customWidth="1"/>
    <col min="11" max="11" width="21.42578125" style="592" customWidth="1"/>
    <col min="12" max="12" width="22.42578125" style="592" customWidth="1"/>
    <col min="13" max="13" width="23.7109375" style="592" customWidth="1"/>
    <col min="14" max="14" width="25.42578125" style="592" customWidth="1"/>
    <col min="15" max="15" width="15.42578125" style="592" customWidth="1"/>
    <col min="16" max="256" width="9" style="592"/>
    <col min="257" max="257" width="4.42578125" style="592" customWidth="1"/>
    <col min="258" max="258" width="5" style="592" customWidth="1"/>
    <col min="259" max="259" width="33.7109375" style="592" customWidth="1"/>
    <col min="260" max="269" width="14.5703125" style="592" customWidth="1"/>
    <col min="270" max="270" width="25.42578125" style="592" customWidth="1"/>
    <col min="271" max="512" width="9" style="592"/>
    <col min="513" max="513" width="4.42578125" style="592" customWidth="1"/>
    <col min="514" max="514" width="5" style="592" customWidth="1"/>
    <col min="515" max="515" width="33.7109375" style="592" customWidth="1"/>
    <col min="516" max="525" width="14.5703125" style="592" customWidth="1"/>
    <col min="526" max="526" width="25.42578125" style="592" customWidth="1"/>
    <col min="527" max="768" width="9" style="592"/>
    <col min="769" max="769" width="4.42578125" style="592" customWidth="1"/>
    <col min="770" max="770" width="5" style="592" customWidth="1"/>
    <col min="771" max="771" width="33.7109375" style="592" customWidth="1"/>
    <col min="772" max="781" width="14.5703125" style="592" customWidth="1"/>
    <col min="782" max="782" width="25.42578125" style="592" customWidth="1"/>
    <col min="783" max="1024" width="9" style="592"/>
    <col min="1025" max="1025" width="4.42578125" style="592" customWidth="1"/>
    <col min="1026" max="1026" width="5" style="592" customWidth="1"/>
    <col min="1027" max="1027" width="33.7109375" style="592" customWidth="1"/>
    <col min="1028" max="1037" width="14.5703125" style="592" customWidth="1"/>
    <col min="1038" max="1038" width="25.42578125" style="592" customWidth="1"/>
    <col min="1039" max="1280" width="9" style="592"/>
    <col min="1281" max="1281" width="4.42578125" style="592" customWidth="1"/>
    <col min="1282" max="1282" width="5" style="592" customWidth="1"/>
    <col min="1283" max="1283" width="33.7109375" style="592" customWidth="1"/>
    <col min="1284" max="1293" width="14.5703125" style="592" customWidth="1"/>
    <col min="1294" max="1294" width="25.42578125" style="592" customWidth="1"/>
    <col min="1295" max="1536" width="9" style="592"/>
    <col min="1537" max="1537" width="4.42578125" style="592" customWidth="1"/>
    <col min="1538" max="1538" width="5" style="592" customWidth="1"/>
    <col min="1539" max="1539" width="33.7109375" style="592" customWidth="1"/>
    <col min="1540" max="1549" width="14.5703125" style="592" customWidth="1"/>
    <col min="1550" max="1550" width="25.42578125" style="592" customWidth="1"/>
    <col min="1551" max="1792" width="9" style="592"/>
    <col min="1793" max="1793" width="4.42578125" style="592" customWidth="1"/>
    <col min="1794" max="1794" width="5" style="592" customWidth="1"/>
    <col min="1795" max="1795" width="33.7109375" style="592" customWidth="1"/>
    <col min="1796" max="1805" width="14.5703125" style="592" customWidth="1"/>
    <col min="1806" max="1806" width="25.42578125" style="592" customWidth="1"/>
    <col min="1807" max="2048" width="9" style="592"/>
    <col min="2049" max="2049" width="4.42578125" style="592" customWidth="1"/>
    <col min="2050" max="2050" width="5" style="592" customWidth="1"/>
    <col min="2051" max="2051" width="33.7109375" style="592" customWidth="1"/>
    <col min="2052" max="2061" width="14.5703125" style="592" customWidth="1"/>
    <col min="2062" max="2062" width="25.42578125" style="592" customWidth="1"/>
    <col min="2063" max="2304" width="9" style="592"/>
    <col min="2305" max="2305" width="4.42578125" style="592" customWidth="1"/>
    <col min="2306" max="2306" width="5" style="592" customWidth="1"/>
    <col min="2307" max="2307" width="33.7109375" style="592" customWidth="1"/>
    <col min="2308" max="2317" width="14.5703125" style="592" customWidth="1"/>
    <col min="2318" max="2318" width="25.42578125" style="592" customWidth="1"/>
    <col min="2319" max="2560" width="9" style="592"/>
    <col min="2561" max="2561" width="4.42578125" style="592" customWidth="1"/>
    <col min="2562" max="2562" width="5" style="592" customWidth="1"/>
    <col min="2563" max="2563" width="33.7109375" style="592" customWidth="1"/>
    <col min="2564" max="2573" width="14.5703125" style="592" customWidth="1"/>
    <col min="2574" max="2574" width="25.42578125" style="592" customWidth="1"/>
    <col min="2575" max="2816" width="9" style="592"/>
    <col min="2817" max="2817" width="4.42578125" style="592" customWidth="1"/>
    <col min="2818" max="2818" width="5" style="592" customWidth="1"/>
    <col min="2819" max="2819" width="33.7109375" style="592" customWidth="1"/>
    <col min="2820" max="2829" width="14.5703125" style="592" customWidth="1"/>
    <col min="2830" max="2830" width="25.42578125" style="592" customWidth="1"/>
    <col min="2831" max="3072" width="9" style="592"/>
    <col min="3073" max="3073" width="4.42578125" style="592" customWidth="1"/>
    <col min="3074" max="3074" width="5" style="592" customWidth="1"/>
    <col min="3075" max="3075" width="33.7109375" style="592" customWidth="1"/>
    <col min="3076" max="3085" width="14.5703125" style="592" customWidth="1"/>
    <col min="3086" max="3086" width="25.42578125" style="592" customWidth="1"/>
    <col min="3087" max="3328" width="9" style="592"/>
    <col min="3329" max="3329" width="4.42578125" style="592" customWidth="1"/>
    <col min="3330" max="3330" width="5" style="592" customWidth="1"/>
    <col min="3331" max="3331" width="33.7109375" style="592" customWidth="1"/>
    <col min="3332" max="3341" width="14.5703125" style="592" customWidth="1"/>
    <col min="3342" max="3342" width="25.42578125" style="592" customWidth="1"/>
    <col min="3343" max="3584" width="9" style="592"/>
    <col min="3585" max="3585" width="4.42578125" style="592" customWidth="1"/>
    <col min="3586" max="3586" width="5" style="592" customWidth="1"/>
    <col min="3587" max="3587" width="33.7109375" style="592" customWidth="1"/>
    <col min="3588" max="3597" width="14.5703125" style="592" customWidth="1"/>
    <col min="3598" max="3598" width="25.42578125" style="592" customWidth="1"/>
    <col min="3599" max="3840" width="9" style="592"/>
    <col min="3841" max="3841" width="4.42578125" style="592" customWidth="1"/>
    <col min="3842" max="3842" width="5" style="592" customWidth="1"/>
    <col min="3843" max="3843" width="33.7109375" style="592" customWidth="1"/>
    <col min="3844" max="3853" width="14.5703125" style="592" customWidth="1"/>
    <col min="3854" max="3854" width="25.42578125" style="592" customWidth="1"/>
    <col min="3855" max="4096" width="9" style="592"/>
    <col min="4097" max="4097" width="4.42578125" style="592" customWidth="1"/>
    <col min="4098" max="4098" width="5" style="592" customWidth="1"/>
    <col min="4099" max="4099" width="33.7109375" style="592" customWidth="1"/>
    <col min="4100" max="4109" width="14.5703125" style="592" customWidth="1"/>
    <col min="4110" max="4110" width="25.42578125" style="592" customWidth="1"/>
    <col min="4111" max="4352" width="9" style="592"/>
    <col min="4353" max="4353" width="4.42578125" style="592" customWidth="1"/>
    <col min="4354" max="4354" width="5" style="592" customWidth="1"/>
    <col min="4355" max="4355" width="33.7109375" style="592" customWidth="1"/>
    <col min="4356" max="4365" width="14.5703125" style="592" customWidth="1"/>
    <col min="4366" max="4366" width="25.42578125" style="592" customWidth="1"/>
    <col min="4367" max="4608" width="9" style="592"/>
    <col min="4609" max="4609" width="4.42578125" style="592" customWidth="1"/>
    <col min="4610" max="4610" width="5" style="592" customWidth="1"/>
    <col min="4611" max="4611" width="33.7109375" style="592" customWidth="1"/>
    <col min="4612" max="4621" width="14.5703125" style="592" customWidth="1"/>
    <col min="4622" max="4622" width="25.42578125" style="592" customWidth="1"/>
    <col min="4623" max="4864" width="9" style="592"/>
    <col min="4865" max="4865" width="4.42578125" style="592" customWidth="1"/>
    <col min="4866" max="4866" width="5" style="592" customWidth="1"/>
    <col min="4867" max="4867" width="33.7109375" style="592" customWidth="1"/>
    <col min="4868" max="4877" width="14.5703125" style="592" customWidth="1"/>
    <col min="4878" max="4878" width="25.42578125" style="592" customWidth="1"/>
    <col min="4879" max="5120" width="9" style="592"/>
    <col min="5121" max="5121" width="4.42578125" style="592" customWidth="1"/>
    <col min="5122" max="5122" width="5" style="592" customWidth="1"/>
    <col min="5123" max="5123" width="33.7109375" style="592" customWidth="1"/>
    <col min="5124" max="5133" width="14.5703125" style="592" customWidth="1"/>
    <col min="5134" max="5134" width="25.42578125" style="592" customWidth="1"/>
    <col min="5135" max="5376" width="9" style="592"/>
    <col min="5377" max="5377" width="4.42578125" style="592" customWidth="1"/>
    <col min="5378" max="5378" width="5" style="592" customWidth="1"/>
    <col min="5379" max="5379" width="33.7109375" style="592" customWidth="1"/>
    <col min="5380" max="5389" width="14.5703125" style="592" customWidth="1"/>
    <col min="5390" max="5390" width="25.42578125" style="592" customWidth="1"/>
    <col min="5391" max="5632" width="9" style="592"/>
    <col min="5633" max="5633" width="4.42578125" style="592" customWidth="1"/>
    <col min="5634" max="5634" width="5" style="592" customWidth="1"/>
    <col min="5635" max="5635" width="33.7109375" style="592" customWidth="1"/>
    <col min="5636" max="5645" width="14.5703125" style="592" customWidth="1"/>
    <col min="5646" max="5646" width="25.42578125" style="592" customWidth="1"/>
    <col min="5647" max="5888" width="9" style="592"/>
    <col min="5889" max="5889" width="4.42578125" style="592" customWidth="1"/>
    <col min="5890" max="5890" width="5" style="592" customWidth="1"/>
    <col min="5891" max="5891" width="33.7109375" style="592" customWidth="1"/>
    <col min="5892" max="5901" width="14.5703125" style="592" customWidth="1"/>
    <col min="5902" max="5902" width="25.42578125" style="592" customWidth="1"/>
    <col min="5903" max="6144" width="9" style="592"/>
    <col min="6145" max="6145" width="4.42578125" style="592" customWidth="1"/>
    <col min="6146" max="6146" width="5" style="592" customWidth="1"/>
    <col min="6147" max="6147" width="33.7109375" style="592" customWidth="1"/>
    <col min="6148" max="6157" width="14.5703125" style="592" customWidth="1"/>
    <col min="6158" max="6158" width="25.42578125" style="592" customWidth="1"/>
    <col min="6159" max="6400" width="9" style="592"/>
    <col min="6401" max="6401" width="4.42578125" style="592" customWidth="1"/>
    <col min="6402" max="6402" width="5" style="592" customWidth="1"/>
    <col min="6403" max="6403" width="33.7109375" style="592" customWidth="1"/>
    <col min="6404" max="6413" width="14.5703125" style="592" customWidth="1"/>
    <col min="6414" max="6414" width="25.42578125" style="592" customWidth="1"/>
    <col min="6415" max="6656" width="9" style="592"/>
    <col min="6657" max="6657" width="4.42578125" style="592" customWidth="1"/>
    <col min="6658" max="6658" width="5" style="592" customWidth="1"/>
    <col min="6659" max="6659" width="33.7109375" style="592" customWidth="1"/>
    <col min="6660" max="6669" width="14.5703125" style="592" customWidth="1"/>
    <col min="6670" max="6670" width="25.42578125" style="592" customWidth="1"/>
    <col min="6671" max="6912" width="9" style="592"/>
    <col min="6913" max="6913" width="4.42578125" style="592" customWidth="1"/>
    <col min="6914" max="6914" width="5" style="592" customWidth="1"/>
    <col min="6915" max="6915" width="33.7109375" style="592" customWidth="1"/>
    <col min="6916" max="6925" width="14.5703125" style="592" customWidth="1"/>
    <col min="6926" max="6926" width="25.42578125" style="592" customWidth="1"/>
    <col min="6927" max="7168" width="9" style="592"/>
    <col min="7169" max="7169" width="4.42578125" style="592" customWidth="1"/>
    <col min="7170" max="7170" width="5" style="592" customWidth="1"/>
    <col min="7171" max="7171" width="33.7109375" style="592" customWidth="1"/>
    <col min="7172" max="7181" width="14.5703125" style="592" customWidth="1"/>
    <col min="7182" max="7182" width="25.42578125" style="592" customWidth="1"/>
    <col min="7183" max="7424" width="9" style="592"/>
    <col min="7425" max="7425" width="4.42578125" style="592" customWidth="1"/>
    <col min="7426" max="7426" width="5" style="592" customWidth="1"/>
    <col min="7427" max="7427" width="33.7109375" style="592" customWidth="1"/>
    <col min="7428" max="7437" width="14.5703125" style="592" customWidth="1"/>
    <col min="7438" max="7438" width="25.42578125" style="592" customWidth="1"/>
    <col min="7439" max="7680" width="9" style="592"/>
    <col min="7681" max="7681" width="4.42578125" style="592" customWidth="1"/>
    <col min="7682" max="7682" width="5" style="592" customWidth="1"/>
    <col min="7683" max="7683" width="33.7109375" style="592" customWidth="1"/>
    <col min="7684" max="7693" width="14.5703125" style="592" customWidth="1"/>
    <col min="7694" max="7694" width="25.42578125" style="592" customWidth="1"/>
    <col min="7695" max="7936" width="9" style="592"/>
    <col min="7937" max="7937" width="4.42578125" style="592" customWidth="1"/>
    <col min="7938" max="7938" width="5" style="592" customWidth="1"/>
    <col min="7939" max="7939" width="33.7109375" style="592" customWidth="1"/>
    <col min="7940" max="7949" width="14.5703125" style="592" customWidth="1"/>
    <col min="7950" max="7950" width="25.42578125" style="592" customWidth="1"/>
    <col min="7951" max="8192" width="9" style="592"/>
    <col min="8193" max="8193" width="4.42578125" style="592" customWidth="1"/>
    <col min="8194" max="8194" width="5" style="592" customWidth="1"/>
    <col min="8195" max="8195" width="33.7109375" style="592" customWidth="1"/>
    <col min="8196" max="8205" width="14.5703125" style="592" customWidth="1"/>
    <col min="8206" max="8206" width="25.42578125" style="592" customWidth="1"/>
    <col min="8207" max="8448" width="9" style="592"/>
    <col min="8449" max="8449" width="4.42578125" style="592" customWidth="1"/>
    <col min="8450" max="8450" width="5" style="592" customWidth="1"/>
    <col min="8451" max="8451" width="33.7109375" style="592" customWidth="1"/>
    <col min="8452" max="8461" width="14.5703125" style="592" customWidth="1"/>
    <col min="8462" max="8462" width="25.42578125" style="592" customWidth="1"/>
    <col min="8463" max="8704" width="9" style="592"/>
    <col min="8705" max="8705" width="4.42578125" style="592" customWidth="1"/>
    <col min="8706" max="8706" width="5" style="592" customWidth="1"/>
    <col min="8707" max="8707" width="33.7109375" style="592" customWidth="1"/>
    <col min="8708" max="8717" width="14.5703125" style="592" customWidth="1"/>
    <col min="8718" max="8718" width="25.42578125" style="592" customWidth="1"/>
    <col min="8719" max="8960" width="9" style="592"/>
    <col min="8961" max="8961" width="4.42578125" style="592" customWidth="1"/>
    <col min="8962" max="8962" width="5" style="592" customWidth="1"/>
    <col min="8963" max="8963" width="33.7109375" style="592" customWidth="1"/>
    <col min="8964" max="8973" width="14.5703125" style="592" customWidth="1"/>
    <col min="8974" max="8974" width="25.42578125" style="592" customWidth="1"/>
    <col min="8975" max="9216" width="9" style="592"/>
    <col min="9217" max="9217" width="4.42578125" style="592" customWidth="1"/>
    <col min="9218" max="9218" width="5" style="592" customWidth="1"/>
    <col min="9219" max="9219" width="33.7109375" style="592" customWidth="1"/>
    <col min="9220" max="9229" width="14.5703125" style="592" customWidth="1"/>
    <col min="9230" max="9230" width="25.42578125" style="592" customWidth="1"/>
    <col min="9231" max="9472" width="9" style="592"/>
    <col min="9473" max="9473" width="4.42578125" style="592" customWidth="1"/>
    <col min="9474" max="9474" width="5" style="592" customWidth="1"/>
    <col min="9475" max="9475" width="33.7109375" style="592" customWidth="1"/>
    <col min="9476" max="9485" width="14.5703125" style="592" customWidth="1"/>
    <col min="9486" max="9486" width="25.42578125" style="592" customWidth="1"/>
    <col min="9487" max="9728" width="9" style="592"/>
    <col min="9729" max="9729" width="4.42578125" style="592" customWidth="1"/>
    <col min="9730" max="9730" width="5" style="592" customWidth="1"/>
    <col min="9731" max="9731" width="33.7109375" style="592" customWidth="1"/>
    <col min="9732" max="9741" width="14.5703125" style="592" customWidth="1"/>
    <col min="9742" max="9742" width="25.42578125" style="592" customWidth="1"/>
    <col min="9743" max="9984" width="9" style="592"/>
    <col min="9985" max="9985" width="4.42578125" style="592" customWidth="1"/>
    <col min="9986" max="9986" width="5" style="592" customWidth="1"/>
    <col min="9987" max="9987" width="33.7109375" style="592" customWidth="1"/>
    <col min="9988" max="9997" width="14.5703125" style="592" customWidth="1"/>
    <col min="9998" max="9998" width="25.42578125" style="592" customWidth="1"/>
    <col min="9999" max="10240" width="9" style="592"/>
    <col min="10241" max="10241" width="4.42578125" style="592" customWidth="1"/>
    <col min="10242" max="10242" width="5" style="592" customWidth="1"/>
    <col min="10243" max="10243" width="33.7109375" style="592" customWidth="1"/>
    <col min="10244" max="10253" width="14.5703125" style="592" customWidth="1"/>
    <col min="10254" max="10254" width="25.42578125" style="592" customWidth="1"/>
    <col min="10255" max="10496" width="9" style="592"/>
    <col min="10497" max="10497" width="4.42578125" style="592" customWidth="1"/>
    <col min="10498" max="10498" width="5" style="592" customWidth="1"/>
    <col min="10499" max="10499" width="33.7109375" style="592" customWidth="1"/>
    <col min="10500" max="10509" width="14.5703125" style="592" customWidth="1"/>
    <col min="10510" max="10510" width="25.42578125" style="592" customWidth="1"/>
    <col min="10511" max="10752" width="9" style="592"/>
    <col min="10753" max="10753" width="4.42578125" style="592" customWidth="1"/>
    <col min="10754" max="10754" width="5" style="592" customWidth="1"/>
    <col min="10755" max="10755" width="33.7109375" style="592" customWidth="1"/>
    <col min="10756" max="10765" width="14.5703125" style="592" customWidth="1"/>
    <col min="10766" max="10766" width="25.42578125" style="592" customWidth="1"/>
    <col min="10767" max="11008" width="9" style="592"/>
    <col min="11009" max="11009" width="4.42578125" style="592" customWidth="1"/>
    <col min="11010" max="11010" width="5" style="592" customWidth="1"/>
    <col min="11011" max="11011" width="33.7109375" style="592" customWidth="1"/>
    <col min="11012" max="11021" width="14.5703125" style="592" customWidth="1"/>
    <col min="11022" max="11022" width="25.42578125" style="592" customWidth="1"/>
    <col min="11023" max="11264" width="9" style="592"/>
    <col min="11265" max="11265" width="4.42578125" style="592" customWidth="1"/>
    <col min="11266" max="11266" width="5" style="592" customWidth="1"/>
    <col min="11267" max="11267" width="33.7109375" style="592" customWidth="1"/>
    <col min="11268" max="11277" width="14.5703125" style="592" customWidth="1"/>
    <col min="11278" max="11278" width="25.42578125" style="592" customWidth="1"/>
    <col min="11279" max="11520" width="9" style="592"/>
    <col min="11521" max="11521" width="4.42578125" style="592" customWidth="1"/>
    <col min="11522" max="11522" width="5" style="592" customWidth="1"/>
    <col min="11523" max="11523" width="33.7109375" style="592" customWidth="1"/>
    <col min="11524" max="11533" width="14.5703125" style="592" customWidth="1"/>
    <col min="11534" max="11534" width="25.42578125" style="592" customWidth="1"/>
    <col min="11535" max="11776" width="9" style="592"/>
    <col min="11777" max="11777" width="4.42578125" style="592" customWidth="1"/>
    <col min="11778" max="11778" width="5" style="592" customWidth="1"/>
    <col min="11779" max="11779" width="33.7109375" style="592" customWidth="1"/>
    <col min="11780" max="11789" width="14.5703125" style="592" customWidth="1"/>
    <col min="11790" max="11790" width="25.42578125" style="592" customWidth="1"/>
    <col min="11791" max="12032" width="9" style="592"/>
    <col min="12033" max="12033" width="4.42578125" style="592" customWidth="1"/>
    <col min="12034" max="12034" width="5" style="592" customWidth="1"/>
    <col min="12035" max="12035" width="33.7109375" style="592" customWidth="1"/>
    <col min="12036" max="12045" width="14.5703125" style="592" customWidth="1"/>
    <col min="12046" max="12046" width="25.42578125" style="592" customWidth="1"/>
    <col min="12047" max="12288" width="9" style="592"/>
    <col min="12289" max="12289" width="4.42578125" style="592" customWidth="1"/>
    <col min="12290" max="12290" width="5" style="592" customWidth="1"/>
    <col min="12291" max="12291" width="33.7109375" style="592" customWidth="1"/>
    <col min="12292" max="12301" width="14.5703125" style="592" customWidth="1"/>
    <col min="12302" max="12302" width="25.42578125" style="592" customWidth="1"/>
    <col min="12303" max="12544" width="9" style="592"/>
    <col min="12545" max="12545" width="4.42578125" style="592" customWidth="1"/>
    <col min="12546" max="12546" width="5" style="592" customWidth="1"/>
    <col min="12547" max="12547" width="33.7109375" style="592" customWidth="1"/>
    <col min="12548" max="12557" width="14.5703125" style="592" customWidth="1"/>
    <col min="12558" max="12558" width="25.42578125" style="592" customWidth="1"/>
    <col min="12559" max="12800" width="9" style="592"/>
    <col min="12801" max="12801" width="4.42578125" style="592" customWidth="1"/>
    <col min="12802" max="12802" width="5" style="592" customWidth="1"/>
    <col min="12803" max="12803" width="33.7109375" style="592" customWidth="1"/>
    <col min="12804" max="12813" width="14.5703125" style="592" customWidth="1"/>
    <col min="12814" max="12814" width="25.42578125" style="592" customWidth="1"/>
    <col min="12815" max="13056" width="9" style="592"/>
    <col min="13057" max="13057" width="4.42578125" style="592" customWidth="1"/>
    <col min="13058" max="13058" width="5" style="592" customWidth="1"/>
    <col min="13059" max="13059" width="33.7109375" style="592" customWidth="1"/>
    <col min="13060" max="13069" width="14.5703125" style="592" customWidth="1"/>
    <col min="13070" max="13070" width="25.42578125" style="592" customWidth="1"/>
    <col min="13071" max="13312" width="9" style="592"/>
    <col min="13313" max="13313" width="4.42578125" style="592" customWidth="1"/>
    <col min="13314" max="13314" width="5" style="592" customWidth="1"/>
    <col min="13315" max="13315" width="33.7109375" style="592" customWidth="1"/>
    <col min="13316" max="13325" width="14.5703125" style="592" customWidth="1"/>
    <col min="13326" max="13326" width="25.42578125" style="592" customWidth="1"/>
    <col min="13327" max="13568" width="9" style="592"/>
    <col min="13569" max="13569" width="4.42578125" style="592" customWidth="1"/>
    <col min="13570" max="13570" width="5" style="592" customWidth="1"/>
    <col min="13571" max="13571" width="33.7109375" style="592" customWidth="1"/>
    <col min="13572" max="13581" width="14.5703125" style="592" customWidth="1"/>
    <col min="13582" max="13582" width="25.42578125" style="592" customWidth="1"/>
    <col min="13583" max="13824" width="9" style="592"/>
    <col min="13825" max="13825" width="4.42578125" style="592" customWidth="1"/>
    <col min="13826" max="13826" width="5" style="592" customWidth="1"/>
    <col min="13827" max="13827" width="33.7109375" style="592" customWidth="1"/>
    <col min="13828" max="13837" width="14.5703125" style="592" customWidth="1"/>
    <col min="13838" max="13838" width="25.42578125" style="592" customWidth="1"/>
    <col min="13839" max="14080" width="9" style="592"/>
    <col min="14081" max="14081" width="4.42578125" style="592" customWidth="1"/>
    <col min="14082" max="14082" width="5" style="592" customWidth="1"/>
    <col min="14083" max="14083" width="33.7109375" style="592" customWidth="1"/>
    <col min="14084" max="14093" width="14.5703125" style="592" customWidth="1"/>
    <col min="14094" max="14094" width="25.42578125" style="592" customWidth="1"/>
    <col min="14095" max="14336" width="9" style="592"/>
    <col min="14337" max="14337" width="4.42578125" style="592" customWidth="1"/>
    <col min="14338" max="14338" width="5" style="592" customWidth="1"/>
    <col min="14339" max="14339" width="33.7109375" style="592" customWidth="1"/>
    <col min="14340" max="14349" width="14.5703125" style="592" customWidth="1"/>
    <col min="14350" max="14350" width="25.42578125" style="592" customWidth="1"/>
    <col min="14351" max="14592" width="9" style="592"/>
    <col min="14593" max="14593" width="4.42578125" style="592" customWidth="1"/>
    <col min="14594" max="14594" width="5" style="592" customWidth="1"/>
    <col min="14595" max="14595" width="33.7109375" style="592" customWidth="1"/>
    <col min="14596" max="14605" width="14.5703125" style="592" customWidth="1"/>
    <col min="14606" max="14606" width="25.42578125" style="592" customWidth="1"/>
    <col min="14607" max="14848" width="9" style="592"/>
    <col min="14849" max="14849" width="4.42578125" style="592" customWidth="1"/>
    <col min="14850" max="14850" width="5" style="592" customWidth="1"/>
    <col min="14851" max="14851" width="33.7109375" style="592" customWidth="1"/>
    <col min="14852" max="14861" width="14.5703125" style="592" customWidth="1"/>
    <col min="14862" max="14862" width="25.42578125" style="592" customWidth="1"/>
    <col min="14863" max="15104" width="9" style="592"/>
    <col min="15105" max="15105" width="4.42578125" style="592" customWidth="1"/>
    <col min="15106" max="15106" width="5" style="592" customWidth="1"/>
    <col min="15107" max="15107" width="33.7109375" style="592" customWidth="1"/>
    <col min="15108" max="15117" width="14.5703125" style="592" customWidth="1"/>
    <col min="15118" max="15118" width="25.42578125" style="592" customWidth="1"/>
    <col min="15119" max="15360" width="9" style="592"/>
    <col min="15361" max="15361" width="4.42578125" style="592" customWidth="1"/>
    <col min="15362" max="15362" width="5" style="592" customWidth="1"/>
    <col min="15363" max="15363" width="33.7109375" style="592" customWidth="1"/>
    <col min="15364" max="15373" width="14.5703125" style="592" customWidth="1"/>
    <col min="15374" max="15374" width="25.42578125" style="592" customWidth="1"/>
    <col min="15375" max="15616" width="9" style="592"/>
    <col min="15617" max="15617" width="4.42578125" style="592" customWidth="1"/>
    <col min="15618" max="15618" width="5" style="592" customWidth="1"/>
    <col min="15619" max="15619" width="33.7109375" style="592" customWidth="1"/>
    <col min="15620" max="15629" width="14.5703125" style="592" customWidth="1"/>
    <col min="15630" max="15630" width="25.42578125" style="592" customWidth="1"/>
    <col min="15631" max="15872" width="9" style="592"/>
    <col min="15873" max="15873" width="4.42578125" style="592" customWidth="1"/>
    <col min="15874" max="15874" width="5" style="592" customWidth="1"/>
    <col min="15875" max="15875" width="33.7109375" style="592" customWidth="1"/>
    <col min="15876" max="15885" width="14.5703125" style="592" customWidth="1"/>
    <col min="15886" max="15886" width="25.42578125" style="592" customWidth="1"/>
    <col min="15887" max="16128" width="9" style="592"/>
    <col min="16129" max="16129" width="4.42578125" style="592" customWidth="1"/>
    <col min="16130" max="16130" width="5" style="592" customWidth="1"/>
    <col min="16131" max="16131" width="33.7109375" style="592" customWidth="1"/>
    <col min="16132" max="16141" width="14.5703125" style="592" customWidth="1"/>
    <col min="16142" max="16142" width="25.42578125" style="592" customWidth="1"/>
    <col min="16143" max="16384" width="9" style="592"/>
  </cols>
  <sheetData>
    <row r="1" spans="1:14" ht="27.75" thickTop="1" thickBot="1">
      <c r="A1" s="2133" t="s">
        <v>1</v>
      </c>
      <c r="B1" s="2134"/>
      <c r="C1" s="2134"/>
      <c r="D1" s="1229">
        <f>'بيانات عامة'!D5</f>
        <v>0</v>
      </c>
      <c r="E1" s="1117"/>
    </row>
    <row r="2" spans="1:14" ht="27.75" thickTop="1" thickBot="1">
      <c r="A2" s="2155" t="s">
        <v>529</v>
      </c>
      <c r="B2" s="2156"/>
      <c r="C2" s="2156"/>
      <c r="D2" s="1230">
        <f>'بيانات عامة'!D15</f>
        <v>0</v>
      </c>
      <c r="E2" s="1117"/>
    </row>
    <row r="3" spans="1:14" ht="27" thickBot="1">
      <c r="B3" s="2139" t="s">
        <v>609</v>
      </c>
      <c r="C3" s="2140"/>
      <c r="D3" s="2140"/>
      <c r="E3" s="2140"/>
      <c r="F3" s="2140"/>
      <c r="G3" s="2140"/>
      <c r="H3" s="2140"/>
      <c r="I3" s="2140"/>
      <c r="J3" s="2140"/>
      <c r="K3" s="2140"/>
      <c r="L3" s="2140"/>
      <c r="M3" s="2140"/>
      <c r="N3" s="2141"/>
    </row>
    <row r="4" spans="1:14" ht="27" thickBot="1">
      <c r="B4" s="1224"/>
      <c r="C4" s="1223"/>
      <c r="D4" s="2159" t="s">
        <v>780</v>
      </c>
      <c r="E4" s="2159"/>
      <c r="F4" s="1223"/>
      <c r="G4" s="1223"/>
      <c r="H4" s="1223"/>
      <c r="I4" s="1223"/>
      <c r="J4" s="1223"/>
      <c r="K4" s="1223"/>
      <c r="L4" s="1223"/>
      <c r="M4" s="1223"/>
      <c r="N4" s="1225"/>
    </row>
    <row r="5" spans="1:14" ht="102" thickBot="1">
      <c r="A5" s="1189" t="s">
        <v>454</v>
      </c>
      <c r="B5" s="1218" t="s">
        <v>578</v>
      </c>
      <c r="C5" s="1219" t="s">
        <v>68</v>
      </c>
      <c r="D5" s="1219" t="s">
        <v>69</v>
      </c>
      <c r="E5" s="1219" t="s">
        <v>70</v>
      </c>
      <c r="F5" s="1219" t="s">
        <v>71</v>
      </c>
      <c r="G5" s="1952" t="s">
        <v>72</v>
      </c>
      <c r="H5" s="1219" t="s">
        <v>73</v>
      </c>
      <c r="I5" s="1219" t="s">
        <v>74</v>
      </c>
      <c r="J5" s="1219" t="s">
        <v>610</v>
      </c>
      <c r="K5" s="1219" t="s">
        <v>75</v>
      </c>
      <c r="L5" s="1220" t="s">
        <v>526</v>
      </c>
      <c r="M5" s="1221" t="s">
        <v>670</v>
      </c>
      <c r="N5" s="1222" t="s">
        <v>76</v>
      </c>
    </row>
    <row r="6" spans="1:14" ht="20.25">
      <c r="A6" s="2131" t="s">
        <v>719</v>
      </c>
      <c r="B6" s="2157" t="s">
        <v>77</v>
      </c>
      <c r="C6" s="2158"/>
      <c r="D6" s="593"/>
      <c r="E6" s="593"/>
      <c r="F6" s="593"/>
      <c r="G6" s="593"/>
      <c r="H6" s="593"/>
      <c r="I6" s="593"/>
      <c r="J6" s="593"/>
      <c r="K6" s="593"/>
      <c r="L6" s="594"/>
      <c r="M6" s="594"/>
      <c r="N6" s="600"/>
    </row>
    <row r="7" spans="1:14" ht="21" customHeight="1">
      <c r="A7" s="2132"/>
      <c r="B7" s="601">
        <v>1</v>
      </c>
      <c r="C7" s="1226"/>
      <c r="D7" s="1227"/>
      <c r="E7" s="1227"/>
      <c r="F7" s="602">
        <f>D7-E7</f>
        <v>0</v>
      </c>
      <c r="G7" s="602">
        <f>F7*10%</f>
        <v>0</v>
      </c>
      <c r="H7" s="1228"/>
      <c r="I7" s="603">
        <f>IF(H7&gt;0,(F7/H7),0)</f>
        <v>0</v>
      </c>
      <c r="J7" s="1228"/>
      <c r="K7" s="602">
        <f>J7*I7</f>
        <v>0</v>
      </c>
      <c r="L7" s="604">
        <f>IF(K7&lt;G7,0,IF(K7&gt;=G7,(K7-G7),0))</f>
        <v>0</v>
      </c>
      <c r="M7" s="604">
        <f>IF(L7=0,K7,0)</f>
        <v>0</v>
      </c>
      <c r="N7" s="605"/>
    </row>
    <row r="8" spans="1:14" ht="21" customHeight="1">
      <c r="A8" s="2132"/>
      <c r="B8" s="601">
        <v>2</v>
      </c>
      <c r="C8" s="1226"/>
      <c r="D8" s="1227"/>
      <c r="E8" s="1227"/>
      <c r="F8" s="602">
        <f t="shared" ref="F8:F26" si="0">D8-E8</f>
        <v>0</v>
      </c>
      <c r="G8" s="602">
        <f t="shared" ref="G8:G26" si="1">F8*10%</f>
        <v>0</v>
      </c>
      <c r="H8" s="1228"/>
      <c r="I8" s="603">
        <f t="shared" ref="I8:I26" si="2">IF(H8&gt;0,(F8/H8),0)</f>
        <v>0</v>
      </c>
      <c r="J8" s="1228"/>
      <c r="K8" s="602">
        <f t="shared" ref="K8:K26" si="3">J8*I8</f>
        <v>0</v>
      </c>
      <c r="L8" s="604">
        <f t="shared" ref="L8:L26" si="4">IF(K8&lt;G8,0,IF(K8&gt;=G8,(K8-G8),0))</f>
        <v>0</v>
      </c>
      <c r="M8" s="604">
        <f t="shared" ref="M8:M26" si="5">IF(L8=0,K8,0)</f>
        <v>0</v>
      </c>
      <c r="N8" s="605"/>
    </row>
    <row r="9" spans="1:14" ht="21" customHeight="1">
      <c r="A9" s="2132"/>
      <c r="B9" s="601">
        <v>3</v>
      </c>
      <c r="C9" s="1226"/>
      <c r="D9" s="1227"/>
      <c r="E9" s="1227"/>
      <c r="F9" s="602">
        <f t="shared" si="0"/>
        <v>0</v>
      </c>
      <c r="G9" s="602">
        <f t="shared" si="1"/>
        <v>0</v>
      </c>
      <c r="H9" s="1228"/>
      <c r="I9" s="603">
        <f t="shared" si="2"/>
        <v>0</v>
      </c>
      <c r="J9" s="1228"/>
      <c r="K9" s="602">
        <f t="shared" si="3"/>
        <v>0</v>
      </c>
      <c r="L9" s="604">
        <f t="shared" si="4"/>
        <v>0</v>
      </c>
      <c r="M9" s="604">
        <f t="shared" si="5"/>
        <v>0</v>
      </c>
      <c r="N9" s="605"/>
    </row>
    <row r="10" spans="1:14" ht="21" customHeight="1">
      <c r="A10" s="2132"/>
      <c r="B10" s="601">
        <v>4</v>
      </c>
      <c r="C10" s="1226"/>
      <c r="D10" s="1227"/>
      <c r="E10" s="1227"/>
      <c r="F10" s="602">
        <f t="shared" si="0"/>
        <v>0</v>
      </c>
      <c r="G10" s="602">
        <f t="shared" si="1"/>
        <v>0</v>
      </c>
      <c r="H10" s="1228"/>
      <c r="I10" s="603">
        <f t="shared" si="2"/>
        <v>0</v>
      </c>
      <c r="J10" s="1228"/>
      <c r="K10" s="602">
        <f t="shared" si="3"/>
        <v>0</v>
      </c>
      <c r="L10" s="604">
        <f t="shared" si="4"/>
        <v>0</v>
      </c>
      <c r="M10" s="604">
        <f t="shared" si="5"/>
        <v>0</v>
      </c>
      <c r="N10" s="605"/>
    </row>
    <row r="11" spans="1:14" ht="21" customHeight="1">
      <c r="A11" s="2132"/>
      <c r="B11" s="601">
        <v>5</v>
      </c>
      <c r="C11" s="1226"/>
      <c r="D11" s="1227"/>
      <c r="E11" s="1227"/>
      <c r="F11" s="602">
        <f t="shared" si="0"/>
        <v>0</v>
      </c>
      <c r="G11" s="602">
        <f t="shared" si="1"/>
        <v>0</v>
      </c>
      <c r="H11" s="1228"/>
      <c r="I11" s="603">
        <f t="shared" si="2"/>
        <v>0</v>
      </c>
      <c r="J11" s="1228"/>
      <c r="K11" s="602">
        <f t="shared" si="3"/>
        <v>0</v>
      </c>
      <c r="L11" s="604">
        <f t="shared" si="4"/>
        <v>0</v>
      </c>
      <c r="M11" s="604">
        <f t="shared" si="5"/>
        <v>0</v>
      </c>
      <c r="N11" s="605"/>
    </row>
    <row r="12" spans="1:14" ht="21" customHeight="1">
      <c r="A12" s="2132"/>
      <c r="B12" s="601">
        <v>6</v>
      </c>
      <c r="C12" s="1226"/>
      <c r="D12" s="1227"/>
      <c r="E12" s="1227"/>
      <c r="F12" s="602">
        <f t="shared" si="0"/>
        <v>0</v>
      </c>
      <c r="G12" s="602">
        <f t="shared" si="1"/>
        <v>0</v>
      </c>
      <c r="H12" s="1228"/>
      <c r="I12" s="603">
        <f t="shared" si="2"/>
        <v>0</v>
      </c>
      <c r="J12" s="1228"/>
      <c r="K12" s="602">
        <f t="shared" si="3"/>
        <v>0</v>
      </c>
      <c r="L12" s="604">
        <f t="shared" si="4"/>
        <v>0</v>
      </c>
      <c r="M12" s="604">
        <f t="shared" si="5"/>
        <v>0</v>
      </c>
      <c r="N12" s="605"/>
    </row>
    <row r="13" spans="1:14" ht="21" customHeight="1">
      <c r="A13" s="2132"/>
      <c r="B13" s="601">
        <v>7</v>
      </c>
      <c r="C13" s="1226"/>
      <c r="D13" s="1227"/>
      <c r="E13" s="1227"/>
      <c r="F13" s="602">
        <f t="shared" si="0"/>
        <v>0</v>
      </c>
      <c r="G13" s="602">
        <f t="shared" si="1"/>
        <v>0</v>
      </c>
      <c r="H13" s="1228"/>
      <c r="I13" s="603">
        <f t="shared" si="2"/>
        <v>0</v>
      </c>
      <c r="J13" s="1228"/>
      <c r="K13" s="602">
        <f t="shared" si="3"/>
        <v>0</v>
      </c>
      <c r="L13" s="604">
        <f t="shared" si="4"/>
        <v>0</v>
      </c>
      <c r="M13" s="604">
        <f t="shared" si="5"/>
        <v>0</v>
      </c>
      <c r="N13" s="605"/>
    </row>
    <row r="14" spans="1:14" ht="21" customHeight="1">
      <c r="A14" s="2132"/>
      <c r="B14" s="601">
        <v>8</v>
      </c>
      <c r="C14" s="1226"/>
      <c r="D14" s="1227"/>
      <c r="E14" s="1227"/>
      <c r="F14" s="602">
        <f t="shared" si="0"/>
        <v>0</v>
      </c>
      <c r="G14" s="602">
        <f t="shared" si="1"/>
        <v>0</v>
      </c>
      <c r="H14" s="1228"/>
      <c r="I14" s="603">
        <f t="shared" si="2"/>
        <v>0</v>
      </c>
      <c r="J14" s="1228"/>
      <c r="K14" s="602">
        <f t="shared" si="3"/>
        <v>0</v>
      </c>
      <c r="L14" s="604">
        <f t="shared" si="4"/>
        <v>0</v>
      </c>
      <c r="M14" s="604">
        <f t="shared" si="5"/>
        <v>0</v>
      </c>
      <c r="N14" s="605"/>
    </row>
    <row r="15" spans="1:14" ht="21" customHeight="1">
      <c r="A15" s="2132"/>
      <c r="B15" s="601">
        <v>9</v>
      </c>
      <c r="C15" s="1226"/>
      <c r="D15" s="1227"/>
      <c r="E15" s="1227"/>
      <c r="F15" s="602">
        <f t="shared" si="0"/>
        <v>0</v>
      </c>
      <c r="G15" s="602">
        <f t="shared" si="1"/>
        <v>0</v>
      </c>
      <c r="H15" s="1228"/>
      <c r="I15" s="603">
        <f t="shared" si="2"/>
        <v>0</v>
      </c>
      <c r="J15" s="1228"/>
      <c r="K15" s="602">
        <f t="shared" si="3"/>
        <v>0</v>
      </c>
      <c r="L15" s="604">
        <f t="shared" si="4"/>
        <v>0</v>
      </c>
      <c r="M15" s="604">
        <f t="shared" si="5"/>
        <v>0</v>
      </c>
      <c r="N15" s="605"/>
    </row>
    <row r="16" spans="1:14" ht="21" customHeight="1">
      <c r="A16" s="2132"/>
      <c r="B16" s="601">
        <v>10</v>
      </c>
      <c r="C16" s="1226"/>
      <c r="D16" s="1227"/>
      <c r="E16" s="1227"/>
      <c r="F16" s="602">
        <f t="shared" si="0"/>
        <v>0</v>
      </c>
      <c r="G16" s="602">
        <f t="shared" si="1"/>
        <v>0</v>
      </c>
      <c r="H16" s="1228"/>
      <c r="I16" s="603">
        <f t="shared" si="2"/>
        <v>0</v>
      </c>
      <c r="J16" s="1228"/>
      <c r="K16" s="602">
        <f t="shared" si="3"/>
        <v>0</v>
      </c>
      <c r="L16" s="604">
        <f t="shared" si="4"/>
        <v>0</v>
      </c>
      <c r="M16" s="604">
        <f t="shared" si="5"/>
        <v>0</v>
      </c>
      <c r="N16" s="605"/>
    </row>
    <row r="17" spans="1:14" ht="21" customHeight="1">
      <c r="A17" s="2132"/>
      <c r="B17" s="601">
        <v>11</v>
      </c>
      <c r="C17" s="1226"/>
      <c r="D17" s="1227"/>
      <c r="E17" s="1227"/>
      <c r="F17" s="602">
        <f t="shared" si="0"/>
        <v>0</v>
      </c>
      <c r="G17" s="602">
        <f t="shared" si="1"/>
        <v>0</v>
      </c>
      <c r="H17" s="1228"/>
      <c r="I17" s="603">
        <f t="shared" si="2"/>
        <v>0</v>
      </c>
      <c r="J17" s="1228"/>
      <c r="K17" s="602">
        <f t="shared" si="3"/>
        <v>0</v>
      </c>
      <c r="L17" s="604">
        <f t="shared" si="4"/>
        <v>0</v>
      </c>
      <c r="M17" s="604">
        <f t="shared" si="5"/>
        <v>0</v>
      </c>
      <c r="N17" s="605"/>
    </row>
    <row r="18" spans="1:14" ht="21" customHeight="1">
      <c r="A18" s="2132"/>
      <c r="B18" s="601">
        <v>12</v>
      </c>
      <c r="C18" s="1226"/>
      <c r="D18" s="1227"/>
      <c r="E18" s="1227"/>
      <c r="F18" s="602">
        <f t="shared" si="0"/>
        <v>0</v>
      </c>
      <c r="G18" s="602">
        <f t="shared" si="1"/>
        <v>0</v>
      </c>
      <c r="H18" s="1228"/>
      <c r="I18" s="603">
        <f t="shared" si="2"/>
        <v>0</v>
      </c>
      <c r="J18" s="1228"/>
      <c r="K18" s="602">
        <f t="shared" si="3"/>
        <v>0</v>
      </c>
      <c r="L18" s="604">
        <f t="shared" si="4"/>
        <v>0</v>
      </c>
      <c r="M18" s="604">
        <f t="shared" si="5"/>
        <v>0</v>
      </c>
      <c r="N18" s="605"/>
    </row>
    <row r="19" spans="1:14" ht="21" customHeight="1">
      <c r="A19" s="2132"/>
      <c r="B19" s="601">
        <v>13</v>
      </c>
      <c r="C19" s="1226"/>
      <c r="D19" s="1227"/>
      <c r="E19" s="1227"/>
      <c r="F19" s="602">
        <f t="shared" si="0"/>
        <v>0</v>
      </c>
      <c r="G19" s="602">
        <f t="shared" si="1"/>
        <v>0</v>
      </c>
      <c r="H19" s="1228"/>
      <c r="I19" s="603">
        <f t="shared" si="2"/>
        <v>0</v>
      </c>
      <c r="J19" s="1228"/>
      <c r="K19" s="602">
        <f t="shared" si="3"/>
        <v>0</v>
      </c>
      <c r="L19" s="604">
        <f t="shared" si="4"/>
        <v>0</v>
      </c>
      <c r="M19" s="604">
        <f t="shared" si="5"/>
        <v>0</v>
      </c>
      <c r="N19" s="605"/>
    </row>
    <row r="20" spans="1:14" ht="21" customHeight="1">
      <c r="A20" s="2132"/>
      <c r="B20" s="601">
        <v>14</v>
      </c>
      <c r="C20" s="1226"/>
      <c r="D20" s="1227"/>
      <c r="E20" s="1227"/>
      <c r="F20" s="602">
        <f t="shared" si="0"/>
        <v>0</v>
      </c>
      <c r="G20" s="602">
        <f t="shared" si="1"/>
        <v>0</v>
      </c>
      <c r="H20" s="1228"/>
      <c r="I20" s="603">
        <f t="shared" si="2"/>
        <v>0</v>
      </c>
      <c r="J20" s="1228"/>
      <c r="K20" s="602">
        <f t="shared" si="3"/>
        <v>0</v>
      </c>
      <c r="L20" s="604">
        <f t="shared" si="4"/>
        <v>0</v>
      </c>
      <c r="M20" s="604">
        <f t="shared" si="5"/>
        <v>0</v>
      </c>
      <c r="N20" s="605"/>
    </row>
    <row r="21" spans="1:14" ht="21" customHeight="1">
      <c r="A21" s="2132"/>
      <c r="B21" s="601">
        <v>15</v>
      </c>
      <c r="C21" s="1226"/>
      <c r="D21" s="1227"/>
      <c r="E21" s="1227"/>
      <c r="F21" s="602">
        <f t="shared" si="0"/>
        <v>0</v>
      </c>
      <c r="G21" s="602">
        <f t="shared" si="1"/>
        <v>0</v>
      </c>
      <c r="H21" s="1228"/>
      <c r="I21" s="603">
        <f t="shared" si="2"/>
        <v>0</v>
      </c>
      <c r="J21" s="1228"/>
      <c r="K21" s="602">
        <f t="shared" si="3"/>
        <v>0</v>
      </c>
      <c r="L21" s="604">
        <f t="shared" si="4"/>
        <v>0</v>
      </c>
      <c r="M21" s="604">
        <f t="shared" si="5"/>
        <v>0</v>
      </c>
      <c r="N21" s="605"/>
    </row>
    <row r="22" spans="1:14" ht="21" customHeight="1">
      <c r="A22" s="2132"/>
      <c r="B22" s="601">
        <v>16</v>
      </c>
      <c r="C22" s="1226"/>
      <c r="D22" s="1227"/>
      <c r="E22" s="1227"/>
      <c r="F22" s="602">
        <f t="shared" si="0"/>
        <v>0</v>
      </c>
      <c r="G22" s="602">
        <f t="shared" si="1"/>
        <v>0</v>
      </c>
      <c r="H22" s="1228"/>
      <c r="I22" s="603">
        <f t="shared" si="2"/>
        <v>0</v>
      </c>
      <c r="J22" s="1228"/>
      <c r="K22" s="602">
        <f t="shared" si="3"/>
        <v>0</v>
      </c>
      <c r="L22" s="604">
        <f t="shared" si="4"/>
        <v>0</v>
      </c>
      <c r="M22" s="604">
        <f t="shared" si="5"/>
        <v>0</v>
      </c>
      <c r="N22" s="605"/>
    </row>
    <row r="23" spans="1:14" ht="21" customHeight="1">
      <c r="A23" s="2132"/>
      <c r="B23" s="601">
        <v>17</v>
      </c>
      <c r="C23" s="1226"/>
      <c r="D23" s="1227"/>
      <c r="E23" s="1227"/>
      <c r="F23" s="602">
        <f t="shared" si="0"/>
        <v>0</v>
      </c>
      <c r="G23" s="602">
        <f t="shared" si="1"/>
        <v>0</v>
      </c>
      <c r="H23" s="1228"/>
      <c r="I23" s="603">
        <f t="shared" si="2"/>
        <v>0</v>
      </c>
      <c r="J23" s="1228"/>
      <c r="K23" s="602">
        <f t="shared" si="3"/>
        <v>0</v>
      </c>
      <c r="L23" s="604">
        <f t="shared" si="4"/>
        <v>0</v>
      </c>
      <c r="M23" s="604">
        <f t="shared" si="5"/>
        <v>0</v>
      </c>
      <c r="N23" s="605"/>
    </row>
    <row r="24" spans="1:14" ht="21" customHeight="1">
      <c r="A24" s="2132"/>
      <c r="B24" s="601">
        <v>18</v>
      </c>
      <c r="C24" s="1226"/>
      <c r="D24" s="1227"/>
      <c r="E24" s="1227"/>
      <c r="F24" s="602">
        <f t="shared" si="0"/>
        <v>0</v>
      </c>
      <c r="G24" s="602">
        <f t="shared" si="1"/>
        <v>0</v>
      </c>
      <c r="H24" s="1228"/>
      <c r="I24" s="603">
        <f t="shared" si="2"/>
        <v>0</v>
      </c>
      <c r="J24" s="1228"/>
      <c r="K24" s="602">
        <f t="shared" si="3"/>
        <v>0</v>
      </c>
      <c r="L24" s="604">
        <f t="shared" si="4"/>
        <v>0</v>
      </c>
      <c r="M24" s="604">
        <f t="shared" si="5"/>
        <v>0</v>
      </c>
      <c r="N24" s="605"/>
    </row>
    <row r="25" spans="1:14" ht="21" customHeight="1">
      <c r="A25" s="2132"/>
      <c r="B25" s="601">
        <v>19</v>
      </c>
      <c r="C25" s="1226"/>
      <c r="D25" s="1227"/>
      <c r="E25" s="1227"/>
      <c r="F25" s="602">
        <f t="shared" si="0"/>
        <v>0</v>
      </c>
      <c r="G25" s="602">
        <f t="shared" si="1"/>
        <v>0</v>
      </c>
      <c r="H25" s="1228"/>
      <c r="I25" s="603">
        <f t="shared" si="2"/>
        <v>0</v>
      </c>
      <c r="J25" s="1228"/>
      <c r="K25" s="602">
        <f t="shared" si="3"/>
        <v>0</v>
      </c>
      <c r="L25" s="604">
        <f t="shared" si="4"/>
        <v>0</v>
      </c>
      <c r="M25" s="604">
        <f t="shared" si="5"/>
        <v>0</v>
      </c>
      <c r="N25" s="605"/>
    </row>
    <row r="26" spans="1:14" ht="21" customHeight="1" thickBot="1">
      <c r="A26" s="2132"/>
      <c r="B26" s="601">
        <v>20</v>
      </c>
      <c r="C26" s="1226"/>
      <c r="D26" s="1227"/>
      <c r="E26" s="1227"/>
      <c r="F26" s="602">
        <f t="shared" si="0"/>
        <v>0</v>
      </c>
      <c r="G26" s="602">
        <f t="shared" si="1"/>
        <v>0</v>
      </c>
      <c r="H26" s="1228"/>
      <c r="I26" s="603">
        <f t="shared" si="2"/>
        <v>0</v>
      </c>
      <c r="J26" s="1228"/>
      <c r="K26" s="602">
        <f t="shared" si="3"/>
        <v>0</v>
      </c>
      <c r="L26" s="604">
        <f t="shared" si="4"/>
        <v>0</v>
      </c>
      <c r="M26" s="604">
        <f t="shared" si="5"/>
        <v>0</v>
      </c>
      <c r="N26" s="605"/>
    </row>
    <row r="27" spans="1:14" ht="21" customHeight="1" thickBot="1">
      <c r="B27" s="2149" t="s">
        <v>496</v>
      </c>
      <c r="C27" s="2150"/>
      <c r="D27" s="2150"/>
      <c r="E27" s="2150"/>
      <c r="F27" s="2150"/>
      <c r="G27" s="2150"/>
      <c r="H27" s="2150"/>
      <c r="I27" s="2150"/>
      <c r="J27" s="2151"/>
      <c r="K27" s="606">
        <f>SUM(K7:K26)</f>
        <v>0</v>
      </c>
      <c r="L27" s="606">
        <f>SUM(L7:L26)</f>
        <v>0</v>
      </c>
      <c r="M27" s="606">
        <f>SUM(M7:M26)</f>
        <v>0</v>
      </c>
      <c r="N27" s="607"/>
    </row>
    <row r="28" spans="1:14" s="610" customFormat="1" ht="12" customHeight="1" thickBot="1">
      <c r="B28" s="608"/>
      <c r="C28" s="244"/>
      <c r="D28" s="244"/>
      <c r="E28" s="244"/>
      <c r="F28" s="244"/>
      <c r="G28" s="244"/>
      <c r="H28" s="244"/>
      <c r="I28" s="244"/>
      <c r="J28" s="244"/>
      <c r="K28" s="609"/>
      <c r="L28" s="609"/>
      <c r="M28" s="609"/>
    </row>
    <row r="29" spans="1:14" ht="21" customHeight="1">
      <c r="A29" s="2132" t="s">
        <v>719</v>
      </c>
      <c r="B29" s="2157" t="s">
        <v>78</v>
      </c>
      <c r="C29" s="2158"/>
      <c r="D29" s="596"/>
      <c r="E29" s="596"/>
      <c r="F29" s="596"/>
      <c r="G29" s="596"/>
      <c r="H29" s="596"/>
      <c r="I29" s="596"/>
      <c r="J29" s="596"/>
      <c r="K29" s="596"/>
      <c r="L29" s="597"/>
      <c r="M29" s="597"/>
      <c r="N29" s="611"/>
    </row>
    <row r="30" spans="1:14" ht="21" customHeight="1">
      <c r="A30" s="2132"/>
      <c r="B30" s="601">
        <v>1</v>
      </c>
      <c r="C30" s="1226"/>
      <c r="D30" s="1227"/>
      <c r="E30" s="1227"/>
      <c r="F30" s="602">
        <f>D30-E30</f>
        <v>0</v>
      </c>
      <c r="G30" s="602">
        <f>F30*10%</f>
        <v>0</v>
      </c>
      <c r="H30" s="1228"/>
      <c r="I30" s="603">
        <f>IF(H30&gt;0,(F30/H30),0)</f>
        <v>0</v>
      </c>
      <c r="J30" s="1228"/>
      <c r="K30" s="602">
        <f>J30*I30</f>
        <v>0</v>
      </c>
      <c r="L30" s="604">
        <f>IF(K30&lt;G30,0,IF(K30&gt;=G30,(K30-G30),0))</f>
        <v>0</v>
      </c>
      <c r="M30" s="604">
        <f>IF(L30=0,K30,0)</f>
        <v>0</v>
      </c>
      <c r="N30" s="605"/>
    </row>
    <row r="31" spans="1:14" ht="21" customHeight="1">
      <c r="A31" s="2132"/>
      <c r="B31" s="601">
        <v>2</v>
      </c>
      <c r="C31" s="1226"/>
      <c r="D31" s="1227"/>
      <c r="E31" s="1227"/>
      <c r="F31" s="602">
        <f t="shared" ref="F31:F49" si="6">D31-E31</f>
        <v>0</v>
      </c>
      <c r="G31" s="602">
        <f t="shared" ref="G31:G49" si="7">F31*10%</f>
        <v>0</v>
      </c>
      <c r="H31" s="1228"/>
      <c r="I31" s="603">
        <f t="shared" ref="I31:I49" si="8">IF(H31&gt;0,(F31/H31),0)</f>
        <v>0</v>
      </c>
      <c r="J31" s="1228"/>
      <c r="K31" s="602">
        <f t="shared" ref="K31:K49" si="9">J31*I31</f>
        <v>0</v>
      </c>
      <c r="L31" s="604">
        <f t="shared" ref="L31:L49" si="10">IF(K31&lt;G31,0,IF(K31&gt;=G31,(K31-G31),0))</f>
        <v>0</v>
      </c>
      <c r="M31" s="604">
        <f t="shared" ref="M31:M49" si="11">IF(L31=0,K31,0)</f>
        <v>0</v>
      </c>
      <c r="N31" s="605"/>
    </row>
    <row r="32" spans="1:14" ht="21" customHeight="1">
      <c r="A32" s="2132"/>
      <c r="B32" s="601">
        <v>3</v>
      </c>
      <c r="C32" s="1226"/>
      <c r="D32" s="1227"/>
      <c r="E32" s="1227"/>
      <c r="F32" s="602">
        <f t="shared" si="6"/>
        <v>0</v>
      </c>
      <c r="G32" s="602">
        <f t="shared" si="7"/>
        <v>0</v>
      </c>
      <c r="H32" s="1228"/>
      <c r="I32" s="603">
        <f t="shared" si="8"/>
        <v>0</v>
      </c>
      <c r="J32" s="1228"/>
      <c r="K32" s="602">
        <f t="shared" si="9"/>
        <v>0</v>
      </c>
      <c r="L32" s="604">
        <f t="shared" si="10"/>
        <v>0</v>
      </c>
      <c r="M32" s="604">
        <f t="shared" si="11"/>
        <v>0</v>
      </c>
      <c r="N32" s="605"/>
    </row>
    <row r="33" spans="1:14" ht="21" customHeight="1">
      <c r="A33" s="2132"/>
      <c r="B33" s="601">
        <v>4</v>
      </c>
      <c r="C33" s="1226"/>
      <c r="D33" s="1227"/>
      <c r="E33" s="1227"/>
      <c r="F33" s="602">
        <f t="shared" si="6"/>
        <v>0</v>
      </c>
      <c r="G33" s="602">
        <f t="shared" si="7"/>
        <v>0</v>
      </c>
      <c r="H33" s="1228"/>
      <c r="I33" s="603">
        <f t="shared" si="8"/>
        <v>0</v>
      </c>
      <c r="J33" s="1228"/>
      <c r="K33" s="602">
        <f t="shared" si="9"/>
        <v>0</v>
      </c>
      <c r="L33" s="604">
        <f t="shared" si="10"/>
        <v>0</v>
      </c>
      <c r="M33" s="604">
        <f t="shared" si="11"/>
        <v>0</v>
      </c>
      <c r="N33" s="605"/>
    </row>
    <row r="34" spans="1:14" ht="21" customHeight="1">
      <c r="A34" s="2132"/>
      <c r="B34" s="601">
        <v>5</v>
      </c>
      <c r="C34" s="1226"/>
      <c r="D34" s="1227"/>
      <c r="E34" s="1227"/>
      <c r="F34" s="602">
        <f t="shared" si="6"/>
        <v>0</v>
      </c>
      <c r="G34" s="602">
        <f t="shared" si="7"/>
        <v>0</v>
      </c>
      <c r="H34" s="1228"/>
      <c r="I34" s="603">
        <f t="shared" si="8"/>
        <v>0</v>
      </c>
      <c r="J34" s="1228"/>
      <c r="K34" s="602">
        <f t="shared" si="9"/>
        <v>0</v>
      </c>
      <c r="L34" s="604">
        <f t="shared" si="10"/>
        <v>0</v>
      </c>
      <c r="M34" s="604">
        <f t="shared" si="11"/>
        <v>0</v>
      </c>
      <c r="N34" s="605"/>
    </row>
    <row r="35" spans="1:14" ht="21" customHeight="1">
      <c r="A35" s="2132"/>
      <c r="B35" s="601">
        <v>6</v>
      </c>
      <c r="C35" s="1226"/>
      <c r="D35" s="1227"/>
      <c r="E35" s="1227"/>
      <c r="F35" s="602">
        <f t="shared" si="6"/>
        <v>0</v>
      </c>
      <c r="G35" s="602">
        <f t="shared" si="7"/>
        <v>0</v>
      </c>
      <c r="H35" s="1228"/>
      <c r="I35" s="603">
        <f t="shared" si="8"/>
        <v>0</v>
      </c>
      <c r="J35" s="1228"/>
      <c r="K35" s="602">
        <f t="shared" si="9"/>
        <v>0</v>
      </c>
      <c r="L35" s="604">
        <f t="shared" si="10"/>
        <v>0</v>
      </c>
      <c r="M35" s="604">
        <f t="shared" si="11"/>
        <v>0</v>
      </c>
      <c r="N35" s="605"/>
    </row>
    <row r="36" spans="1:14" ht="21" customHeight="1">
      <c r="A36" s="2132"/>
      <c r="B36" s="601">
        <v>7</v>
      </c>
      <c r="C36" s="1226"/>
      <c r="D36" s="1227"/>
      <c r="E36" s="1227"/>
      <c r="F36" s="602">
        <f t="shared" si="6"/>
        <v>0</v>
      </c>
      <c r="G36" s="602">
        <f t="shared" si="7"/>
        <v>0</v>
      </c>
      <c r="H36" s="1228"/>
      <c r="I36" s="603">
        <f t="shared" si="8"/>
        <v>0</v>
      </c>
      <c r="J36" s="1228"/>
      <c r="K36" s="602">
        <f t="shared" si="9"/>
        <v>0</v>
      </c>
      <c r="L36" s="604">
        <f t="shared" si="10"/>
        <v>0</v>
      </c>
      <c r="M36" s="604">
        <f t="shared" si="11"/>
        <v>0</v>
      </c>
      <c r="N36" s="605"/>
    </row>
    <row r="37" spans="1:14" ht="21" customHeight="1">
      <c r="A37" s="2132"/>
      <c r="B37" s="601">
        <v>8</v>
      </c>
      <c r="C37" s="1226"/>
      <c r="D37" s="1227"/>
      <c r="E37" s="1227"/>
      <c r="F37" s="602">
        <f t="shared" si="6"/>
        <v>0</v>
      </c>
      <c r="G37" s="602">
        <f t="shared" si="7"/>
        <v>0</v>
      </c>
      <c r="H37" s="1228"/>
      <c r="I37" s="603">
        <f t="shared" si="8"/>
        <v>0</v>
      </c>
      <c r="J37" s="1228"/>
      <c r="K37" s="602">
        <f t="shared" si="9"/>
        <v>0</v>
      </c>
      <c r="L37" s="604">
        <f t="shared" si="10"/>
        <v>0</v>
      </c>
      <c r="M37" s="604">
        <f t="shared" si="11"/>
        <v>0</v>
      </c>
      <c r="N37" s="605"/>
    </row>
    <row r="38" spans="1:14" ht="21" customHeight="1">
      <c r="A38" s="2132"/>
      <c r="B38" s="601">
        <v>9</v>
      </c>
      <c r="C38" s="1226"/>
      <c r="D38" s="1227"/>
      <c r="E38" s="1227"/>
      <c r="F38" s="602">
        <f t="shared" si="6"/>
        <v>0</v>
      </c>
      <c r="G38" s="602">
        <f t="shared" si="7"/>
        <v>0</v>
      </c>
      <c r="H38" s="1228"/>
      <c r="I38" s="603">
        <f t="shared" si="8"/>
        <v>0</v>
      </c>
      <c r="J38" s="1228"/>
      <c r="K38" s="602">
        <f t="shared" si="9"/>
        <v>0</v>
      </c>
      <c r="L38" s="604">
        <f t="shared" si="10"/>
        <v>0</v>
      </c>
      <c r="M38" s="604">
        <f t="shared" si="11"/>
        <v>0</v>
      </c>
      <c r="N38" s="605"/>
    </row>
    <row r="39" spans="1:14" ht="21" customHeight="1">
      <c r="A39" s="2132"/>
      <c r="B39" s="601">
        <v>10</v>
      </c>
      <c r="C39" s="1226"/>
      <c r="D39" s="1227"/>
      <c r="E39" s="1227"/>
      <c r="F39" s="602">
        <f t="shared" si="6"/>
        <v>0</v>
      </c>
      <c r="G39" s="602">
        <f t="shared" si="7"/>
        <v>0</v>
      </c>
      <c r="H39" s="1228"/>
      <c r="I39" s="603">
        <f t="shared" si="8"/>
        <v>0</v>
      </c>
      <c r="J39" s="1228"/>
      <c r="K39" s="602">
        <f t="shared" si="9"/>
        <v>0</v>
      </c>
      <c r="L39" s="604">
        <f t="shared" si="10"/>
        <v>0</v>
      </c>
      <c r="M39" s="604">
        <f t="shared" si="11"/>
        <v>0</v>
      </c>
      <c r="N39" s="605"/>
    </row>
    <row r="40" spans="1:14" ht="21" customHeight="1">
      <c r="A40" s="2132"/>
      <c r="B40" s="601">
        <v>11</v>
      </c>
      <c r="C40" s="1226"/>
      <c r="D40" s="1227"/>
      <c r="E40" s="1227"/>
      <c r="F40" s="602">
        <f t="shared" si="6"/>
        <v>0</v>
      </c>
      <c r="G40" s="602">
        <f t="shared" si="7"/>
        <v>0</v>
      </c>
      <c r="H40" s="1228"/>
      <c r="I40" s="603">
        <f t="shared" si="8"/>
        <v>0</v>
      </c>
      <c r="J40" s="1228"/>
      <c r="K40" s="602">
        <f t="shared" si="9"/>
        <v>0</v>
      </c>
      <c r="L40" s="604">
        <f t="shared" si="10"/>
        <v>0</v>
      </c>
      <c r="M40" s="604">
        <f t="shared" si="11"/>
        <v>0</v>
      </c>
      <c r="N40" s="605"/>
    </row>
    <row r="41" spans="1:14" ht="21" customHeight="1">
      <c r="A41" s="2132"/>
      <c r="B41" s="601">
        <v>12</v>
      </c>
      <c r="C41" s="1226"/>
      <c r="D41" s="1227"/>
      <c r="E41" s="1227"/>
      <c r="F41" s="602">
        <f t="shared" si="6"/>
        <v>0</v>
      </c>
      <c r="G41" s="602">
        <f t="shared" si="7"/>
        <v>0</v>
      </c>
      <c r="H41" s="1228"/>
      <c r="I41" s="603">
        <f t="shared" si="8"/>
        <v>0</v>
      </c>
      <c r="J41" s="1228"/>
      <c r="K41" s="602">
        <f t="shared" si="9"/>
        <v>0</v>
      </c>
      <c r="L41" s="604">
        <f t="shared" si="10"/>
        <v>0</v>
      </c>
      <c r="M41" s="604">
        <f t="shared" si="11"/>
        <v>0</v>
      </c>
      <c r="N41" s="605"/>
    </row>
    <row r="42" spans="1:14" ht="21" customHeight="1">
      <c r="A42" s="2132"/>
      <c r="B42" s="601">
        <v>13</v>
      </c>
      <c r="C42" s="1226"/>
      <c r="D42" s="1227"/>
      <c r="E42" s="1227"/>
      <c r="F42" s="602">
        <f t="shared" si="6"/>
        <v>0</v>
      </c>
      <c r="G42" s="602">
        <f t="shared" si="7"/>
        <v>0</v>
      </c>
      <c r="H42" s="1228"/>
      <c r="I42" s="603">
        <f t="shared" si="8"/>
        <v>0</v>
      </c>
      <c r="J42" s="1228"/>
      <c r="K42" s="602">
        <f t="shared" si="9"/>
        <v>0</v>
      </c>
      <c r="L42" s="604">
        <f t="shared" si="10"/>
        <v>0</v>
      </c>
      <c r="M42" s="604">
        <f t="shared" si="11"/>
        <v>0</v>
      </c>
      <c r="N42" s="605"/>
    </row>
    <row r="43" spans="1:14" ht="21" customHeight="1">
      <c r="A43" s="2132"/>
      <c r="B43" s="601">
        <v>14</v>
      </c>
      <c r="C43" s="1226"/>
      <c r="D43" s="1227"/>
      <c r="E43" s="1227"/>
      <c r="F43" s="602">
        <f t="shared" si="6"/>
        <v>0</v>
      </c>
      <c r="G43" s="602">
        <f t="shared" si="7"/>
        <v>0</v>
      </c>
      <c r="H43" s="1228"/>
      <c r="I43" s="603">
        <f t="shared" si="8"/>
        <v>0</v>
      </c>
      <c r="J43" s="1228"/>
      <c r="K43" s="602">
        <f t="shared" si="9"/>
        <v>0</v>
      </c>
      <c r="L43" s="604">
        <f t="shared" si="10"/>
        <v>0</v>
      </c>
      <c r="M43" s="604">
        <f t="shared" si="11"/>
        <v>0</v>
      </c>
      <c r="N43" s="605"/>
    </row>
    <row r="44" spans="1:14" ht="21" customHeight="1">
      <c r="A44" s="2132"/>
      <c r="B44" s="601">
        <v>15</v>
      </c>
      <c r="C44" s="1226"/>
      <c r="D44" s="1227"/>
      <c r="E44" s="1227"/>
      <c r="F44" s="602">
        <f t="shared" si="6"/>
        <v>0</v>
      </c>
      <c r="G44" s="602">
        <f t="shared" si="7"/>
        <v>0</v>
      </c>
      <c r="H44" s="1228"/>
      <c r="I44" s="603">
        <f t="shared" si="8"/>
        <v>0</v>
      </c>
      <c r="J44" s="1228"/>
      <c r="K44" s="602">
        <f t="shared" si="9"/>
        <v>0</v>
      </c>
      <c r="L44" s="604">
        <f t="shared" si="10"/>
        <v>0</v>
      </c>
      <c r="M44" s="604">
        <f t="shared" si="11"/>
        <v>0</v>
      </c>
      <c r="N44" s="605"/>
    </row>
    <row r="45" spans="1:14" ht="21" customHeight="1">
      <c r="A45" s="2132"/>
      <c r="B45" s="601">
        <v>16</v>
      </c>
      <c r="C45" s="1226"/>
      <c r="D45" s="1227"/>
      <c r="E45" s="1227"/>
      <c r="F45" s="602">
        <f t="shared" si="6"/>
        <v>0</v>
      </c>
      <c r="G45" s="602">
        <f t="shared" si="7"/>
        <v>0</v>
      </c>
      <c r="H45" s="1228"/>
      <c r="I45" s="603">
        <f t="shared" si="8"/>
        <v>0</v>
      </c>
      <c r="J45" s="1228"/>
      <c r="K45" s="602">
        <f t="shared" si="9"/>
        <v>0</v>
      </c>
      <c r="L45" s="604">
        <f t="shared" si="10"/>
        <v>0</v>
      </c>
      <c r="M45" s="604">
        <f t="shared" si="11"/>
        <v>0</v>
      </c>
      <c r="N45" s="605"/>
    </row>
    <row r="46" spans="1:14" ht="21" customHeight="1">
      <c r="A46" s="2132"/>
      <c r="B46" s="601">
        <v>17</v>
      </c>
      <c r="C46" s="1226"/>
      <c r="D46" s="1227"/>
      <c r="E46" s="1227"/>
      <c r="F46" s="602">
        <f t="shared" si="6"/>
        <v>0</v>
      </c>
      <c r="G46" s="602">
        <f t="shared" si="7"/>
        <v>0</v>
      </c>
      <c r="H46" s="1228"/>
      <c r="I46" s="603">
        <f t="shared" si="8"/>
        <v>0</v>
      </c>
      <c r="J46" s="1228"/>
      <c r="K46" s="602">
        <f t="shared" si="9"/>
        <v>0</v>
      </c>
      <c r="L46" s="604">
        <f t="shared" si="10"/>
        <v>0</v>
      </c>
      <c r="M46" s="604">
        <f t="shared" si="11"/>
        <v>0</v>
      </c>
      <c r="N46" s="605"/>
    </row>
    <row r="47" spans="1:14" ht="21" customHeight="1">
      <c r="A47" s="2132"/>
      <c r="B47" s="601">
        <v>18</v>
      </c>
      <c r="C47" s="1226"/>
      <c r="D47" s="1227"/>
      <c r="E47" s="1227"/>
      <c r="F47" s="602">
        <f t="shared" si="6"/>
        <v>0</v>
      </c>
      <c r="G47" s="602">
        <f t="shared" si="7"/>
        <v>0</v>
      </c>
      <c r="H47" s="1228"/>
      <c r="I47" s="603">
        <f t="shared" si="8"/>
        <v>0</v>
      </c>
      <c r="J47" s="1228"/>
      <c r="K47" s="602">
        <f t="shared" si="9"/>
        <v>0</v>
      </c>
      <c r="L47" s="604">
        <f t="shared" si="10"/>
        <v>0</v>
      </c>
      <c r="M47" s="604">
        <f t="shared" si="11"/>
        <v>0</v>
      </c>
      <c r="N47" s="605"/>
    </row>
    <row r="48" spans="1:14" ht="21" customHeight="1">
      <c r="A48" s="2132"/>
      <c r="B48" s="601">
        <v>19</v>
      </c>
      <c r="C48" s="1226"/>
      <c r="D48" s="1227"/>
      <c r="E48" s="1227"/>
      <c r="F48" s="602">
        <f t="shared" si="6"/>
        <v>0</v>
      </c>
      <c r="G48" s="602">
        <f t="shared" si="7"/>
        <v>0</v>
      </c>
      <c r="H48" s="1228"/>
      <c r="I48" s="603">
        <f t="shared" si="8"/>
        <v>0</v>
      </c>
      <c r="J48" s="1228"/>
      <c r="K48" s="602">
        <f t="shared" si="9"/>
        <v>0</v>
      </c>
      <c r="L48" s="604">
        <f t="shared" si="10"/>
        <v>0</v>
      </c>
      <c r="M48" s="604">
        <f t="shared" si="11"/>
        <v>0</v>
      </c>
      <c r="N48" s="605"/>
    </row>
    <row r="49" spans="1:14" ht="21" customHeight="1" thickBot="1">
      <c r="A49" s="2132"/>
      <c r="B49" s="601">
        <v>20</v>
      </c>
      <c r="C49" s="1226"/>
      <c r="D49" s="1227"/>
      <c r="E49" s="1227"/>
      <c r="F49" s="602">
        <f t="shared" si="6"/>
        <v>0</v>
      </c>
      <c r="G49" s="602">
        <f t="shared" si="7"/>
        <v>0</v>
      </c>
      <c r="H49" s="1228"/>
      <c r="I49" s="603">
        <f t="shared" si="8"/>
        <v>0</v>
      </c>
      <c r="J49" s="1228"/>
      <c r="K49" s="602">
        <f t="shared" si="9"/>
        <v>0</v>
      </c>
      <c r="L49" s="604">
        <f t="shared" si="10"/>
        <v>0</v>
      </c>
      <c r="M49" s="604">
        <f t="shared" si="11"/>
        <v>0</v>
      </c>
      <c r="N49" s="605"/>
    </row>
    <row r="50" spans="1:14" ht="21" customHeight="1" thickBot="1">
      <c r="B50" s="2146" t="s">
        <v>79</v>
      </c>
      <c r="C50" s="2147"/>
      <c r="D50" s="2147"/>
      <c r="E50" s="2147"/>
      <c r="F50" s="2147"/>
      <c r="G50" s="2147"/>
      <c r="H50" s="2147"/>
      <c r="I50" s="2147"/>
      <c r="J50" s="2148"/>
      <c r="K50" s="606">
        <f>SUM(K29:K49)</f>
        <v>0</v>
      </c>
      <c r="L50" s="606">
        <f>SUM(L29:L49)</f>
        <v>0</v>
      </c>
      <c r="M50" s="606">
        <f>SUM(M29:M49)</f>
        <v>0</v>
      </c>
      <c r="N50" s="607"/>
    </row>
    <row r="51" spans="1:14" s="610" customFormat="1" ht="12" customHeight="1" thickBot="1">
      <c r="B51" s="246"/>
      <c r="C51" s="245"/>
      <c r="D51" s="245"/>
      <c r="E51" s="245"/>
      <c r="F51" s="245"/>
      <c r="G51" s="245"/>
      <c r="H51" s="245"/>
      <c r="I51" s="245"/>
      <c r="J51" s="245"/>
      <c r="K51" s="612"/>
      <c r="L51" s="612"/>
      <c r="M51" s="612"/>
      <c r="N51" s="613"/>
    </row>
    <row r="52" spans="1:14" ht="21" customHeight="1" thickBot="1">
      <c r="B52" s="2152" t="s">
        <v>617</v>
      </c>
      <c r="C52" s="2153"/>
      <c r="D52" s="2153"/>
      <c r="E52" s="2153"/>
      <c r="F52" s="2153"/>
      <c r="G52" s="2153"/>
      <c r="H52" s="2153"/>
      <c r="I52" s="2153"/>
      <c r="J52" s="2154"/>
      <c r="K52" s="614">
        <f>K50+K27</f>
        <v>0</v>
      </c>
      <c r="L52" s="614">
        <f>L50+L27</f>
        <v>0</v>
      </c>
      <c r="M52" s="614">
        <f>M50+M27</f>
        <v>0</v>
      </c>
      <c r="N52" s="615"/>
    </row>
    <row r="53" spans="1:14" ht="18" customHeight="1">
      <c r="B53" s="2142" t="s">
        <v>66</v>
      </c>
      <c r="C53" s="2143"/>
      <c r="D53" s="616">
        <f>'معيار كفاية رأس المال'!D9</f>
        <v>0</v>
      </c>
      <c r="E53" s="617"/>
      <c r="F53" s="618"/>
      <c r="G53" s="618"/>
      <c r="H53" s="618"/>
      <c r="I53" s="618"/>
      <c r="J53" s="618"/>
      <c r="K53" s="619"/>
      <c r="L53" s="619"/>
      <c r="M53" s="619"/>
      <c r="N53" s="619"/>
    </row>
    <row r="54" spans="1:14" ht="18">
      <c r="B54" s="2144" t="s">
        <v>67</v>
      </c>
      <c r="C54" s="2145"/>
      <c r="D54" s="620">
        <f>IF(D53&lt;0,0,(D53*10%))</f>
        <v>0</v>
      </c>
      <c r="E54" s="598"/>
      <c r="F54" s="599"/>
      <c r="G54" s="599"/>
      <c r="H54" s="599"/>
      <c r="I54" s="599"/>
      <c r="J54" s="599"/>
      <c r="K54" s="31"/>
      <c r="L54" s="621"/>
      <c r="M54" s="621"/>
      <c r="N54" s="621"/>
    </row>
    <row r="55" spans="1:14" ht="63.75" customHeight="1" thickBot="1">
      <c r="B55" s="2135" t="s">
        <v>612</v>
      </c>
      <c r="C55" s="2136"/>
      <c r="D55" s="1064">
        <f>M52</f>
        <v>0</v>
      </c>
      <c r="E55" s="598"/>
      <c r="F55" s="622"/>
      <c r="G55" s="622"/>
      <c r="H55" s="622"/>
      <c r="I55" s="622"/>
      <c r="J55" s="622"/>
      <c r="K55" s="621"/>
      <c r="L55" s="621"/>
      <c r="M55" s="621"/>
      <c r="N55" s="621"/>
    </row>
    <row r="56" spans="1:14" ht="81" customHeight="1" thickTop="1" thickBot="1">
      <c r="B56" s="2137" t="s">
        <v>616</v>
      </c>
      <c r="C56" s="2138"/>
      <c r="D56" s="1065">
        <f>IF((D55-D54)&gt;0,(D55-D54),0)</f>
        <v>0</v>
      </c>
      <c r="E56" s="599"/>
      <c r="F56" s="622"/>
      <c r="G56" s="622"/>
      <c r="H56" s="622"/>
      <c r="I56" s="622"/>
      <c r="J56" s="622"/>
      <c r="K56" s="621"/>
      <c r="L56" s="621"/>
      <c r="M56" s="621"/>
      <c r="N56" s="621"/>
    </row>
    <row r="57" spans="1:14" ht="15.75" thickTop="1"/>
  </sheetData>
  <sheetProtection algorithmName="SHA-512" hashValue="ZaLAjC9hudM4Nuxhmp2hVAinHPWr3kDybGAHmqURc3Pn8eEMXtm/gGdeQzaDj8zjPdwE987D5pqY0/MLEmIKvw==" saltValue="gUrSXTUXqhvz44ZrJq/ihA==" spinCount="100000" sheet="1" objects="1" scenarios="1"/>
  <mergeCells count="15">
    <mergeCell ref="A6:A26"/>
    <mergeCell ref="A29:A49"/>
    <mergeCell ref="A1:C1"/>
    <mergeCell ref="B55:C55"/>
    <mergeCell ref="B56:C56"/>
    <mergeCell ref="B3:N3"/>
    <mergeCell ref="B53:C53"/>
    <mergeCell ref="B54:C54"/>
    <mergeCell ref="B50:J50"/>
    <mergeCell ref="B27:J27"/>
    <mergeCell ref="B52:J52"/>
    <mergeCell ref="A2:C2"/>
    <mergeCell ref="B6:C6"/>
    <mergeCell ref="B29:C29"/>
    <mergeCell ref="D4:E4"/>
  </mergeCells>
  <conditionalFormatting sqref="F77:G77">
    <cfRule type="cellIs" dxfId="0" priority="1" stopIfTrue="1" operator="greaterThan">
      <formula>0</formula>
    </cfRule>
  </conditionalFormatting>
  <pageMargins left="0.7" right="0.7" top="0.75" bottom="0.75" header="0.3" footer="0.3"/>
  <pageSetup paperSize="9" scale="48" orientation="portrait" horizontalDpi="4294967293" verticalDpi="90"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42"/>
  <sheetViews>
    <sheetView showGridLines="0" rightToLeft="1" view="pageBreakPreview" topLeftCell="A4" zoomScale="60" zoomScaleNormal="70" workbookViewId="0">
      <pane xSplit="2" ySplit="4" topLeftCell="C14" activePane="bottomRight" state="frozen"/>
      <selection activeCell="A4" sqref="A4"/>
      <selection pane="topRight" activeCell="C4" sqref="C4"/>
      <selection pane="bottomLeft" activeCell="A8" sqref="A8"/>
      <selection pane="bottomRight" activeCell="B20" sqref="B20"/>
    </sheetView>
  </sheetViews>
  <sheetFormatPr defaultRowHeight="15.75"/>
  <cols>
    <col min="1" max="1" width="7.28515625" style="37" customWidth="1"/>
    <col min="2" max="2" width="66.7109375" style="39" bestFit="1" customWidth="1"/>
    <col min="3" max="3" width="19.7109375" style="41" customWidth="1"/>
    <col min="4" max="4" width="2" style="562" customWidth="1"/>
    <col min="5" max="5" width="21" style="41" customWidth="1"/>
    <col min="6" max="6" width="18.140625" style="41" customWidth="1"/>
    <col min="7" max="7" width="2" style="562" customWidth="1"/>
    <col min="8" max="8" width="26.5703125" style="41" customWidth="1"/>
    <col min="9" max="9" width="2" style="562" customWidth="1"/>
    <col min="10" max="10" width="17.85546875" style="41" customWidth="1"/>
    <col min="11" max="11" width="15.42578125" style="41" customWidth="1"/>
    <col min="12" max="12" width="18.28515625" style="41" customWidth="1"/>
    <col min="13" max="13" width="21.7109375" style="41" customWidth="1"/>
    <col min="14" max="14" width="2" style="562" customWidth="1"/>
    <col min="15" max="15" width="19.42578125" style="41" customWidth="1"/>
    <col min="16" max="16" width="2" style="562" customWidth="1"/>
    <col min="17" max="17" width="21.5703125" style="41" customWidth="1"/>
    <col min="18" max="261" width="9" style="32"/>
    <col min="262" max="262" width="7.28515625" style="32" customWidth="1"/>
    <col min="263" max="263" width="66.7109375" style="32" bestFit="1" customWidth="1"/>
    <col min="264" max="264" width="19.7109375" style="32" customWidth="1"/>
    <col min="265" max="265" width="21" style="32" customWidth="1"/>
    <col min="266" max="266" width="18.140625" style="32" customWidth="1"/>
    <col min="267" max="267" width="26.5703125" style="32" customWidth="1"/>
    <col min="268" max="268" width="17.85546875" style="32" customWidth="1"/>
    <col min="269" max="269" width="15.42578125" style="32" customWidth="1"/>
    <col min="270" max="270" width="18.28515625" style="32" customWidth="1"/>
    <col min="271" max="271" width="21.7109375" style="32" customWidth="1"/>
    <col min="272" max="272" width="19.42578125" style="32" customWidth="1"/>
    <col min="273" max="273" width="21.5703125" style="32" customWidth="1"/>
    <col min="274" max="517" width="9" style="32"/>
    <col min="518" max="518" width="7.28515625" style="32" customWidth="1"/>
    <col min="519" max="519" width="66.7109375" style="32" bestFit="1" customWidth="1"/>
    <col min="520" max="520" width="19.7109375" style="32" customWidth="1"/>
    <col min="521" max="521" width="21" style="32" customWidth="1"/>
    <col min="522" max="522" width="18.140625" style="32" customWidth="1"/>
    <col min="523" max="523" width="26.5703125" style="32" customWidth="1"/>
    <col min="524" max="524" width="17.85546875" style="32" customWidth="1"/>
    <col min="525" max="525" width="15.42578125" style="32" customWidth="1"/>
    <col min="526" max="526" width="18.28515625" style="32" customWidth="1"/>
    <col min="527" max="527" width="21.7109375" style="32" customWidth="1"/>
    <col min="528" max="528" width="19.42578125" style="32" customWidth="1"/>
    <col min="529" max="529" width="21.5703125" style="32" customWidth="1"/>
    <col min="530" max="773" width="9" style="32"/>
    <col min="774" max="774" width="7.28515625" style="32" customWidth="1"/>
    <col min="775" max="775" width="66.7109375" style="32" bestFit="1" customWidth="1"/>
    <col min="776" max="776" width="19.7109375" style="32" customWidth="1"/>
    <col min="777" max="777" width="21" style="32" customWidth="1"/>
    <col min="778" max="778" width="18.140625" style="32" customWidth="1"/>
    <col min="779" max="779" width="26.5703125" style="32" customWidth="1"/>
    <col min="780" max="780" width="17.85546875" style="32" customWidth="1"/>
    <col min="781" max="781" width="15.42578125" style="32" customWidth="1"/>
    <col min="782" max="782" width="18.28515625" style="32" customWidth="1"/>
    <col min="783" max="783" width="21.7109375" style="32" customWidth="1"/>
    <col min="784" max="784" width="19.42578125" style="32" customWidth="1"/>
    <col min="785" max="785" width="21.5703125" style="32" customWidth="1"/>
    <col min="786" max="1029" width="9" style="32"/>
    <col min="1030" max="1030" width="7.28515625" style="32" customWidth="1"/>
    <col min="1031" max="1031" width="66.7109375" style="32" bestFit="1" customWidth="1"/>
    <col min="1032" max="1032" width="19.7109375" style="32" customWidth="1"/>
    <col min="1033" max="1033" width="21" style="32" customWidth="1"/>
    <col min="1034" max="1034" width="18.140625" style="32" customWidth="1"/>
    <col min="1035" max="1035" width="26.5703125" style="32" customWidth="1"/>
    <col min="1036" max="1036" width="17.85546875" style="32" customWidth="1"/>
    <col min="1037" max="1037" width="15.42578125" style="32" customWidth="1"/>
    <col min="1038" max="1038" width="18.28515625" style="32" customWidth="1"/>
    <col min="1039" max="1039" width="21.7109375" style="32" customWidth="1"/>
    <col min="1040" max="1040" width="19.42578125" style="32" customWidth="1"/>
    <col min="1041" max="1041" width="21.5703125" style="32" customWidth="1"/>
    <col min="1042" max="1285" width="9" style="32"/>
    <col min="1286" max="1286" width="7.28515625" style="32" customWidth="1"/>
    <col min="1287" max="1287" width="66.7109375" style="32" bestFit="1" customWidth="1"/>
    <col min="1288" max="1288" width="19.7109375" style="32" customWidth="1"/>
    <col min="1289" max="1289" width="21" style="32" customWidth="1"/>
    <col min="1290" max="1290" width="18.140625" style="32" customWidth="1"/>
    <col min="1291" max="1291" width="26.5703125" style="32" customWidth="1"/>
    <col min="1292" max="1292" width="17.85546875" style="32" customWidth="1"/>
    <col min="1293" max="1293" width="15.42578125" style="32" customWidth="1"/>
    <col min="1294" max="1294" width="18.28515625" style="32" customWidth="1"/>
    <col min="1295" max="1295" width="21.7109375" style="32" customWidth="1"/>
    <col min="1296" max="1296" width="19.42578125" style="32" customWidth="1"/>
    <col min="1297" max="1297" width="21.5703125" style="32" customWidth="1"/>
    <col min="1298" max="1541" width="9" style="32"/>
    <col min="1542" max="1542" width="7.28515625" style="32" customWidth="1"/>
    <col min="1543" max="1543" width="66.7109375" style="32" bestFit="1" customWidth="1"/>
    <col min="1544" max="1544" width="19.7109375" style="32" customWidth="1"/>
    <col min="1545" max="1545" width="21" style="32" customWidth="1"/>
    <col min="1546" max="1546" width="18.140625" style="32" customWidth="1"/>
    <col min="1547" max="1547" width="26.5703125" style="32" customWidth="1"/>
    <col min="1548" max="1548" width="17.85546875" style="32" customWidth="1"/>
    <col min="1549" max="1549" width="15.42578125" style="32" customWidth="1"/>
    <col min="1550" max="1550" width="18.28515625" style="32" customWidth="1"/>
    <col min="1551" max="1551" width="21.7109375" style="32" customWidth="1"/>
    <col min="1552" max="1552" width="19.42578125" style="32" customWidth="1"/>
    <col min="1553" max="1553" width="21.5703125" style="32" customWidth="1"/>
    <col min="1554" max="1797" width="9" style="32"/>
    <col min="1798" max="1798" width="7.28515625" style="32" customWidth="1"/>
    <col min="1799" max="1799" width="66.7109375" style="32" bestFit="1" customWidth="1"/>
    <col min="1800" max="1800" width="19.7109375" style="32" customWidth="1"/>
    <col min="1801" max="1801" width="21" style="32" customWidth="1"/>
    <col min="1802" max="1802" width="18.140625" style="32" customWidth="1"/>
    <col min="1803" max="1803" width="26.5703125" style="32" customWidth="1"/>
    <col min="1804" max="1804" width="17.85546875" style="32" customWidth="1"/>
    <col min="1805" max="1805" width="15.42578125" style="32" customWidth="1"/>
    <col min="1806" max="1806" width="18.28515625" style="32" customWidth="1"/>
    <col min="1807" max="1807" width="21.7109375" style="32" customWidth="1"/>
    <col min="1808" max="1808" width="19.42578125" style="32" customWidth="1"/>
    <col min="1809" max="1809" width="21.5703125" style="32" customWidth="1"/>
    <col min="1810" max="2053" width="9" style="32"/>
    <col min="2054" max="2054" width="7.28515625" style="32" customWidth="1"/>
    <col min="2055" max="2055" width="66.7109375" style="32" bestFit="1" customWidth="1"/>
    <col min="2056" max="2056" width="19.7109375" style="32" customWidth="1"/>
    <col min="2057" max="2057" width="21" style="32" customWidth="1"/>
    <col min="2058" max="2058" width="18.140625" style="32" customWidth="1"/>
    <col min="2059" max="2059" width="26.5703125" style="32" customWidth="1"/>
    <col min="2060" max="2060" width="17.85546875" style="32" customWidth="1"/>
    <col min="2061" max="2061" width="15.42578125" style="32" customWidth="1"/>
    <col min="2062" max="2062" width="18.28515625" style="32" customWidth="1"/>
    <col min="2063" max="2063" width="21.7109375" style="32" customWidth="1"/>
    <col min="2064" max="2064" width="19.42578125" style="32" customWidth="1"/>
    <col min="2065" max="2065" width="21.5703125" style="32" customWidth="1"/>
    <col min="2066" max="2309" width="9" style="32"/>
    <col min="2310" max="2310" width="7.28515625" style="32" customWidth="1"/>
    <col min="2311" max="2311" width="66.7109375" style="32" bestFit="1" customWidth="1"/>
    <col min="2312" max="2312" width="19.7109375" style="32" customWidth="1"/>
    <col min="2313" max="2313" width="21" style="32" customWidth="1"/>
    <col min="2314" max="2314" width="18.140625" style="32" customWidth="1"/>
    <col min="2315" max="2315" width="26.5703125" style="32" customWidth="1"/>
    <col min="2316" max="2316" width="17.85546875" style="32" customWidth="1"/>
    <col min="2317" max="2317" width="15.42578125" style="32" customWidth="1"/>
    <col min="2318" max="2318" width="18.28515625" style="32" customWidth="1"/>
    <col min="2319" max="2319" width="21.7109375" style="32" customWidth="1"/>
    <col min="2320" max="2320" width="19.42578125" style="32" customWidth="1"/>
    <col min="2321" max="2321" width="21.5703125" style="32" customWidth="1"/>
    <col min="2322" max="2565" width="9" style="32"/>
    <col min="2566" max="2566" width="7.28515625" style="32" customWidth="1"/>
    <col min="2567" max="2567" width="66.7109375" style="32" bestFit="1" customWidth="1"/>
    <col min="2568" max="2568" width="19.7109375" style="32" customWidth="1"/>
    <col min="2569" max="2569" width="21" style="32" customWidth="1"/>
    <col min="2570" max="2570" width="18.140625" style="32" customWidth="1"/>
    <col min="2571" max="2571" width="26.5703125" style="32" customWidth="1"/>
    <col min="2572" max="2572" width="17.85546875" style="32" customWidth="1"/>
    <col min="2573" max="2573" width="15.42578125" style="32" customWidth="1"/>
    <col min="2574" max="2574" width="18.28515625" style="32" customWidth="1"/>
    <col min="2575" max="2575" width="21.7109375" style="32" customWidth="1"/>
    <col min="2576" max="2576" width="19.42578125" style="32" customWidth="1"/>
    <col min="2577" max="2577" width="21.5703125" style="32" customWidth="1"/>
    <col min="2578" max="2821" width="9" style="32"/>
    <col min="2822" max="2822" width="7.28515625" style="32" customWidth="1"/>
    <col min="2823" max="2823" width="66.7109375" style="32" bestFit="1" customWidth="1"/>
    <col min="2824" max="2824" width="19.7109375" style="32" customWidth="1"/>
    <col min="2825" max="2825" width="21" style="32" customWidth="1"/>
    <col min="2826" max="2826" width="18.140625" style="32" customWidth="1"/>
    <col min="2827" max="2827" width="26.5703125" style="32" customWidth="1"/>
    <col min="2828" max="2828" width="17.85546875" style="32" customWidth="1"/>
    <col min="2829" max="2829" width="15.42578125" style="32" customWidth="1"/>
    <col min="2830" max="2830" width="18.28515625" style="32" customWidth="1"/>
    <col min="2831" max="2831" width="21.7109375" style="32" customWidth="1"/>
    <col min="2832" max="2832" width="19.42578125" style="32" customWidth="1"/>
    <col min="2833" max="2833" width="21.5703125" style="32" customWidth="1"/>
    <col min="2834" max="3077" width="9" style="32"/>
    <col min="3078" max="3078" width="7.28515625" style="32" customWidth="1"/>
    <col min="3079" max="3079" width="66.7109375" style="32" bestFit="1" customWidth="1"/>
    <col min="3080" max="3080" width="19.7109375" style="32" customWidth="1"/>
    <col min="3081" max="3081" width="21" style="32" customWidth="1"/>
    <col min="3082" max="3082" width="18.140625" style="32" customWidth="1"/>
    <col min="3083" max="3083" width="26.5703125" style="32" customWidth="1"/>
    <col min="3084" max="3084" width="17.85546875" style="32" customWidth="1"/>
    <col min="3085" max="3085" width="15.42578125" style="32" customWidth="1"/>
    <col min="3086" max="3086" width="18.28515625" style="32" customWidth="1"/>
    <col min="3087" max="3087" width="21.7109375" style="32" customWidth="1"/>
    <col min="3088" max="3088" width="19.42578125" style="32" customWidth="1"/>
    <col min="3089" max="3089" width="21.5703125" style="32" customWidth="1"/>
    <col min="3090" max="3333" width="9" style="32"/>
    <col min="3334" max="3334" width="7.28515625" style="32" customWidth="1"/>
    <col min="3335" max="3335" width="66.7109375" style="32" bestFit="1" customWidth="1"/>
    <col min="3336" max="3336" width="19.7109375" style="32" customWidth="1"/>
    <col min="3337" max="3337" width="21" style="32" customWidth="1"/>
    <col min="3338" max="3338" width="18.140625" style="32" customWidth="1"/>
    <col min="3339" max="3339" width="26.5703125" style="32" customWidth="1"/>
    <col min="3340" max="3340" width="17.85546875" style="32" customWidth="1"/>
    <col min="3341" max="3341" width="15.42578125" style="32" customWidth="1"/>
    <col min="3342" max="3342" width="18.28515625" style="32" customWidth="1"/>
    <col min="3343" max="3343" width="21.7109375" style="32" customWidth="1"/>
    <col min="3344" max="3344" width="19.42578125" style="32" customWidth="1"/>
    <col min="3345" max="3345" width="21.5703125" style="32" customWidth="1"/>
    <col min="3346" max="3589" width="9" style="32"/>
    <col min="3590" max="3590" width="7.28515625" style="32" customWidth="1"/>
    <col min="3591" max="3591" width="66.7109375" style="32" bestFit="1" customWidth="1"/>
    <col min="3592" max="3592" width="19.7109375" style="32" customWidth="1"/>
    <col min="3593" max="3593" width="21" style="32" customWidth="1"/>
    <col min="3594" max="3594" width="18.140625" style="32" customWidth="1"/>
    <col min="3595" max="3595" width="26.5703125" style="32" customWidth="1"/>
    <col min="3596" max="3596" width="17.85546875" style="32" customWidth="1"/>
    <col min="3597" max="3597" width="15.42578125" style="32" customWidth="1"/>
    <col min="3598" max="3598" width="18.28515625" style="32" customWidth="1"/>
    <col min="3599" max="3599" width="21.7109375" style="32" customWidth="1"/>
    <col min="3600" max="3600" width="19.42578125" style="32" customWidth="1"/>
    <col min="3601" max="3601" width="21.5703125" style="32" customWidth="1"/>
    <col min="3602" max="3845" width="9" style="32"/>
    <col min="3846" max="3846" width="7.28515625" style="32" customWidth="1"/>
    <col min="3847" max="3847" width="66.7109375" style="32" bestFit="1" customWidth="1"/>
    <col min="3848" max="3848" width="19.7109375" style="32" customWidth="1"/>
    <col min="3849" max="3849" width="21" style="32" customWidth="1"/>
    <col min="3850" max="3850" width="18.140625" style="32" customWidth="1"/>
    <col min="3851" max="3851" width="26.5703125" style="32" customWidth="1"/>
    <col min="3852" max="3852" width="17.85546875" style="32" customWidth="1"/>
    <col min="3853" max="3853" width="15.42578125" style="32" customWidth="1"/>
    <col min="3854" max="3854" width="18.28515625" style="32" customWidth="1"/>
    <col min="3855" max="3855" width="21.7109375" style="32" customWidth="1"/>
    <col min="3856" max="3856" width="19.42578125" style="32" customWidth="1"/>
    <col min="3857" max="3857" width="21.5703125" style="32" customWidth="1"/>
    <col min="3858" max="4101" width="9" style="32"/>
    <col min="4102" max="4102" width="7.28515625" style="32" customWidth="1"/>
    <col min="4103" max="4103" width="66.7109375" style="32" bestFit="1" customWidth="1"/>
    <col min="4104" max="4104" width="19.7109375" style="32" customWidth="1"/>
    <col min="4105" max="4105" width="21" style="32" customWidth="1"/>
    <col min="4106" max="4106" width="18.140625" style="32" customWidth="1"/>
    <col min="4107" max="4107" width="26.5703125" style="32" customWidth="1"/>
    <col min="4108" max="4108" width="17.85546875" style="32" customWidth="1"/>
    <col min="4109" max="4109" width="15.42578125" style="32" customWidth="1"/>
    <col min="4110" max="4110" width="18.28515625" style="32" customWidth="1"/>
    <col min="4111" max="4111" width="21.7109375" style="32" customWidth="1"/>
    <col min="4112" max="4112" width="19.42578125" style="32" customWidth="1"/>
    <col min="4113" max="4113" width="21.5703125" style="32" customWidth="1"/>
    <col min="4114" max="4357" width="9" style="32"/>
    <col min="4358" max="4358" width="7.28515625" style="32" customWidth="1"/>
    <col min="4359" max="4359" width="66.7109375" style="32" bestFit="1" customWidth="1"/>
    <col min="4360" max="4360" width="19.7109375" style="32" customWidth="1"/>
    <col min="4361" max="4361" width="21" style="32" customWidth="1"/>
    <col min="4362" max="4362" width="18.140625" style="32" customWidth="1"/>
    <col min="4363" max="4363" width="26.5703125" style="32" customWidth="1"/>
    <col min="4364" max="4364" width="17.85546875" style="32" customWidth="1"/>
    <col min="4365" max="4365" width="15.42578125" style="32" customWidth="1"/>
    <col min="4366" max="4366" width="18.28515625" style="32" customWidth="1"/>
    <col min="4367" max="4367" width="21.7109375" style="32" customWidth="1"/>
    <col min="4368" max="4368" width="19.42578125" style="32" customWidth="1"/>
    <col min="4369" max="4369" width="21.5703125" style="32" customWidth="1"/>
    <col min="4370" max="4613" width="9" style="32"/>
    <col min="4614" max="4614" width="7.28515625" style="32" customWidth="1"/>
    <col min="4615" max="4615" width="66.7109375" style="32" bestFit="1" customWidth="1"/>
    <col min="4616" max="4616" width="19.7109375" style="32" customWidth="1"/>
    <col min="4617" max="4617" width="21" style="32" customWidth="1"/>
    <col min="4618" max="4618" width="18.140625" style="32" customWidth="1"/>
    <col min="4619" max="4619" width="26.5703125" style="32" customWidth="1"/>
    <col min="4620" max="4620" width="17.85546875" style="32" customWidth="1"/>
    <col min="4621" max="4621" width="15.42578125" style="32" customWidth="1"/>
    <col min="4622" max="4622" width="18.28515625" style="32" customWidth="1"/>
    <col min="4623" max="4623" width="21.7109375" style="32" customWidth="1"/>
    <col min="4624" max="4624" width="19.42578125" style="32" customWidth="1"/>
    <col min="4625" max="4625" width="21.5703125" style="32" customWidth="1"/>
    <col min="4626" max="4869" width="9" style="32"/>
    <col min="4870" max="4870" width="7.28515625" style="32" customWidth="1"/>
    <col min="4871" max="4871" width="66.7109375" style="32" bestFit="1" customWidth="1"/>
    <col min="4872" max="4872" width="19.7109375" style="32" customWidth="1"/>
    <col min="4873" max="4873" width="21" style="32" customWidth="1"/>
    <col min="4874" max="4874" width="18.140625" style="32" customWidth="1"/>
    <col min="4875" max="4875" width="26.5703125" style="32" customWidth="1"/>
    <col min="4876" max="4876" width="17.85546875" style="32" customWidth="1"/>
    <col min="4877" max="4877" width="15.42578125" style="32" customWidth="1"/>
    <col min="4878" max="4878" width="18.28515625" style="32" customWidth="1"/>
    <col min="4879" max="4879" width="21.7109375" style="32" customWidth="1"/>
    <col min="4880" max="4880" width="19.42578125" style="32" customWidth="1"/>
    <col min="4881" max="4881" width="21.5703125" style="32" customWidth="1"/>
    <col min="4882" max="5125" width="9" style="32"/>
    <col min="5126" max="5126" width="7.28515625" style="32" customWidth="1"/>
    <col min="5127" max="5127" width="66.7109375" style="32" bestFit="1" customWidth="1"/>
    <col min="5128" max="5128" width="19.7109375" style="32" customWidth="1"/>
    <col min="5129" max="5129" width="21" style="32" customWidth="1"/>
    <col min="5130" max="5130" width="18.140625" style="32" customWidth="1"/>
    <col min="5131" max="5131" width="26.5703125" style="32" customWidth="1"/>
    <col min="5132" max="5132" width="17.85546875" style="32" customWidth="1"/>
    <col min="5133" max="5133" width="15.42578125" style="32" customWidth="1"/>
    <col min="5134" max="5134" width="18.28515625" style="32" customWidth="1"/>
    <col min="5135" max="5135" width="21.7109375" style="32" customWidth="1"/>
    <col min="5136" max="5136" width="19.42578125" style="32" customWidth="1"/>
    <col min="5137" max="5137" width="21.5703125" style="32" customWidth="1"/>
    <col min="5138" max="5381" width="9" style="32"/>
    <col min="5382" max="5382" width="7.28515625" style="32" customWidth="1"/>
    <col min="5383" max="5383" width="66.7109375" style="32" bestFit="1" customWidth="1"/>
    <col min="5384" max="5384" width="19.7109375" style="32" customWidth="1"/>
    <col min="5385" max="5385" width="21" style="32" customWidth="1"/>
    <col min="5386" max="5386" width="18.140625" style="32" customWidth="1"/>
    <col min="5387" max="5387" width="26.5703125" style="32" customWidth="1"/>
    <col min="5388" max="5388" width="17.85546875" style="32" customWidth="1"/>
    <col min="5389" max="5389" width="15.42578125" style="32" customWidth="1"/>
    <col min="5390" max="5390" width="18.28515625" style="32" customWidth="1"/>
    <col min="5391" max="5391" width="21.7109375" style="32" customWidth="1"/>
    <col min="5392" max="5392" width="19.42578125" style="32" customWidth="1"/>
    <col min="5393" max="5393" width="21.5703125" style="32" customWidth="1"/>
    <col min="5394" max="5637" width="9" style="32"/>
    <col min="5638" max="5638" width="7.28515625" style="32" customWidth="1"/>
    <col min="5639" max="5639" width="66.7109375" style="32" bestFit="1" customWidth="1"/>
    <col min="5640" max="5640" width="19.7109375" style="32" customWidth="1"/>
    <col min="5641" max="5641" width="21" style="32" customWidth="1"/>
    <col min="5642" max="5642" width="18.140625" style="32" customWidth="1"/>
    <col min="5643" max="5643" width="26.5703125" style="32" customWidth="1"/>
    <col min="5644" max="5644" width="17.85546875" style="32" customWidth="1"/>
    <col min="5645" max="5645" width="15.42578125" style="32" customWidth="1"/>
    <col min="5646" max="5646" width="18.28515625" style="32" customWidth="1"/>
    <col min="5647" max="5647" width="21.7109375" style="32" customWidth="1"/>
    <col min="5648" max="5648" width="19.42578125" style="32" customWidth="1"/>
    <col min="5649" max="5649" width="21.5703125" style="32" customWidth="1"/>
    <col min="5650" max="5893" width="9" style="32"/>
    <col min="5894" max="5894" width="7.28515625" style="32" customWidth="1"/>
    <col min="5895" max="5895" width="66.7109375" style="32" bestFit="1" customWidth="1"/>
    <col min="5896" max="5896" width="19.7109375" style="32" customWidth="1"/>
    <col min="5897" max="5897" width="21" style="32" customWidth="1"/>
    <col min="5898" max="5898" width="18.140625" style="32" customWidth="1"/>
    <col min="5899" max="5899" width="26.5703125" style="32" customWidth="1"/>
    <col min="5900" max="5900" width="17.85546875" style="32" customWidth="1"/>
    <col min="5901" max="5901" width="15.42578125" style="32" customWidth="1"/>
    <col min="5902" max="5902" width="18.28515625" style="32" customWidth="1"/>
    <col min="5903" max="5903" width="21.7109375" style="32" customWidth="1"/>
    <col min="5904" max="5904" width="19.42578125" style="32" customWidth="1"/>
    <col min="5905" max="5905" width="21.5703125" style="32" customWidth="1"/>
    <col min="5906" max="6149" width="9" style="32"/>
    <col min="6150" max="6150" width="7.28515625" style="32" customWidth="1"/>
    <col min="6151" max="6151" width="66.7109375" style="32" bestFit="1" customWidth="1"/>
    <col min="6152" max="6152" width="19.7109375" style="32" customWidth="1"/>
    <col min="6153" max="6153" width="21" style="32" customWidth="1"/>
    <col min="6154" max="6154" width="18.140625" style="32" customWidth="1"/>
    <col min="6155" max="6155" width="26.5703125" style="32" customWidth="1"/>
    <col min="6156" max="6156" width="17.85546875" style="32" customWidth="1"/>
    <col min="6157" max="6157" width="15.42578125" style="32" customWidth="1"/>
    <col min="6158" max="6158" width="18.28515625" style="32" customWidth="1"/>
    <col min="6159" max="6159" width="21.7109375" style="32" customWidth="1"/>
    <col min="6160" max="6160" width="19.42578125" style="32" customWidth="1"/>
    <col min="6161" max="6161" width="21.5703125" style="32" customWidth="1"/>
    <col min="6162" max="6405" width="9" style="32"/>
    <col min="6406" max="6406" width="7.28515625" style="32" customWidth="1"/>
    <col min="6407" max="6407" width="66.7109375" style="32" bestFit="1" customWidth="1"/>
    <col min="6408" max="6408" width="19.7109375" style="32" customWidth="1"/>
    <col min="6409" max="6409" width="21" style="32" customWidth="1"/>
    <col min="6410" max="6410" width="18.140625" style="32" customWidth="1"/>
    <col min="6411" max="6411" width="26.5703125" style="32" customWidth="1"/>
    <col min="6412" max="6412" width="17.85546875" style="32" customWidth="1"/>
    <col min="6413" max="6413" width="15.42578125" style="32" customWidth="1"/>
    <col min="6414" max="6414" width="18.28515625" style="32" customWidth="1"/>
    <col min="6415" max="6415" width="21.7109375" style="32" customWidth="1"/>
    <col min="6416" max="6416" width="19.42578125" style="32" customWidth="1"/>
    <col min="6417" max="6417" width="21.5703125" style="32" customWidth="1"/>
    <col min="6418" max="6661" width="9" style="32"/>
    <col min="6662" max="6662" width="7.28515625" style="32" customWidth="1"/>
    <col min="6663" max="6663" width="66.7109375" style="32" bestFit="1" customWidth="1"/>
    <col min="6664" max="6664" width="19.7109375" style="32" customWidth="1"/>
    <col min="6665" max="6665" width="21" style="32" customWidth="1"/>
    <col min="6666" max="6666" width="18.140625" style="32" customWidth="1"/>
    <col min="6667" max="6667" width="26.5703125" style="32" customWidth="1"/>
    <col min="6668" max="6668" width="17.85546875" style="32" customWidth="1"/>
    <col min="6669" max="6669" width="15.42578125" style="32" customWidth="1"/>
    <col min="6670" max="6670" width="18.28515625" style="32" customWidth="1"/>
    <col min="6671" max="6671" width="21.7109375" style="32" customWidth="1"/>
    <col min="6672" max="6672" width="19.42578125" style="32" customWidth="1"/>
    <col min="6673" max="6673" width="21.5703125" style="32" customWidth="1"/>
    <col min="6674" max="6917" width="9" style="32"/>
    <col min="6918" max="6918" width="7.28515625" style="32" customWidth="1"/>
    <col min="6919" max="6919" width="66.7109375" style="32" bestFit="1" customWidth="1"/>
    <col min="6920" max="6920" width="19.7109375" style="32" customWidth="1"/>
    <col min="6921" max="6921" width="21" style="32" customWidth="1"/>
    <col min="6922" max="6922" width="18.140625" style="32" customWidth="1"/>
    <col min="6923" max="6923" width="26.5703125" style="32" customWidth="1"/>
    <col min="6924" max="6924" width="17.85546875" style="32" customWidth="1"/>
    <col min="6925" max="6925" width="15.42578125" style="32" customWidth="1"/>
    <col min="6926" max="6926" width="18.28515625" style="32" customWidth="1"/>
    <col min="6927" max="6927" width="21.7109375" style="32" customWidth="1"/>
    <col min="6928" max="6928" width="19.42578125" style="32" customWidth="1"/>
    <col min="6929" max="6929" width="21.5703125" style="32" customWidth="1"/>
    <col min="6930" max="7173" width="9" style="32"/>
    <col min="7174" max="7174" width="7.28515625" style="32" customWidth="1"/>
    <col min="7175" max="7175" width="66.7109375" style="32" bestFit="1" customWidth="1"/>
    <col min="7176" max="7176" width="19.7109375" style="32" customWidth="1"/>
    <col min="7177" max="7177" width="21" style="32" customWidth="1"/>
    <col min="7178" max="7178" width="18.140625" style="32" customWidth="1"/>
    <col min="7179" max="7179" width="26.5703125" style="32" customWidth="1"/>
    <col min="7180" max="7180" width="17.85546875" style="32" customWidth="1"/>
    <col min="7181" max="7181" width="15.42578125" style="32" customWidth="1"/>
    <col min="7182" max="7182" width="18.28515625" style="32" customWidth="1"/>
    <col min="7183" max="7183" width="21.7109375" style="32" customWidth="1"/>
    <col min="7184" max="7184" width="19.42578125" style="32" customWidth="1"/>
    <col min="7185" max="7185" width="21.5703125" style="32" customWidth="1"/>
    <col min="7186" max="7429" width="9" style="32"/>
    <col min="7430" max="7430" width="7.28515625" style="32" customWidth="1"/>
    <col min="7431" max="7431" width="66.7109375" style="32" bestFit="1" customWidth="1"/>
    <col min="7432" max="7432" width="19.7109375" style="32" customWidth="1"/>
    <col min="7433" max="7433" width="21" style="32" customWidth="1"/>
    <col min="7434" max="7434" width="18.140625" style="32" customWidth="1"/>
    <col min="7435" max="7435" width="26.5703125" style="32" customWidth="1"/>
    <col min="7436" max="7436" width="17.85546875" style="32" customWidth="1"/>
    <col min="7437" max="7437" width="15.42578125" style="32" customWidth="1"/>
    <col min="7438" max="7438" width="18.28515625" style="32" customWidth="1"/>
    <col min="7439" max="7439" width="21.7109375" style="32" customWidth="1"/>
    <col min="7440" max="7440" width="19.42578125" style="32" customWidth="1"/>
    <col min="7441" max="7441" width="21.5703125" style="32" customWidth="1"/>
    <col min="7442" max="7685" width="9" style="32"/>
    <col min="7686" max="7686" width="7.28515625" style="32" customWidth="1"/>
    <col min="7687" max="7687" width="66.7109375" style="32" bestFit="1" customWidth="1"/>
    <col min="7688" max="7688" width="19.7109375" style="32" customWidth="1"/>
    <col min="7689" max="7689" width="21" style="32" customWidth="1"/>
    <col min="7690" max="7690" width="18.140625" style="32" customWidth="1"/>
    <col min="7691" max="7691" width="26.5703125" style="32" customWidth="1"/>
    <col min="7692" max="7692" width="17.85546875" style="32" customWidth="1"/>
    <col min="7693" max="7693" width="15.42578125" style="32" customWidth="1"/>
    <col min="7694" max="7694" width="18.28515625" style="32" customWidth="1"/>
    <col min="7695" max="7695" width="21.7109375" style="32" customWidth="1"/>
    <col min="7696" max="7696" width="19.42578125" style="32" customWidth="1"/>
    <col min="7697" max="7697" width="21.5703125" style="32" customWidth="1"/>
    <col min="7698" max="7941" width="9" style="32"/>
    <col min="7942" max="7942" width="7.28515625" style="32" customWidth="1"/>
    <col min="7943" max="7943" width="66.7109375" style="32" bestFit="1" customWidth="1"/>
    <col min="7944" max="7944" width="19.7109375" style="32" customWidth="1"/>
    <col min="7945" max="7945" width="21" style="32" customWidth="1"/>
    <col min="7946" max="7946" width="18.140625" style="32" customWidth="1"/>
    <col min="7947" max="7947" width="26.5703125" style="32" customWidth="1"/>
    <col min="7948" max="7948" width="17.85546875" style="32" customWidth="1"/>
    <col min="7949" max="7949" width="15.42578125" style="32" customWidth="1"/>
    <col min="7950" max="7950" width="18.28515625" style="32" customWidth="1"/>
    <col min="7951" max="7951" width="21.7109375" style="32" customWidth="1"/>
    <col min="7952" max="7952" width="19.42578125" style="32" customWidth="1"/>
    <col min="7953" max="7953" width="21.5703125" style="32" customWidth="1"/>
    <col min="7954" max="8197" width="9" style="32"/>
    <col min="8198" max="8198" width="7.28515625" style="32" customWidth="1"/>
    <col min="8199" max="8199" width="66.7109375" style="32" bestFit="1" customWidth="1"/>
    <col min="8200" max="8200" width="19.7109375" style="32" customWidth="1"/>
    <col min="8201" max="8201" width="21" style="32" customWidth="1"/>
    <col min="8202" max="8202" width="18.140625" style="32" customWidth="1"/>
    <col min="8203" max="8203" width="26.5703125" style="32" customWidth="1"/>
    <col min="8204" max="8204" width="17.85546875" style="32" customWidth="1"/>
    <col min="8205" max="8205" width="15.42578125" style="32" customWidth="1"/>
    <col min="8206" max="8206" width="18.28515625" style="32" customWidth="1"/>
    <col min="8207" max="8207" width="21.7109375" style="32" customWidth="1"/>
    <col min="8208" max="8208" width="19.42578125" style="32" customWidth="1"/>
    <col min="8209" max="8209" width="21.5703125" style="32" customWidth="1"/>
    <col min="8210" max="8453" width="9" style="32"/>
    <col min="8454" max="8454" width="7.28515625" style="32" customWidth="1"/>
    <col min="8455" max="8455" width="66.7109375" style="32" bestFit="1" customWidth="1"/>
    <col min="8456" max="8456" width="19.7109375" style="32" customWidth="1"/>
    <col min="8457" max="8457" width="21" style="32" customWidth="1"/>
    <col min="8458" max="8458" width="18.140625" style="32" customWidth="1"/>
    <col min="8459" max="8459" width="26.5703125" style="32" customWidth="1"/>
    <col min="8460" max="8460" width="17.85546875" style="32" customWidth="1"/>
    <col min="8461" max="8461" width="15.42578125" style="32" customWidth="1"/>
    <col min="8462" max="8462" width="18.28515625" style="32" customWidth="1"/>
    <col min="8463" max="8463" width="21.7109375" style="32" customWidth="1"/>
    <col min="8464" max="8464" width="19.42578125" style="32" customWidth="1"/>
    <col min="8465" max="8465" width="21.5703125" style="32" customWidth="1"/>
    <col min="8466" max="8709" width="9" style="32"/>
    <col min="8710" max="8710" width="7.28515625" style="32" customWidth="1"/>
    <col min="8711" max="8711" width="66.7109375" style="32" bestFit="1" customWidth="1"/>
    <col min="8712" max="8712" width="19.7109375" style="32" customWidth="1"/>
    <col min="8713" max="8713" width="21" style="32" customWidth="1"/>
    <col min="8714" max="8714" width="18.140625" style="32" customWidth="1"/>
    <col min="8715" max="8715" width="26.5703125" style="32" customWidth="1"/>
    <col min="8716" max="8716" width="17.85546875" style="32" customWidth="1"/>
    <col min="8717" max="8717" width="15.42578125" style="32" customWidth="1"/>
    <col min="8718" max="8718" width="18.28515625" style="32" customWidth="1"/>
    <col min="8719" max="8719" width="21.7109375" style="32" customWidth="1"/>
    <col min="8720" max="8720" width="19.42578125" style="32" customWidth="1"/>
    <col min="8721" max="8721" width="21.5703125" style="32" customWidth="1"/>
    <col min="8722" max="8965" width="9" style="32"/>
    <col min="8966" max="8966" width="7.28515625" style="32" customWidth="1"/>
    <col min="8967" max="8967" width="66.7109375" style="32" bestFit="1" customWidth="1"/>
    <col min="8968" max="8968" width="19.7109375" style="32" customWidth="1"/>
    <col min="8969" max="8969" width="21" style="32" customWidth="1"/>
    <col min="8970" max="8970" width="18.140625" style="32" customWidth="1"/>
    <col min="8971" max="8971" width="26.5703125" style="32" customWidth="1"/>
    <col min="8972" max="8972" width="17.85546875" style="32" customWidth="1"/>
    <col min="8973" max="8973" width="15.42578125" style="32" customWidth="1"/>
    <col min="8974" max="8974" width="18.28515625" style="32" customWidth="1"/>
    <col min="8975" max="8975" width="21.7109375" style="32" customWidth="1"/>
    <col min="8976" max="8976" width="19.42578125" style="32" customWidth="1"/>
    <col min="8977" max="8977" width="21.5703125" style="32" customWidth="1"/>
    <col min="8978" max="9221" width="9" style="32"/>
    <col min="9222" max="9222" width="7.28515625" style="32" customWidth="1"/>
    <col min="9223" max="9223" width="66.7109375" style="32" bestFit="1" customWidth="1"/>
    <col min="9224" max="9224" width="19.7109375" style="32" customWidth="1"/>
    <col min="9225" max="9225" width="21" style="32" customWidth="1"/>
    <col min="9226" max="9226" width="18.140625" style="32" customWidth="1"/>
    <col min="9227" max="9227" width="26.5703125" style="32" customWidth="1"/>
    <col min="9228" max="9228" width="17.85546875" style="32" customWidth="1"/>
    <col min="9229" max="9229" width="15.42578125" style="32" customWidth="1"/>
    <col min="9230" max="9230" width="18.28515625" style="32" customWidth="1"/>
    <col min="9231" max="9231" width="21.7109375" style="32" customWidth="1"/>
    <col min="9232" max="9232" width="19.42578125" style="32" customWidth="1"/>
    <col min="9233" max="9233" width="21.5703125" style="32" customWidth="1"/>
    <col min="9234" max="9477" width="9" style="32"/>
    <col min="9478" max="9478" width="7.28515625" style="32" customWidth="1"/>
    <col min="9479" max="9479" width="66.7109375" style="32" bestFit="1" customWidth="1"/>
    <col min="9480" max="9480" width="19.7109375" style="32" customWidth="1"/>
    <col min="9481" max="9481" width="21" style="32" customWidth="1"/>
    <col min="9482" max="9482" width="18.140625" style="32" customWidth="1"/>
    <col min="9483" max="9483" width="26.5703125" style="32" customWidth="1"/>
    <col min="9484" max="9484" width="17.85546875" style="32" customWidth="1"/>
    <col min="9485" max="9485" width="15.42578125" style="32" customWidth="1"/>
    <col min="9486" max="9486" width="18.28515625" style="32" customWidth="1"/>
    <col min="9487" max="9487" width="21.7109375" style="32" customWidth="1"/>
    <col min="9488" max="9488" width="19.42578125" style="32" customWidth="1"/>
    <col min="9489" max="9489" width="21.5703125" style="32" customWidth="1"/>
    <col min="9490" max="9733" width="9" style="32"/>
    <col min="9734" max="9734" width="7.28515625" style="32" customWidth="1"/>
    <col min="9735" max="9735" width="66.7109375" style="32" bestFit="1" customWidth="1"/>
    <col min="9736" max="9736" width="19.7109375" style="32" customWidth="1"/>
    <col min="9737" max="9737" width="21" style="32" customWidth="1"/>
    <col min="9738" max="9738" width="18.140625" style="32" customWidth="1"/>
    <col min="9739" max="9739" width="26.5703125" style="32" customWidth="1"/>
    <col min="9740" max="9740" width="17.85546875" style="32" customWidth="1"/>
    <col min="9741" max="9741" width="15.42578125" style="32" customWidth="1"/>
    <col min="9742" max="9742" width="18.28515625" style="32" customWidth="1"/>
    <col min="9743" max="9743" width="21.7109375" style="32" customWidth="1"/>
    <col min="9744" max="9744" width="19.42578125" style="32" customWidth="1"/>
    <col min="9745" max="9745" width="21.5703125" style="32" customWidth="1"/>
    <col min="9746" max="9989" width="9" style="32"/>
    <col min="9990" max="9990" width="7.28515625" style="32" customWidth="1"/>
    <col min="9991" max="9991" width="66.7109375" style="32" bestFit="1" customWidth="1"/>
    <col min="9992" max="9992" width="19.7109375" style="32" customWidth="1"/>
    <col min="9993" max="9993" width="21" style="32" customWidth="1"/>
    <col min="9994" max="9994" width="18.140625" style="32" customWidth="1"/>
    <col min="9995" max="9995" width="26.5703125" style="32" customWidth="1"/>
    <col min="9996" max="9996" width="17.85546875" style="32" customWidth="1"/>
    <col min="9997" max="9997" width="15.42578125" style="32" customWidth="1"/>
    <col min="9998" max="9998" width="18.28515625" style="32" customWidth="1"/>
    <col min="9999" max="9999" width="21.7109375" style="32" customWidth="1"/>
    <col min="10000" max="10000" width="19.42578125" style="32" customWidth="1"/>
    <col min="10001" max="10001" width="21.5703125" style="32" customWidth="1"/>
    <col min="10002" max="10245" width="9" style="32"/>
    <col min="10246" max="10246" width="7.28515625" style="32" customWidth="1"/>
    <col min="10247" max="10247" width="66.7109375" style="32" bestFit="1" customWidth="1"/>
    <col min="10248" max="10248" width="19.7109375" style="32" customWidth="1"/>
    <col min="10249" max="10249" width="21" style="32" customWidth="1"/>
    <col min="10250" max="10250" width="18.140625" style="32" customWidth="1"/>
    <col min="10251" max="10251" width="26.5703125" style="32" customWidth="1"/>
    <col min="10252" max="10252" width="17.85546875" style="32" customWidth="1"/>
    <col min="10253" max="10253" width="15.42578125" style="32" customWidth="1"/>
    <col min="10254" max="10254" width="18.28515625" style="32" customWidth="1"/>
    <col min="10255" max="10255" width="21.7109375" style="32" customWidth="1"/>
    <col min="10256" max="10256" width="19.42578125" style="32" customWidth="1"/>
    <col min="10257" max="10257" width="21.5703125" style="32" customWidth="1"/>
    <col min="10258" max="10501" width="9" style="32"/>
    <col min="10502" max="10502" width="7.28515625" style="32" customWidth="1"/>
    <col min="10503" max="10503" width="66.7109375" style="32" bestFit="1" customWidth="1"/>
    <col min="10504" max="10504" width="19.7109375" style="32" customWidth="1"/>
    <col min="10505" max="10505" width="21" style="32" customWidth="1"/>
    <col min="10506" max="10506" width="18.140625" style="32" customWidth="1"/>
    <col min="10507" max="10507" width="26.5703125" style="32" customWidth="1"/>
    <col min="10508" max="10508" width="17.85546875" style="32" customWidth="1"/>
    <col min="10509" max="10509" width="15.42578125" style="32" customWidth="1"/>
    <col min="10510" max="10510" width="18.28515625" style="32" customWidth="1"/>
    <col min="10511" max="10511" width="21.7109375" style="32" customWidth="1"/>
    <col min="10512" max="10512" width="19.42578125" style="32" customWidth="1"/>
    <col min="10513" max="10513" width="21.5703125" style="32" customWidth="1"/>
    <col min="10514" max="10757" width="9" style="32"/>
    <col min="10758" max="10758" width="7.28515625" style="32" customWidth="1"/>
    <col min="10759" max="10759" width="66.7109375" style="32" bestFit="1" customWidth="1"/>
    <col min="10760" max="10760" width="19.7109375" style="32" customWidth="1"/>
    <col min="10761" max="10761" width="21" style="32" customWidth="1"/>
    <col min="10762" max="10762" width="18.140625" style="32" customWidth="1"/>
    <col min="10763" max="10763" width="26.5703125" style="32" customWidth="1"/>
    <col min="10764" max="10764" width="17.85546875" style="32" customWidth="1"/>
    <col min="10765" max="10765" width="15.42578125" style="32" customWidth="1"/>
    <col min="10766" max="10766" width="18.28515625" style="32" customWidth="1"/>
    <col min="10767" max="10767" width="21.7109375" style="32" customWidth="1"/>
    <col min="10768" max="10768" width="19.42578125" style="32" customWidth="1"/>
    <col min="10769" max="10769" width="21.5703125" style="32" customWidth="1"/>
    <col min="10770" max="11013" width="9" style="32"/>
    <col min="11014" max="11014" width="7.28515625" style="32" customWidth="1"/>
    <col min="11015" max="11015" width="66.7109375" style="32" bestFit="1" customWidth="1"/>
    <col min="11016" max="11016" width="19.7109375" style="32" customWidth="1"/>
    <col min="11017" max="11017" width="21" style="32" customWidth="1"/>
    <col min="11018" max="11018" width="18.140625" style="32" customWidth="1"/>
    <col min="11019" max="11019" width="26.5703125" style="32" customWidth="1"/>
    <col min="11020" max="11020" width="17.85546875" style="32" customWidth="1"/>
    <col min="11021" max="11021" width="15.42578125" style="32" customWidth="1"/>
    <col min="11022" max="11022" width="18.28515625" style="32" customWidth="1"/>
    <col min="11023" max="11023" width="21.7109375" style="32" customWidth="1"/>
    <col min="11024" max="11024" width="19.42578125" style="32" customWidth="1"/>
    <col min="11025" max="11025" width="21.5703125" style="32" customWidth="1"/>
    <col min="11026" max="11269" width="9" style="32"/>
    <col min="11270" max="11270" width="7.28515625" style="32" customWidth="1"/>
    <col min="11271" max="11271" width="66.7109375" style="32" bestFit="1" customWidth="1"/>
    <col min="11272" max="11272" width="19.7109375" style="32" customWidth="1"/>
    <col min="11273" max="11273" width="21" style="32" customWidth="1"/>
    <col min="11274" max="11274" width="18.140625" style="32" customWidth="1"/>
    <col min="11275" max="11275" width="26.5703125" style="32" customWidth="1"/>
    <col min="11276" max="11276" width="17.85546875" style="32" customWidth="1"/>
    <col min="11277" max="11277" width="15.42578125" style="32" customWidth="1"/>
    <col min="11278" max="11278" width="18.28515625" style="32" customWidth="1"/>
    <col min="11279" max="11279" width="21.7109375" style="32" customWidth="1"/>
    <col min="11280" max="11280" width="19.42578125" style="32" customWidth="1"/>
    <col min="11281" max="11281" width="21.5703125" style="32" customWidth="1"/>
    <col min="11282" max="11525" width="9" style="32"/>
    <col min="11526" max="11526" width="7.28515625" style="32" customWidth="1"/>
    <col min="11527" max="11527" width="66.7109375" style="32" bestFit="1" customWidth="1"/>
    <col min="11528" max="11528" width="19.7109375" style="32" customWidth="1"/>
    <col min="11529" max="11529" width="21" style="32" customWidth="1"/>
    <col min="11530" max="11530" width="18.140625" style="32" customWidth="1"/>
    <col min="11531" max="11531" width="26.5703125" style="32" customWidth="1"/>
    <col min="11532" max="11532" width="17.85546875" style="32" customWidth="1"/>
    <col min="11533" max="11533" width="15.42578125" style="32" customWidth="1"/>
    <col min="11534" max="11534" width="18.28515625" style="32" customWidth="1"/>
    <col min="11535" max="11535" width="21.7109375" style="32" customWidth="1"/>
    <col min="11536" max="11536" width="19.42578125" style="32" customWidth="1"/>
    <col min="11537" max="11537" width="21.5703125" style="32" customWidth="1"/>
    <col min="11538" max="11781" width="9" style="32"/>
    <col min="11782" max="11782" width="7.28515625" style="32" customWidth="1"/>
    <col min="11783" max="11783" width="66.7109375" style="32" bestFit="1" customWidth="1"/>
    <col min="11784" max="11784" width="19.7109375" style="32" customWidth="1"/>
    <col min="11785" max="11785" width="21" style="32" customWidth="1"/>
    <col min="11786" max="11786" width="18.140625" style="32" customWidth="1"/>
    <col min="11787" max="11787" width="26.5703125" style="32" customWidth="1"/>
    <col min="11788" max="11788" width="17.85546875" style="32" customWidth="1"/>
    <col min="11789" max="11789" width="15.42578125" style="32" customWidth="1"/>
    <col min="11790" max="11790" width="18.28515625" style="32" customWidth="1"/>
    <col min="11791" max="11791" width="21.7109375" style="32" customWidth="1"/>
    <col min="11792" max="11792" width="19.42578125" style="32" customWidth="1"/>
    <col min="11793" max="11793" width="21.5703125" style="32" customWidth="1"/>
    <col min="11794" max="12037" width="9" style="32"/>
    <col min="12038" max="12038" width="7.28515625" style="32" customWidth="1"/>
    <col min="12039" max="12039" width="66.7109375" style="32" bestFit="1" customWidth="1"/>
    <col min="12040" max="12040" width="19.7109375" style="32" customWidth="1"/>
    <col min="12041" max="12041" width="21" style="32" customWidth="1"/>
    <col min="12042" max="12042" width="18.140625" style="32" customWidth="1"/>
    <col min="12043" max="12043" width="26.5703125" style="32" customWidth="1"/>
    <col min="12044" max="12044" width="17.85546875" style="32" customWidth="1"/>
    <col min="12045" max="12045" width="15.42578125" style="32" customWidth="1"/>
    <col min="12046" max="12046" width="18.28515625" style="32" customWidth="1"/>
    <col min="12047" max="12047" width="21.7109375" style="32" customWidth="1"/>
    <col min="12048" max="12048" width="19.42578125" style="32" customWidth="1"/>
    <col min="12049" max="12049" width="21.5703125" style="32" customWidth="1"/>
    <col min="12050" max="12293" width="9" style="32"/>
    <col min="12294" max="12294" width="7.28515625" style="32" customWidth="1"/>
    <col min="12295" max="12295" width="66.7109375" style="32" bestFit="1" customWidth="1"/>
    <col min="12296" max="12296" width="19.7109375" style="32" customWidth="1"/>
    <col min="12297" max="12297" width="21" style="32" customWidth="1"/>
    <col min="12298" max="12298" width="18.140625" style="32" customWidth="1"/>
    <col min="12299" max="12299" width="26.5703125" style="32" customWidth="1"/>
    <col min="12300" max="12300" width="17.85546875" style="32" customWidth="1"/>
    <col min="12301" max="12301" width="15.42578125" style="32" customWidth="1"/>
    <col min="12302" max="12302" width="18.28515625" style="32" customWidth="1"/>
    <col min="12303" max="12303" width="21.7109375" style="32" customWidth="1"/>
    <col min="12304" max="12304" width="19.42578125" style="32" customWidth="1"/>
    <col min="12305" max="12305" width="21.5703125" style="32" customWidth="1"/>
    <col min="12306" max="12549" width="9" style="32"/>
    <col min="12550" max="12550" width="7.28515625" style="32" customWidth="1"/>
    <col min="12551" max="12551" width="66.7109375" style="32" bestFit="1" customWidth="1"/>
    <col min="12552" max="12552" width="19.7109375" style="32" customWidth="1"/>
    <col min="12553" max="12553" width="21" style="32" customWidth="1"/>
    <col min="12554" max="12554" width="18.140625" style="32" customWidth="1"/>
    <col min="12555" max="12555" width="26.5703125" style="32" customWidth="1"/>
    <col min="12556" max="12556" width="17.85546875" style="32" customWidth="1"/>
    <col min="12557" max="12557" width="15.42578125" style="32" customWidth="1"/>
    <col min="12558" max="12558" width="18.28515625" style="32" customWidth="1"/>
    <col min="12559" max="12559" width="21.7109375" style="32" customWidth="1"/>
    <col min="12560" max="12560" width="19.42578125" style="32" customWidth="1"/>
    <col min="12561" max="12561" width="21.5703125" style="32" customWidth="1"/>
    <col min="12562" max="12805" width="9" style="32"/>
    <col min="12806" max="12806" width="7.28515625" style="32" customWidth="1"/>
    <col min="12807" max="12807" width="66.7109375" style="32" bestFit="1" customWidth="1"/>
    <col min="12808" max="12808" width="19.7109375" style="32" customWidth="1"/>
    <col min="12809" max="12809" width="21" style="32" customWidth="1"/>
    <col min="12810" max="12810" width="18.140625" style="32" customWidth="1"/>
    <col min="12811" max="12811" width="26.5703125" style="32" customWidth="1"/>
    <col min="12812" max="12812" width="17.85546875" style="32" customWidth="1"/>
    <col min="12813" max="12813" width="15.42578125" style="32" customWidth="1"/>
    <col min="12814" max="12814" width="18.28515625" style="32" customWidth="1"/>
    <col min="12815" max="12815" width="21.7109375" style="32" customWidth="1"/>
    <col min="12816" max="12816" width="19.42578125" style="32" customWidth="1"/>
    <col min="12817" max="12817" width="21.5703125" style="32" customWidth="1"/>
    <col min="12818" max="13061" width="9" style="32"/>
    <col min="13062" max="13062" width="7.28515625" style="32" customWidth="1"/>
    <col min="13063" max="13063" width="66.7109375" style="32" bestFit="1" customWidth="1"/>
    <col min="13064" max="13064" width="19.7109375" style="32" customWidth="1"/>
    <col min="13065" max="13065" width="21" style="32" customWidth="1"/>
    <col min="13066" max="13066" width="18.140625" style="32" customWidth="1"/>
    <col min="13067" max="13067" width="26.5703125" style="32" customWidth="1"/>
    <col min="13068" max="13068" width="17.85546875" style="32" customWidth="1"/>
    <col min="13069" max="13069" width="15.42578125" style="32" customWidth="1"/>
    <col min="13070" max="13070" width="18.28515625" style="32" customWidth="1"/>
    <col min="13071" max="13071" width="21.7109375" style="32" customWidth="1"/>
    <col min="13072" max="13072" width="19.42578125" style="32" customWidth="1"/>
    <col min="13073" max="13073" width="21.5703125" style="32" customWidth="1"/>
    <col min="13074" max="13317" width="9" style="32"/>
    <col min="13318" max="13318" width="7.28515625" style="32" customWidth="1"/>
    <col min="13319" max="13319" width="66.7109375" style="32" bestFit="1" customWidth="1"/>
    <col min="13320" max="13320" width="19.7109375" style="32" customWidth="1"/>
    <col min="13321" max="13321" width="21" style="32" customWidth="1"/>
    <col min="13322" max="13322" width="18.140625" style="32" customWidth="1"/>
    <col min="13323" max="13323" width="26.5703125" style="32" customWidth="1"/>
    <col min="13324" max="13324" width="17.85546875" style="32" customWidth="1"/>
    <col min="13325" max="13325" width="15.42578125" style="32" customWidth="1"/>
    <col min="13326" max="13326" width="18.28515625" style="32" customWidth="1"/>
    <col min="13327" max="13327" width="21.7109375" style="32" customWidth="1"/>
    <col min="13328" max="13328" width="19.42578125" style="32" customWidth="1"/>
    <col min="13329" max="13329" width="21.5703125" style="32" customWidth="1"/>
    <col min="13330" max="13573" width="9" style="32"/>
    <col min="13574" max="13574" width="7.28515625" style="32" customWidth="1"/>
    <col min="13575" max="13575" width="66.7109375" style="32" bestFit="1" customWidth="1"/>
    <col min="13576" max="13576" width="19.7109375" style="32" customWidth="1"/>
    <col min="13577" max="13577" width="21" style="32" customWidth="1"/>
    <col min="13578" max="13578" width="18.140625" style="32" customWidth="1"/>
    <col min="13579" max="13579" width="26.5703125" style="32" customWidth="1"/>
    <col min="13580" max="13580" width="17.85546875" style="32" customWidth="1"/>
    <col min="13581" max="13581" width="15.42578125" style="32" customWidth="1"/>
    <col min="13582" max="13582" width="18.28515625" style="32" customWidth="1"/>
    <col min="13583" max="13583" width="21.7109375" style="32" customWidth="1"/>
    <col min="13584" max="13584" width="19.42578125" style="32" customWidth="1"/>
    <col min="13585" max="13585" width="21.5703125" style="32" customWidth="1"/>
    <col min="13586" max="13829" width="9" style="32"/>
    <col min="13830" max="13830" width="7.28515625" style="32" customWidth="1"/>
    <col min="13831" max="13831" width="66.7109375" style="32" bestFit="1" customWidth="1"/>
    <col min="13832" max="13832" width="19.7109375" style="32" customWidth="1"/>
    <col min="13833" max="13833" width="21" style="32" customWidth="1"/>
    <col min="13834" max="13834" width="18.140625" style="32" customWidth="1"/>
    <col min="13835" max="13835" width="26.5703125" style="32" customWidth="1"/>
    <col min="13836" max="13836" width="17.85546875" style="32" customWidth="1"/>
    <col min="13837" max="13837" width="15.42578125" style="32" customWidth="1"/>
    <col min="13838" max="13838" width="18.28515625" style="32" customWidth="1"/>
    <col min="13839" max="13839" width="21.7109375" style="32" customWidth="1"/>
    <col min="13840" max="13840" width="19.42578125" style="32" customWidth="1"/>
    <col min="13841" max="13841" width="21.5703125" style="32" customWidth="1"/>
    <col min="13842" max="14085" width="9" style="32"/>
    <col min="14086" max="14086" width="7.28515625" style="32" customWidth="1"/>
    <col min="14087" max="14087" width="66.7109375" style="32" bestFit="1" customWidth="1"/>
    <col min="14088" max="14088" width="19.7109375" style="32" customWidth="1"/>
    <col min="14089" max="14089" width="21" style="32" customWidth="1"/>
    <col min="14090" max="14090" width="18.140625" style="32" customWidth="1"/>
    <col min="14091" max="14091" width="26.5703125" style="32" customWidth="1"/>
    <col min="14092" max="14092" width="17.85546875" style="32" customWidth="1"/>
    <col min="14093" max="14093" width="15.42578125" style="32" customWidth="1"/>
    <col min="14094" max="14094" width="18.28515625" style="32" customWidth="1"/>
    <col min="14095" max="14095" width="21.7109375" style="32" customWidth="1"/>
    <col min="14096" max="14096" width="19.42578125" style="32" customWidth="1"/>
    <col min="14097" max="14097" width="21.5703125" style="32" customWidth="1"/>
    <col min="14098" max="14341" width="9" style="32"/>
    <col min="14342" max="14342" width="7.28515625" style="32" customWidth="1"/>
    <col min="14343" max="14343" width="66.7109375" style="32" bestFit="1" customWidth="1"/>
    <col min="14344" max="14344" width="19.7109375" style="32" customWidth="1"/>
    <col min="14345" max="14345" width="21" style="32" customWidth="1"/>
    <col min="14346" max="14346" width="18.140625" style="32" customWidth="1"/>
    <col min="14347" max="14347" width="26.5703125" style="32" customWidth="1"/>
    <col min="14348" max="14348" width="17.85546875" style="32" customWidth="1"/>
    <col min="14349" max="14349" width="15.42578125" style="32" customWidth="1"/>
    <col min="14350" max="14350" width="18.28515625" style="32" customWidth="1"/>
    <col min="14351" max="14351" width="21.7109375" style="32" customWidth="1"/>
    <col min="14352" max="14352" width="19.42578125" style="32" customWidth="1"/>
    <col min="14353" max="14353" width="21.5703125" style="32" customWidth="1"/>
    <col min="14354" max="14597" width="9" style="32"/>
    <col min="14598" max="14598" width="7.28515625" style="32" customWidth="1"/>
    <col min="14599" max="14599" width="66.7109375" style="32" bestFit="1" customWidth="1"/>
    <col min="14600" max="14600" width="19.7109375" style="32" customWidth="1"/>
    <col min="14601" max="14601" width="21" style="32" customWidth="1"/>
    <col min="14602" max="14602" width="18.140625" style="32" customWidth="1"/>
    <col min="14603" max="14603" width="26.5703125" style="32" customWidth="1"/>
    <col min="14604" max="14604" width="17.85546875" style="32" customWidth="1"/>
    <col min="14605" max="14605" width="15.42578125" style="32" customWidth="1"/>
    <col min="14606" max="14606" width="18.28515625" style="32" customWidth="1"/>
    <col min="14607" max="14607" width="21.7109375" style="32" customWidth="1"/>
    <col min="14608" max="14608" width="19.42578125" style="32" customWidth="1"/>
    <col min="14609" max="14609" width="21.5703125" style="32" customWidth="1"/>
    <col min="14610" max="14853" width="9" style="32"/>
    <col min="14854" max="14854" width="7.28515625" style="32" customWidth="1"/>
    <col min="14855" max="14855" width="66.7109375" style="32" bestFit="1" customWidth="1"/>
    <col min="14856" max="14856" width="19.7109375" style="32" customWidth="1"/>
    <col min="14857" max="14857" width="21" style="32" customWidth="1"/>
    <col min="14858" max="14858" width="18.140625" style="32" customWidth="1"/>
    <col min="14859" max="14859" width="26.5703125" style="32" customWidth="1"/>
    <col min="14860" max="14860" width="17.85546875" style="32" customWidth="1"/>
    <col min="14861" max="14861" width="15.42578125" style="32" customWidth="1"/>
    <col min="14862" max="14862" width="18.28515625" style="32" customWidth="1"/>
    <col min="14863" max="14863" width="21.7109375" style="32" customWidth="1"/>
    <col min="14864" max="14864" width="19.42578125" style="32" customWidth="1"/>
    <col min="14865" max="14865" width="21.5703125" style="32" customWidth="1"/>
    <col min="14866" max="15109" width="9" style="32"/>
    <col min="15110" max="15110" width="7.28515625" style="32" customWidth="1"/>
    <col min="15111" max="15111" width="66.7109375" style="32" bestFit="1" customWidth="1"/>
    <col min="15112" max="15112" width="19.7109375" style="32" customWidth="1"/>
    <col min="15113" max="15113" width="21" style="32" customWidth="1"/>
    <col min="15114" max="15114" width="18.140625" style="32" customWidth="1"/>
    <col min="15115" max="15115" width="26.5703125" style="32" customWidth="1"/>
    <col min="15116" max="15116" width="17.85546875" style="32" customWidth="1"/>
    <col min="15117" max="15117" width="15.42578125" style="32" customWidth="1"/>
    <col min="15118" max="15118" width="18.28515625" style="32" customWidth="1"/>
    <col min="15119" max="15119" width="21.7109375" style="32" customWidth="1"/>
    <col min="15120" max="15120" width="19.42578125" style="32" customWidth="1"/>
    <col min="15121" max="15121" width="21.5703125" style="32" customWidth="1"/>
    <col min="15122" max="15365" width="9" style="32"/>
    <col min="15366" max="15366" width="7.28515625" style="32" customWidth="1"/>
    <col min="15367" max="15367" width="66.7109375" style="32" bestFit="1" customWidth="1"/>
    <col min="15368" max="15368" width="19.7109375" style="32" customWidth="1"/>
    <col min="15369" max="15369" width="21" style="32" customWidth="1"/>
    <col min="15370" max="15370" width="18.140625" style="32" customWidth="1"/>
    <col min="15371" max="15371" width="26.5703125" style="32" customWidth="1"/>
    <col min="15372" max="15372" width="17.85546875" style="32" customWidth="1"/>
    <col min="15373" max="15373" width="15.42578125" style="32" customWidth="1"/>
    <col min="15374" max="15374" width="18.28515625" style="32" customWidth="1"/>
    <col min="15375" max="15375" width="21.7109375" style="32" customWidth="1"/>
    <col min="15376" max="15376" width="19.42578125" style="32" customWidth="1"/>
    <col min="15377" max="15377" width="21.5703125" style="32" customWidth="1"/>
    <col min="15378" max="15621" width="9" style="32"/>
    <col min="15622" max="15622" width="7.28515625" style="32" customWidth="1"/>
    <col min="15623" max="15623" width="66.7109375" style="32" bestFit="1" customWidth="1"/>
    <col min="15624" max="15624" width="19.7109375" style="32" customWidth="1"/>
    <col min="15625" max="15625" width="21" style="32" customWidth="1"/>
    <col min="15626" max="15626" width="18.140625" style="32" customWidth="1"/>
    <col min="15627" max="15627" width="26.5703125" style="32" customWidth="1"/>
    <col min="15628" max="15628" width="17.85546875" style="32" customWidth="1"/>
    <col min="15629" max="15629" width="15.42578125" style="32" customWidth="1"/>
    <col min="15630" max="15630" width="18.28515625" style="32" customWidth="1"/>
    <col min="15631" max="15631" width="21.7109375" style="32" customWidth="1"/>
    <col min="15632" max="15632" width="19.42578125" style="32" customWidth="1"/>
    <col min="15633" max="15633" width="21.5703125" style="32" customWidth="1"/>
    <col min="15634" max="15877" width="9" style="32"/>
    <col min="15878" max="15878" width="7.28515625" style="32" customWidth="1"/>
    <col min="15879" max="15879" width="66.7109375" style="32" bestFit="1" customWidth="1"/>
    <col min="15880" max="15880" width="19.7109375" style="32" customWidth="1"/>
    <col min="15881" max="15881" width="21" style="32" customWidth="1"/>
    <col min="15882" max="15882" width="18.140625" style="32" customWidth="1"/>
    <col min="15883" max="15883" width="26.5703125" style="32" customWidth="1"/>
    <col min="15884" max="15884" width="17.85546875" style="32" customWidth="1"/>
    <col min="15885" max="15885" width="15.42578125" style="32" customWidth="1"/>
    <col min="15886" max="15886" width="18.28515625" style="32" customWidth="1"/>
    <col min="15887" max="15887" width="21.7109375" style="32" customWidth="1"/>
    <col min="15888" max="15888" width="19.42578125" style="32" customWidth="1"/>
    <col min="15889" max="15889" width="21.5703125" style="32" customWidth="1"/>
    <col min="15890" max="16133" width="9" style="32"/>
    <col min="16134" max="16134" width="7.28515625" style="32" customWidth="1"/>
    <col min="16135" max="16135" width="66.7109375" style="32" bestFit="1" customWidth="1"/>
    <col min="16136" max="16136" width="19.7109375" style="32" customWidth="1"/>
    <col min="16137" max="16137" width="21" style="32" customWidth="1"/>
    <col min="16138" max="16138" width="18.140625" style="32" customWidth="1"/>
    <col min="16139" max="16139" width="26.5703125" style="32" customWidth="1"/>
    <col min="16140" max="16140" width="17.85546875" style="32" customWidth="1"/>
    <col min="16141" max="16141" width="15.42578125" style="32" customWidth="1"/>
    <col min="16142" max="16142" width="18.28515625" style="32" customWidth="1"/>
    <col min="16143" max="16143" width="21.7109375" style="32" customWidth="1"/>
    <col min="16144" max="16144" width="19.42578125" style="32" customWidth="1"/>
    <col min="16145" max="16145" width="21.5703125" style="32" customWidth="1"/>
    <col min="16146" max="16384" width="9" style="32"/>
  </cols>
  <sheetData>
    <row r="1" spans="1:17" ht="35.25" thickTop="1" thickBot="1">
      <c r="A1" s="2185" t="s">
        <v>1</v>
      </c>
      <c r="B1" s="2186"/>
      <c r="C1" s="2187">
        <f>'بيانات عامة'!D5</f>
        <v>0</v>
      </c>
      <c r="D1" s="2188"/>
      <c r="E1" s="2188"/>
      <c r="F1" s="2189"/>
      <c r="G1" s="565"/>
    </row>
    <row r="2" spans="1:17" ht="29.25" thickTop="1" thickBot="1">
      <c r="A2" s="2183" t="s">
        <v>529</v>
      </c>
      <c r="B2" s="2184"/>
      <c r="C2" s="2192">
        <f>'بيانات عامة'!D15</f>
        <v>0</v>
      </c>
      <c r="D2" s="2193"/>
      <c r="E2" s="2193"/>
      <c r="F2" s="2194"/>
      <c r="G2" s="566"/>
      <c r="H2" s="32"/>
      <c r="I2" s="566"/>
      <c r="J2" s="32"/>
      <c r="K2" s="32"/>
      <c r="L2" s="32"/>
      <c r="M2" s="32"/>
      <c r="N2" s="566"/>
      <c r="O2" s="2160"/>
      <c r="P2" s="2160"/>
      <c r="Q2" s="2160"/>
    </row>
    <row r="3" spans="1:17" ht="29.25" thickTop="1" thickBot="1">
      <c r="A3" s="2161" t="s">
        <v>80</v>
      </c>
      <c r="B3" s="2162"/>
      <c r="C3" s="2162"/>
      <c r="D3" s="2162"/>
      <c r="E3" s="2162"/>
      <c r="F3" s="2162"/>
      <c r="G3" s="2162"/>
      <c r="H3" s="2162"/>
      <c r="I3" s="2162"/>
      <c r="J3" s="2162"/>
      <c r="K3" s="2162"/>
      <c r="L3" s="2162"/>
      <c r="M3" s="2162"/>
      <c r="N3" s="2162"/>
      <c r="O3" s="2162"/>
      <c r="P3" s="2162"/>
      <c r="Q3" s="2163"/>
    </row>
    <row r="4" spans="1:17" s="35" customFormat="1" ht="24.75" thickTop="1" thickBot="1">
      <c r="A4" s="33"/>
      <c r="B4" s="34"/>
      <c r="C4" s="34"/>
      <c r="D4" s="564"/>
      <c r="E4" s="34"/>
      <c r="F4" s="34"/>
      <c r="G4" s="564"/>
      <c r="H4" s="34"/>
      <c r="I4" s="564"/>
      <c r="J4" s="34"/>
      <c r="K4" s="34"/>
      <c r="L4" s="34"/>
      <c r="M4" s="34"/>
      <c r="N4" s="564"/>
      <c r="O4" s="34"/>
      <c r="P4" s="564"/>
      <c r="Q4" s="708"/>
    </row>
    <row r="5" spans="1:17" ht="52.5" customHeight="1" thickBot="1">
      <c r="A5" s="2164" t="s">
        <v>81</v>
      </c>
      <c r="B5" s="2167" t="s">
        <v>620</v>
      </c>
      <c r="C5" s="2170" t="s">
        <v>82</v>
      </c>
      <c r="D5" s="567"/>
      <c r="E5" s="2171" t="s">
        <v>83</v>
      </c>
      <c r="F5" s="2172"/>
      <c r="G5" s="567"/>
      <c r="H5" s="2175" t="s">
        <v>84</v>
      </c>
      <c r="I5" s="567"/>
      <c r="J5" s="2176" t="s">
        <v>85</v>
      </c>
      <c r="K5" s="2177"/>
      <c r="L5" s="2177"/>
      <c r="M5" s="2178"/>
      <c r="N5" s="571"/>
      <c r="O5" s="2175" t="s">
        <v>86</v>
      </c>
      <c r="P5" s="567"/>
      <c r="Q5" s="2182" t="s">
        <v>87</v>
      </c>
    </row>
    <row r="6" spans="1:17" ht="62.25" customHeight="1" thickBot="1">
      <c r="A6" s="2165"/>
      <c r="B6" s="2168"/>
      <c r="C6" s="2170"/>
      <c r="D6" s="567"/>
      <c r="E6" s="2173"/>
      <c r="F6" s="2174"/>
      <c r="G6" s="567"/>
      <c r="H6" s="2175"/>
      <c r="I6" s="567"/>
      <c r="J6" s="2179"/>
      <c r="K6" s="2180"/>
      <c r="L6" s="2180"/>
      <c r="M6" s="2181"/>
      <c r="N6" s="571"/>
      <c r="O6" s="2175"/>
      <c r="P6" s="567"/>
      <c r="Q6" s="2182"/>
    </row>
    <row r="7" spans="1:17" s="36" customFormat="1" ht="145.5" customHeight="1" thickBot="1">
      <c r="A7" s="2166"/>
      <c r="B7" s="2169"/>
      <c r="C7" s="2170"/>
      <c r="D7" s="567"/>
      <c r="E7" s="1839" t="s">
        <v>88</v>
      </c>
      <c r="F7" s="1840" t="s">
        <v>89</v>
      </c>
      <c r="G7" s="567"/>
      <c r="H7" s="2175"/>
      <c r="I7" s="567"/>
      <c r="J7" s="1839" t="s">
        <v>90</v>
      </c>
      <c r="K7" s="1841" t="s">
        <v>91</v>
      </c>
      <c r="L7" s="1841" t="s">
        <v>92</v>
      </c>
      <c r="M7" s="1840" t="s">
        <v>93</v>
      </c>
      <c r="N7" s="567"/>
      <c r="O7" s="2175"/>
      <c r="P7" s="567"/>
      <c r="Q7" s="2182"/>
    </row>
    <row r="8" spans="1:17" s="37" customFormat="1" ht="41.25" customHeight="1" thickBot="1">
      <c r="A8" s="1238"/>
      <c r="B8" s="1239" t="s">
        <v>94</v>
      </c>
      <c r="C8" s="560">
        <f>'CR إجمالى مخاطر الائتمان'!G8</f>
        <v>0</v>
      </c>
      <c r="D8" s="568"/>
      <c r="E8" s="1826">
        <f>'CR إجمالى مخاطر الائتمان'!I8</f>
        <v>0</v>
      </c>
      <c r="F8" s="1827">
        <f>'CR إجمالى مخاطر الائتمان'!J8</f>
        <v>0</v>
      </c>
      <c r="G8" s="568"/>
      <c r="H8" s="560">
        <f>'CR إجمالى مخاطر الائتمان'!L8</f>
        <v>0</v>
      </c>
      <c r="I8" s="568"/>
      <c r="J8" s="1826">
        <f>'CR إجمالى مخاطر الائتمان'!O8</f>
        <v>0</v>
      </c>
      <c r="K8" s="1831">
        <f>'CR إجمالى مخاطر الائتمان'!P8</f>
        <v>0</v>
      </c>
      <c r="L8" s="1831">
        <f>'CR إجمالى مخاطر الائتمان'!Q8</f>
        <v>0</v>
      </c>
      <c r="M8" s="1827">
        <f>'CR إجمالى مخاطر الائتمان'!R8</f>
        <v>0</v>
      </c>
      <c r="N8" s="568"/>
      <c r="O8" s="560">
        <f>'CR إجمالى مخاطر الائتمان'!T8</f>
        <v>0</v>
      </c>
      <c r="P8" s="568"/>
      <c r="Q8" s="560">
        <f>'CR إجمالى مخاطر الائتمان'!V8</f>
        <v>0</v>
      </c>
    </row>
    <row r="9" spans="1:17" ht="52.5">
      <c r="A9" s="1235">
        <v>1</v>
      </c>
      <c r="B9" s="1231" t="s">
        <v>95</v>
      </c>
      <c r="C9" s="1814">
        <f>'CR إجمالى مخاطر الائتمان'!G9</f>
        <v>0</v>
      </c>
      <c r="D9" s="569"/>
      <c r="E9" s="1818">
        <f>'CR إجمالى مخاطر الائتمان'!I9</f>
        <v>0</v>
      </c>
      <c r="F9" s="1819">
        <f>'CR إجمالى مخاطر الائتمان'!J9</f>
        <v>0</v>
      </c>
      <c r="G9" s="569"/>
      <c r="H9" s="1814">
        <f>'CR إجمالى مخاطر الائتمان'!L9</f>
        <v>0</v>
      </c>
      <c r="I9" s="569"/>
      <c r="J9" s="1818">
        <f>'CR إجمالى مخاطر الائتمان'!O9</f>
        <v>0</v>
      </c>
      <c r="K9" s="1832">
        <f>'CR إجمالى مخاطر الائتمان'!P9</f>
        <v>0</v>
      </c>
      <c r="L9" s="1832">
        <f>'CR إجمالى مخاطر الائتمان'!Q9</f>
        <v>0</v>
      </c>
      <c r="M9" s="1819">
        <f>'CR إجمالى مخاطر الائتمان'!R9</f>
        <v>0</v>
      </c>
      <c r="N9" s="569"/>
      <c r="O9" s="1814">
        <f>'CR إجمالى مخاطر الائتمان'!T9</f>
        <v>0</v>
      </c>
      <c r="P9" s="569"/>
      <c r="Q9" s="1814">
        <f>'CR إجمالى مخاطر الائتمان'!V9</f>
        <v>0</v>
      </c>
    </row>
    <row r="10" spans="1:17" s="38" customFormat="1" ht="26.25">
      <c r="A10" s="1236">
        <v>2</v>
      </c>
      <c r="B10" s="1232" t="s">
        <v>96</v>
      </c>
      <c r="C10" s="1815">
        <f>'CR إجمالى مخاطر الائتمان'!G17</f>
        <v>0</v>
      </c>
      <c r="D10" s="569"/>
      <c r="E10" s="1820">
        <f>'CR إجمالى مخاطر الائتمان'!I17</f>
        <v>0</v>
      </c>
      <c r="F10" s="1821">
        <f>'CR إجمالى مخاطر الائتمان'!J17</f>
        <v>0</v>
      </c>
      <c r="G10" s="569"/>
      <c r="H10" s="1815">
        <f>'CR إجمالى مخاطر الائتمان'!L17</f>
        <v>0</v>
      </c>
      <c r="I10" s="569"/>
      <c r="J10" s="1820">
        <f>'CR إجمالى مخاطر الائتمان'!O17</f>
        <v>0</v>
      </c>
      <c r="K10" s="1833">
        <f>'CR إجمالى مخاطر الائتمان'!P17</f>
        <v>0</v>
      </c>
      <c r="L10" s="1833">
        <f>'CR إجمالى مخاطر الائتمان'!Q17</f>
        <v>0</v>
      </c>
      <c r="M10" s="1821">
        <f>'CR إجمالى مخاطر الائتمان'!R17</f>
        <v>0</v>
      </c>
      <c r="N10" s="569"/>
      <c r="O10" s="1828"/>
      <c r="P10" s="569"/>
      <c r="Q10" s="1815">
        <f>'CR إجمالى مخاطر الائتمان'!V17</f>
        <v>0</v>
      </c>
    </row>
    <row r="11" spans="1:17" s="38" customFormat="1" ht="26.25">
      <c r="A11" s="1236">
        <v>3</v>
      </c>
      <c r="B11" s="1232" t="s">
        <v>97</v>
      </c>
      <c r="C11" s="1815">
        <f>'CR إجمالى مخاطر الائتمان'!G18</f>
        <v>0</v>
      </c>
      <c r="D11" s="569"/>
      <c r="E11" s="1820">
        <f>'CR إجمالى مخاطر الائتمان'!I18</f>
        <v>0</v>
      </c>
      <c r="F11" s="1821">
        <f>'CR إجمالى مخاطر الائتمان'!J18</f>
        <v>0</v>
      </c>
      <c r="G11" s="569"/>
      <c r="H11" s="1815">
        <f>'CR إجمالى مخاطر الائتمان'!L18</f>
        <v>0</v>
      </c>
      <c r="I11" s="569"/>
      <c r="J11" s="1820">
        <f>'CR إجمالى مخاطر الائتمان'!O18</f>
        <v>0</v>
      </c>
      <c r="K11" s="1833">
        <f>'CR إجمالى مخاطر الائتمان'!P18</f>
        <v>0</v>
      </c>
      <c r="L11" s="1833">
        <f>'CR إجمالى مخاطر الائتمان'!Q18</f>
        <v>0</v>
      </c>
      <c r="M11" s="1821">
        <f>'CR إجمالى مخاطر الائتمان'!R18</f>
        <v>0</v>
      </c>
      <c r="N11" s="569"/>
      <c r="O11" s="1815">
        <f>'CR إجمالى مخاطر الائتمان'!T18</f>
        <v>0</v>
      </c>
      <c r="P11" s="569"/>
      <c r="Q11" s="1815">
        <f>'CR إجمالى مخاطر الائتمان'!V18</f>
        <v>0</v>
      </c>
    </row>
    <row r="12" spans="1:17" s="38" customFormat="1" ht="52.5">
      <c r="A12" s="1242">
        <v>4</v>
      </c>
      <c r="B12" s="1240" t="s">
        <v>619</v>
      </c>
      <c r="C12" s="1816">
        <f>'CR إجمالى مخاطر الائتمان'!G25</f>
        <v>0</v>
      </c>
      <c r="D12" s="1241"/>
      <c r="E12" s="1822">
        <f>'CR إجمالى مخاطر الائتمان'!I25</f>
        <v>0</v>
      </c>
      <c r="F12" s="1823">
        <f>'CR إجمالى مخاطر الائتمان'!J25</f>
        <v>0</v>
      </c>
      <c r="G12" s="1241"/>
      <c r="H12" s="1816">
        <f>'CR إجمالى مخاطر الائتمان'!L25</f>
        <v>0</v>
      </c>
      <c r="I12" s="1241"/>
      <c r="J12" s="1822">
        <f>'CR إجمالى مخاطر الائتمان'!O25</f>
        <v>0</v>
      </c>
      <c r="K12" s="1834">
        <f>'CR إجمالى مخاطر الائتمان'!P25</f>
        <v>0</v>
      </c>
      <c r="L12" s="1834">
        <f>'CR إجمالى مخاطر الائتمان'!Q25</f>
        <v>0</v>
      </c>
      <c r="M12" s="1823">
        <f>'CR إجمالى مخاطر الائتمان'!R25</f>
        <v>0</v>
      </c>
      <c r="N12" s="1241"/>
      <c r="O12" s="1816">
        <f>'CR إجمالى مخاطر الائتمان'!T25</f>
        <v>0</v>
      </c>
      <c r="P12" s="1241"/>
      <c r="Q12" s="1816">
        <f>'CR إجمالى مخاطر الائتمان'!V25</f>
        <v>0</v>
      </c>
    </row>
    <row r="13" spans="1:17" ht="26.25">
      <c r="A13" s="1236">
        <v>5</v>
      </c>
      <c r="B13" s="1233" t="s">
        <v>142</v>
      </c>
      <c r="C13" s="1815">
        <f>'CR إجمالى مخاطر الائتمان'!G37</f>
        <v>0</v>
      </c>
      <c r="D13" s="569"/>
      <c r="E13" s="1820">
        <f>'CR إجمالى مخاطر الائتمان'!I37</f>
        <v>0</v>
      </c>
      <c r="F13" s="1821">
        <f>'CR إجمالى مخاطر الائتمان'!J37</f>
        <v>0</v>
      </c>
      <c r="G13" s="569"/>
      <c r="H13" s="1815">
        <f>'CR إجمالى مخاطر الائتمان'!L37</f>
        <v>0</v>
      </c>
      <c r="I13" s="569"/>
      <c r="J13" s="1820">
        <f>'CR إجمالى مخاطر الائتمان'!O37</f>
        <v>0</v>
      </c>
      <c r="K13" s="1833">
        <f>'CR إجمالى مخاطر الائتمان'!P37</f>
        <v>0</v>
      </c>
      <c r="L13" s="1833">
        <f>'CR إجمالى مخاطر الائتمان'!Q37</f>
        <v>0</v>
      </c>
      <c r="M13" s="1821">
        <f>'CR إجمالى مخاطر الائتمان'!R37</f>
        <v>0</v>
      </c>
      <c r="N13" s="569"/>
      <c r="O13" s="1815">
        <f>'CR إجمالى مخاطر الائتمان'!T37</f>
        <v>0</v>
      </c>
      <c r="P13" s="569"/>
      <c r="Q13" s="1815">
        <f>'CR إجمالى مخاطر الائتمان'!V37</f>
        <v>0</v>
      </c>
    </row>
    <row r="14" spans="1:17" ht="26.25">
      <c r="A14" s="1236">
        <v>6</v>
      </c>
      <c r="B14" s="1233" t="s">
        <v>98</v>
      </c>
      <c r="C14" s="1815">
        <f>'CR إجمالى مخاطر الائتمان'!G49</f>
        <v>0</v>
      </c>
      <c r="D14" s="569"/>
      <c r="E14" s="1820">
        <f>'CR إجمالى مخاطر الائتمان'!I49</f>
        <v>0</v>
      </c>
      <c r="F14" s="1821">
        <f>'CR إجمالى مخاطر الائتمان'!J49</f>
        <v>0</v>
      </c>
      <c r="G14" s="569"/>
      <c r="H14" s="1815">
        <f>'CR إجمالى مخاطر الائتمان'!L49</f>
        <v>0</v>
      </c>
      <c r="I14" s="569"/>
      <c r="J14" s="1820">
        <f>'CR إجمالى مخاطر الائتمان'!O49</f>
        <v>0</v>
      </c>
      <c r="K14" s="1833">
        <f>'CR إجمالى مخاطر الائتمان'!P49</f>
        <v>0</v>
      </c>
      <c r="L14" s="1833">
        <f>'CR إجمالى مخاطر الائتمان'!Q49</f>
        <v>0</v>
      </c>
      <c r="M14" s="1821">
        <f>'CR إجمالى مخاطر الائتمان'!R49</f>
        <v>0</v>
      </c>
      <c r="N14" s="569"/>
      <c r="O14" s="1815">
        <f>'CR إجمالى مخاطر الائتمان'!T49</f>
        <v>0</v>
      </c>
      <c r="P14" s="569"/>
      <c r="Q14" s="1815">
        <f>'CR إجمالى مخاطر الائتمان'!V49</f>
        <v>0</v>
      </c>
    </row>
    <row r="15" spans="1:17" ht="26.25">
      <c r="A15" s="1236">
        <v>7</v>
      </c>
      <c r="B15" s="1233" t="s">
        <v>99</v>
      </c>
      <c r="C15" s="1815">
        <f>'CR إجمالى مخاطر الائتمان'!G54</f>
        <v>0</v>
      </c>
      <c r="D15" s="569"/>
      <c r="E15" s="1820">
        <f>'CR إجمالى مخاطر الائتمان'!I54</f>
        <v>0</v>
      </c>
      <c r="F15" s="1821">
        <f>'CR إجمالى مخاطر الائتمان'!J54</f>
        <v>0</v>
      </c>
      <c r="G15" s="569"/>
      <c r="H15" s="1815">
        <f>'CR إجمالى مخاطر الائتمان'!L54</f>
        <v>0</v>
      </c>
      <c r="I15" s="569"/>
      <c r="J15" s="1820">
        <f>'CR إجمالى مخاطر الائتمان'!O54</f>
        <v>0</v>
      </c>
      <c r="K15" s="1833">
        <f>'CR إجمالى مخاطر الائتمان'!P54</f>
        <v>0</v>
      </c>
      <c r="L15" s="1833">
        <f>'CR إجمالى مخاطر الائتمان'!Q54</f>
        <v>0</v>
      </c>
      <c r="M15" s="1821">
        <f>'CR إجمالى مخاطر الائتمان'!R54</f>
        <v>0</v>
      </c>
      <c r="N15" s="569"/>
      <c r="O15" s="1815">
        <f>'CR إجمالى مخاطر الائتمان'!T54</f>
        <v>0</v>
      </c>
      <c r="P15" s="569"/>
      <c r="Q15" s="1815">
        <f>'CR إجمالى مخاطر الائتمان'!V54</f>
        <v>0</v>
      </c>
    </row>
    <row r="16" spans="1:17" ht="26.25">
      <c r="A16" s="1236">
        <v>8</v>
      </c>
      <c r="B16" s="1233" t="s">
        <v>100</v>
      </c>
      <c r="C16" s="1815">
        <f>'CR إجمالى مخاطر الائتمان'!G57</f>
        <v>0</v>
      </c>
      <c r="D16" s="569"/>
      <c r="E16" s="1820">
        <f>'CR إجمالى مخاطر الائتمان'!I57</f>
        <v>0</v>
      </c>
      <c r="F16" s="1821">
        <f>'CR إجمالى مخاطر الائتمان'!J57</f>
        <v>0</v>
      </c>
      <c r="G16" s="569"/>
      <c r="H16" s="1815">
        <f>'CR إجمالى مخاطر الائتمان'!L57</f>
        <v>0</v>
      </c>
      <c r="I16" s="569"/>
      <c r="J16" s="1820">
        <f>'CR إجمالى مخاطر الائتمان'!O57</f>
        <v>0</v>
      </c>
      <c r="K16" s="1833">
        <f>'CR إجمالى مخاطر الائتمان'!P57</f>
        <v>0</v>
      </c>
      <c r="L16" s="1833">
        <f>'CR إجمالى مخاطر الائتمان'!Q57</f>
        <v>0</v>
      </c>
      <c r="M16" s="1821">
        <f>'CR إجمالى مخاطر الائتمان'!R57</f>
        <v>0</v>
      </c>
      <c r="N16" s="569"/>
      <c r="O16" s="1815">
        <f>'CR إجمالى مخاطر الائتمان'!T57</f>
        <v>0</v>
      </c>
      <c r="P16" s="569"/>
      <c r="Q16" s="1815">
        <f>'CR إجمالى مخاطر الائتمان'!V57</f>
        <v>0</v>
      </c>
    </row>
    <row r="17" spans="1:17" ht="26.25">
      <c r="A17" s="1236">
        <v>9</v>
      </c>
      <c r="B17" s="1233" t="s">
        <v>101</v>
      </c>
      <c r="C17" s="1815">
        <f>'CR إجمالى مخاطر الائتمان'!G60</f>
        <v>0</v>
      </c>
      <c r="D17" s="569"/>
      <c r="E17" s="1820">
        <f>'CR إجمالى مخاطر الائتمان'!I60</f>
        <v>0</v>
      </c>
      <c r="F17" s="1821">
        <f>'CR إجمالى مخاطر الائتمان'!J60</f>
        <v>0</v>
      </c>
      <c r="G17" s="569"/>
      <c r="H17" s="1815">
        <f>'CR إجمالى مخاطر الائتمان'!L60</f>
        <v>0</v>
      </c>
      <c r="I17" s="569"/>
      <c r="J17" s="1820">
        <f>'CR إجمالى مخاطر الائتمان'!O60</f>
        <v>0</v>
      </c>
      <c r="K17" s="1833">
        <f>'CR إجمالى مخاطر الائتمان'!P60</f>
        <v>0</v>
      </c>
      <c r="L17" s="1833">
        <f>'CR إجمالى مخاطر الائتمان'!Q60</f>
        <v>0</v>
      </c>
      <c r="M17" s="1821">
        <f>'CR إجمالى مخاطر الائتمان'!R60</f>
        <v>0</v>
      </c>
      <c r="N17" s="569"/>
      <c r="O17" s="1815">
        <f>'CR إجمالى مخاطر الائتمان'!T60</f>
        <v>0</v>
      </c>
      <c r="P17" s="569"/>
      <c r="Q17" s="1815">
        <f>'CR إجمالى مخاطر الائتمان'!V60</f>
        <v>0</v>
      </c>
    </row>
    <row r="18" spans="1:17" s="38" customFormat="1" ht="26.25">
      <c r="A18" s="1236">
        <v>10</v>
      </c>
      <c r="B18" s="1233" t="s">
        <v>102</v>
      </c>
      <c r="C18" s="1815">
        <f>'CR إجمالى مخاطر الائتمان'!G63</f>
        <v>0</v>
      </c>
      <c r="D18" s="569"/>
      <c r="E18" s="1820">
        <f>'CR إجمالى مخاطر الائتمان'!I63</f>
        <v>0</v>
      </c>
      <c r="F18" s="1821">
        <f>'CR إجمالى مخاطر الائتمان'!J63</f>
        <v>0</v>
      </c>
      <c r="G18" s="569"/>
      <c r="H18" s="1815">
        <f>'CR إجمالى مخاطر الائتمان'!L63</f>
        <v>0</v>
      </c>
      <c r="I18" s="569"/>
      <c r="J18" s="1820">
        <f>'CR إجمالى مخاطر الائتمان'!O63</f>
        <v>0</v>
      </c>
      <c r="K18" s="1833">
        <f>'CR إجمالى مخاطر الائتمان'!P63</f>
        <v>0</v>
      </c>
      <c r="L18" s="1833">
        <f>'CR إجمالى مخاطر الائتمان'!Q63</f>
        <v>0</v>
      </c>
      <c r="M18" s="1821">
        <f>'CR إجمالى مخاطر الائتمان'!R63</f>
        <v>0</v>
      </c>
      <c r="N18" s="569"/>
      <c r="O18" s="1815">
        <f>'CR إجمالى مخاطر الائتمان'!T63</f>
        <v>0</v>
      </c>
      <c r="P18" s="569"/>
      <c r="Q18" s="1815">
        <f>'CR إجمالى مخاطر الائتمان'!V63</f>
        <v>0</v>
      </c>
    </row>
    <row r="19" spans="1:17" s="38" customFormat="1" ht="26.25">
      <c r="A19" s="1236">
        <v>11</v>
      </c>
      <c r="B19" s="1232" t="s">
        <v>103</v>
      </c>
      <c r="C19" s="1815">
        <f>'CR إجمالى مخاطر الائتمان'!G64</f>
        <v>0</v>
      </c>
      <c r="D19" s="569"/>
      <c r="E19" s="1820">
        <f>'CR إجمالى مخاطر الائتمان'!I64</f>
        <v>0</v>
      </c>
      <c r="F19" s="1821">
        <f>'CR إجمالى مخاطر الائتمان'!J64</f>
        <v>0</v>
      </c>
      <c r="G19" s="569"/>
      <c r="H19" s="1828"/>
      <c r="I19" s="569"/>
      <c r="J19" s="1820">
        <f>'CR إجمالى مخاطر الائتمان'!O64</f>
        <v>0</v>
      </c>
      <c r="K19" s="1833">
        <f>'CR إجمالى مخاطر الائتمان'!P64</f>
        <v>0</v>
      </c>
      <c r="L19" s="1835"/>
      <c r="M19" s="1821">
        <f>'CR إجمالى مخاطر الائتمان'!R64</f>
        <v>0</v>
      </c>
      <c r="N19" s="569"/>
      <c r="O19" s="1815">
        <f>'CR إجمالى مخاطر الائتمان'!T64</f>
        <v>0</v>
      </c>
      <c r="P19" s="569"/>
      <c r="Q19" s="1815">
        <f>'CR إجمالى مخاطر الائتمان'!V64</f>
        <v>0</v>
      </c>
    </row>
    <row r="20" spans="1:17" s="38" customFormat="1" ht="26.25">
      <c r="A20" s="1242">
        <v>12</v>
      </c>
      <c r="B20" s="1240" t="s">
        <v>510</v>
      </c>
      <c r="C20" s="1816">
        <f>'CR إجمالى مخاطر الائتمان'!G67</f>
        <v>0</v>
      </c>
      <c r="D20" s="1241"/>
      <c r="E20" s="1822">
        <f>'CR إجمالى مخاطر الائتمان'!I67</f>
        <v>0</v>
      </c>
      <c r="F20" s="1823"/>
      <c r="G20" s="1241"/>
      <c r="H20" s="1829"/>
      <c r="I20" s="1241"/>
      <c r="J20" s="1822">
        <f>'CR إجمالى مخاطر الائتمان'!O67</f>
        <v>0</v>
      </c>
      <c r="K20" s="1834">
        <f>'CR إجمالى مخاطر الائتمان'!P67</f>
        <v>0</v>
      </c>
      <c r="L20" s="1836"/>
      <c r="M20" s="1823">
        <f>'CR إجمالى مخاطر الائتمان'!R67</f>
        <v>0</v>
      </c>
      <c r="N20" s="1241"/>
      <c r="O20" s="1816">
        <f>'CR إجمالى مخاطر الائتمان'!T67</f>
        <v>0</v>
      </c>
      <c r="P20" s="1241"/>
      <c r="Q20" s="1816">
        <f>'CR إجمالى مخاطر الائتمان'!V67</f>
        <v>0</v>
      </c>
    </row>
    <row r="21" spans="1:17" s="38" customFormat="1" ht="26.25">
      <c r="A21" s="1236">
        <v>13</v>
      </c>
      <c r="B21" s="1232" t="s">
        <v>105</v>
      </c>
      <c r="C21" s="1815">
        <f>'CR إجمالى مخاطر الائتمان'!G70</f>
        <v>0</v>
      </c>
      <c r="D21" s="569"/>
      <c r="E21" s="1820">
        <f>'CR إجمالى مخاطر الائتمان'!I70</f>
        <v>0</v>
      </c>
      <c r="F21" s="1821">
        <f>'CR إجمالى مخاطر الائتمان'!J70</f>
        <v>0</v>
      </c>
      <c r="G21" s="569"/>
      <c r="H21" s="1815">
        <f>'CR إجمالى مخاطر الائتمان'!L70</f>
        <v>0</v>
      </c>
      <c r="I21" s="569"/>
      <c r="J21" s="1820">
        <f>'CR إجمالى مخاطر الائتمان'!O70</f>
        <v>0</v>
      </c>
      <c r="K21" s="1833">
        <f>'CR إجمالى مخاطر الائتمان'!P70</f>
        <v>0</v>
      </c>
      <c r="L21" s="1833">
        <f>'CR إجمالى مخاطر الائتمان'!Q70</f>
        <v>0</v>
      </c>
      <c r="M21" s="1821">
        <f>'CR إجمالى مخاطر الائتمان'!R70</f>
        <v>0</v>
      </c>
      <c r="N21" s="569"/>
      <c r="O21" s="1815">
        <f>'CR إجمالى مخاطر الائتمان'!T70</f>
        <v>0</v>
      </c>
      <c r="P21" s="569"/>
      <c r="Q21" s="1815">
        <f>'CR إجمالى مخاطر الائتمان'!V70</f>
        <v>0</v>
      </c>
    </row>
    <row r="22" spans="1:17" s="37" customFormat="1" ht="53.25" thickBot="1">
      <c r="A22" s="1237"/>
      <c r="B22" s="1234" t="s">
        <v>106</v>
      </c>
      <c r="C22" s="1817"/>
      <c r="D22" s="568"/>
      <c r="E22" s="1824"/>
      <c r="F22" s="1825">
        <f>'CR إجمالى مخاطر الائتمان'!J80</f>
        <v>0</v>
      </c>
      <c r="G22" s="568"/>
      <c r="H22" s="1830">
        <f>'CR إجمالى مخاطر الائتمان'!L80</f>
        <v>0</v>
      </c>
      <c r="I22" s="568"/>
      <c r="J22" s="1824"/>
      <c r="K22" s="1837"/>
      <c r="L22" s="1838">
        <f>'CR إجمالى مخاطر الائتمان'!Q80</f>
        <v>0</v>
      </c>
      <c r="M22" s="1825">
        <f>'CR إجمالى مخاطر الائتمان'!R80</f>
        <v>0</v>
      </c>
      <c r="N22" s="568"/>
      <c r="O22" s="1830">
        <f>'CR إجمالى مخاطر الائتمان'!T80</f>
        <v>0</v>
      </c>
      <c r="P22" s="568"/>
      <c r="Q22" s="1830">
        <f>'CR إجمالى مخاطر الائتمان'!V80</f>
        <v>0</v>
      </c>
    </row>
    <row r="23" spans="1:17">
      <c r="C23" s="40"/>
      <c r="D23" s="570"/>
    </row>
    <row r="24" spans="1:17" ht="21.95" customHeight="1">
      <c r="A24" s="42"/>
      <c r="B24" s="43"/>
      <c r="C24" s="40"/>
      <c r="D24" s="570"/>
    </row>
    <row r="25" spans="1:17" s="46" customFormat="1" ht="21.95" customHeight="1">
      <c r="A25" s="44"/>
      <c r="B25" s="2190"/>
      <c r="C25" s="2190"/>
      <c r="D25" s="2190"/>
      <c r="E25" s="2190"/>
      <c r="F25" s="2190"/>
      <c r="G25" s="2190"/>
      <c r="H25" s="2190"/>
      <c r="I25" s="2190"/>
      <c r="J25" s="2190"/>
      <c r="K25" s="2190"/>
      <c r="L25" s="45"/>
      <c r="M25" s="45"/>
      <c r="N25" s="562"/>
      <c r="O25" s="45"/>
      <c r="P25" s="562"/>
      <c r="Q25" s="45"/>
    </row>
    <row r="26" spans="1:17" s="46" customFormat="1" ht="21.95" customHeight="1">
      <c r="A26" s="44"/>
      <c r="B26" s="47"/>
      <c r="C26" s="47"/>
      <c r="D26" s="561"/>
      <c r="E26" s="47"/>
      <c r="F26" s="47"/>
      <c r="G26" s="561"/>
      <c r="H26" s="47"/>
      <c r="I26" s="561"/>
      <c r="J26" s="47"/>
      <c r="K26" s="47"/>
      <c r="L26" s="45"/>
      <c r="M26" s="45"/>
      <c r="N26" s="562"/>
      <c r="O26" s="45"/>
      <c r="P26" s="562"/>
      <c r="Q26" s="45"/>
    </row>
    <row r="27" spans="1:17" s="46" customFormat="1" ht="21.95" customHeight="1">
      <c r="A27" s="44"/>
      <c r="B27" s="47"/>
      <c r="C27" s="47"/>
      <c r="D27" s="561"/>
      <c r="E27" s="47"/>
      <c r="F27" s="47"/>
      <c r="G27" s="561"/>
      <c r="H27" s="47"/>
      <c r="I27" s="561"/>
      <c r="J27" s="47"/>
      <c r="K27" s="47"/>
      <c r="L27" s="45"/>
      <c r="M27" s="45"/>
      <c r="N27" s="562"/>
      <c r="O27" s="45"/>
      <c r="P27" s="562"/>
      <c r="Q27" s="45"/>
    </row>
    <row r="28" spans="1:17" s="46" customFormat="1" ht="21.95" customHeight="1">
      <c r="A28" s="44"/>
      <c r="B28" s="47"/>
      <c r="C28" s="47"/>
      <c r="D28" s="561"/>
      <c r="E28" s="47"/>
      <c r="F28" s="47"/>
      <c r="G28" s="561"/>
      <c r="H28" s="47"/>
      <c r="I28" s="561"/>
      <c r="J28" s="47"/>
      <c r="K28" s="47"/>
      <c r="L28" s="45"/>
      <c r="M28" s="45"/>
      <c r="N28" s="562"/>
      <c r="O28" s="45"/>
      <c r="P28" s="562"/>
      <c r="Q28" s="45"/>
    </row>
    <row r="29" spans="1:17" s="46" customFormat="1" ht="21.95" customHeight="1">
      <c r="A29" s="44"/>
      <c r="B29" s="2191"/>
      <c r="C29" s="2191"/>
      <c r="D29" s="2191"/>
      <c r="E29" s="2191"/>
      <c r="F29" s="2191"/>
      <c r="G29" s="563"/>
      <c r="H29" s="45"/>
      <c r="I29" s="562"/>
      <c r="J29" s="45"/>
      <c r="K29" s="45"/>
      <c r="L29" s="45"/>
      <c r="M29" s="45"/>
      <c r="N29" s="562"/>
      <c r="O29" s="45"/>
      <c r="P29" s="562"/>
      <c r="Q29" s="45"/>
    </row>
    <row r="30" spans="1:17" s="46" customFormat="1" ht="21.95" customHeight="1">
      <c r="A30" s="48"/>
      <c r="B30" s="47"/>
      <c r="C30" s="45"/>
      <c r="D30" s="562"/>
      <c r="E30" s="45"/>
      <c r="F30" s="45"/>
      <c r="G30" s="562"/>
      <c r="H30" s="45"/>
      <c r="I30" s="562"/>
      <c r="J30" s="45"/>
      <c r="K30" s="45"/>
      <c r="L30" s="45"/>
      <c r="M30" s="45"/>
      <c r="N30" s="562"/>
      <c r="O30" s="45"/>
      <c r="P30" s="562"/>
      <c r="Q30" s="45"/>
    </row>
    <row r="31" spans="1:17" s="46" customFormat="1" ht="21.95" customHeight="1">
      <c r="A31" s="48"/>
      <c r="B31" s="47"/>
      <c r="C31" s="45"/>
      <c r="D31" s="562"/>
      <c r="E31" s="45"/>
      <c r="F31" s="45"/>
      <c r="G31" s="562"/>
      <c r="H31" s="45"/>
      <c r="I31" s="562"/>
      <c r="J31" s="45"/>
      <c r="K31" s="45"/>
      <c r="L31" s="45"/>
      <c r="M31" s="45"/>
      <c r="N31" s="562"/>
      <c r="O31" s="45"/>
      <c r="P31" s="562"/>
      <c r="Q31" s="45"/>
    </row>
    <row r="32" spans="1:17" s="46" customFormat="1" ht="28.5" customHeight="1">
      <c r="A32" s="49"/>
      <c r="B32" s="2190"/>
      <c r="C32" s="2190"/>
      <c r="D32" s="561"/>
      <c r="E32" s="45"/>
      <c r="F32" s="45"/>
      <c r="G32" s="562"/>
      <c r="H32" s="45"/>
      <c r="I32" s="562"/>
      <c r="J32" s="45"/>
      <c r="K32" s="45"/>
      <c r="L32" s="45"/>
      <c r="M32" s="45"/>
      <c r="N32" s="562"/>
      <c r="O32" s="45"/>
      <c r="P32" s="562"/>
      <c r="Q32" s="45"/>
    </row>
    <row r="33" spans="1:2" ht="21.75" customHeight="1">
      <c r="A33" s="41"/>
      <c r="B33" s="41"/>
    </row>
    <row r="34" spans="1:2" ht="15">
      <c r="A34" s="41"/>
      <c r="B34" s="41"/>
    </row>
    <row r="35" spans="1:2" ht="15">
      <c r="A35" s="41"/>
      <c r="B35" s="41"/>
    </row>
    <row r="36" spans="1:2" ht="15">
      <c r="A36" s="41"/>
      <c r="B36" s="41"/>
    </row>
    <row r="37" spans="1:2" ht="15">
      <c r="A37" s="41"/>
      <c r="B37" s="41"/>
    </row>
    <row r="38" spans="1:2" ht="15">
      <c r="A38" s="41"/>
      <c r="B38" s="41"/>
    </row>
    <row r="39" spans="1:2" ht="15">
      <c r="A39" s="41"/>
      <c r="B39" s="41"/>
    </row>
    <row r="40" spans="1:2" ht="15">
      <c r="A40" s="41"/>
      <c r="B40" s="41"/>
    </row>
    <row r="41" spans="1:2" ht="15">
      <c r="A41" s="41"/>
      <c r="B41" s="41"/>
    </row>
    <row r="42" spans="1:2" ht="15">
      <c r="A42" s="41"/>
      <c r="B42" s="41"/>
    </row>
  </sheetData>
  <sheetProtection algorithmName="SHA-512" hashValue="N+E8RX69K2Bx96jIFOH43UDeKhFeYUllElqD1e+eKGYdl+PnhaM8rLiSYnnh5wrw/RWsl+hVUuz3fjMfErTWfA==" saltValue="wYgi10949eaeSLvdXEn1aw==" spinCount="100000" sheet="1" objects="1" scenarios="1"/>
  <mergeCells count="17">
    <mergeCell ref="A1:B1"/>
    <mergeCell ref="C1:F1"/>
    <mergeCell ref="B25:K25"/>
    <mergeCell ref="B29:F29"/>
    <mergeCell ref="B32:C32"/>
    <mergeCell ref="C2:F2"/>
    <mergeCell ref="O2:Q2"/>
    <mergeCell ref="A3:Q3"/>
    <mergeCell ref="A5:A7"/>
    <mergeCell ref="B5:B7"/>
    <mergeCell ref="C5:C7"/>
    <mergeCell ref="E5:F6"/>
    <mergeCell ref="H5:H7"/>
    <mergeCell ref="J5:M6"/>
    <mergeCell ref="O5:O7"/>
    <mergeCell ref="Q5:Q7"/>
    <mergeCell ref="A2:B2"/>
  </mergeCells>
  <pageMargins left="0.7" right="0.7" top="0.75" bottom="0.75" header="0.3" footer="0.3"/>
  <pageSetup paperSize="9" scale="45" orientation="landscape" horizontalDpi="4294967293"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126"/>
  <sheetViews>
    <sheetView showGridLines="0" rightToLeft="1" view="pageBreakPreview" zoomScale="80" zoomScaleNormal="70" zoomScaleSheetLayoutView="80" workbookViewId="0">
      <pane xSplit="3" ySplit="7" topLeftCell="D80" activePane="bottomRight" state="frozen"/>
      <selection pane="topRight" activeCell="D1" sqref="D1"/>
      <selection pane="bottomLeft" activeCell="A8" sqref="A8"/>
      <selection pane="bottomRight" activeCell="E84" sqref="E84"/>
    </sheetView>
  </sheetViews>
  <sheetFormatPr defaultRowHeight="23.25"/>
  <cols>
    <col min="1" max="1" width="27.7109375" style="247" customWidth="1"/>
    <col min="2" max="2" width="7.140625" style="263" customWidth="1"/>
    <col min="3" max="3" width="78.42578125" style="256" customWidth="1"/>
    <col min="4" max="6" width="31.42578125" style="257" customWidth="1"/>
    <col min="7" max="7" width="22" style="250" customWidth="1"/>
    <col min="8" max="8" width="1.7109375" style="305" customWidth="1"/>
    <col min="9" max="9" width="16.42578125" style="250" customWidth="1"/>
    <col min="10" max="10" width="15.140625" style="250" bestFit="1" customWidth="1"/>
    <col min="11" max="11" width="1.7109375" style="305" customWidth="1"/>
    <col min="12" max="12" width="22.85546875" style="250" customWidth="1"/>
    <col min="13" max="13" width="1.7109375" style="305" customWidth="1"/>
    <col min="14" max="14" width="15" style="247" customWidth="1"/>
    <col min="15" max="15" width="22.5703125" style="250" customWidth="1"/>
    <col min="16" max="16" width="15.28515625" style="250" customWidth="1"/>
    <col min="17" max="17" width="16.28515625" style="250" customWidth="1"/>
    <col min="18" max="18" width="22.28515625" style="250" customWidth="1"/>
    <col min="19" max="19" width="1.5703125" style="305" customWidth="1"/>
    <col min="20" max="20" width="40.140625" style="250" customWidth="1"/>
    <col min="21" max="21" width="1.5703125" style="305" customWidth="1"/>
    <col min="22" max="22" width="27.85546875" style="250" customWidth="1"/>
    <col min="23" max="23" width="22.42578125" style="250" customWidth="1"/>
    <col min="24" max="24" width="14.42578125" style="250" customWidth="1"/>
    <col min="25" max="25" width="13" style="250" customWidth="1"/>
    <col min="26" max="26" width="12.5703125" style="250" customWidth="1"/>
    <col min="27" max="27" width="16.28515625" style="250" customWidth="1"/>
    <col min="28" max="28" width="12.5703125" style="250" customWidth="1"/>
    <col min="29" max="29" width="22.42578125" style="250" customWidth="1"/>
    <col min="30" max="260" width="9" style="247"/>
    <col min="261" max="261" width="7.140625" style="247" customWidth="1"/>
    <col min="262" max="262" width="66.7109375" style="247" bestFit="1" customWidth="1"/>
    <col min="263" max="263" width="16.28515625" style="247" customWidth="1"/>
    <col min="264" max="265" width="13.7109375" style="247" customWidth="1"/>
    <col min="266" max="266" width="14.140625" style="247" customWidth="1"/>
    <col min="267" max="267" width="16.42578125" style="247" customWidth="1"/>
    <col min="268" max="268" width="15.140625" style="247" bestFit="1" customWidth="1"/>
    <col min="269" max="269" width="20" style="247" customWidth="1"/>
    <col min="270" max="270" width="15" style="247" customWidth="1"/>
    <col min="271" max="271" width="15.85546875" style="247" customWidth="1"/>
    <col min="272" max="272" width="15.28515625" style="247" customWidth="1"/>
    <col min="273" max="273" width="16.28515625" style="247" customWidth="1"/>
    <col min="274" max="274" width="16.42578125" style="247" customWidth="1"/>
    <col min="275" max="276" width="27.85546875" style="247" customWidth="1"/>
    <col min="277" max="277" width="14" style="247" customWidth="1"/>
    <col min="278" max="278" width="14.42578125" style="247" customWidth="1"/>
    <col min="279" max="279" width="13" style="247" customWidth="1"/>
    <col min="280" max="280" width="12.5703125" style="247" customWidth="1"/>
    <col min="281" max="281" width="16.28515625" style="247" customWidth="1"/>
    <col min="282" max="282" width="12.5703125" style="247" customWidth="1"/>
    <col min="283" max="283" width="22.42578125" style="247" customWidth="1"/>
    <col min="284" max="285" width="0" style="247" hidden="1" customWidth="1"/>
    <col min="286" max="516" width="9" style="247"/>
    <col min="517" max="517" width="7.140625" style="247" customWidth="1"/>
    <col min="518" max="518" width="66.7109375" style="247" bestFit="1" customWidth="1"/>
    <col min="519" max="519" width="16.28515625" style="247" customWidth="1"/>
    <col min="520" max="521" width="13.7109375" style="247" customWidth="1"/>
    <col min="522" max="522" width="14.140625" style="247" customWidth="1"/>
    <col min="523" max="523" width="16.42578125" style="247" customWidth="1"/>
    <col min="524" max="524" width="15.140625" style="247" bestFit="1" customWidth="1"/>
    <col min="525" max="525" width="20" style="247" customWidth="1"/>
    <col min="526" max="526" width="15" style="247" customWidth="1"/>
    <col min="527" max="527" width="15.85546875" style="247" customWidth="1"/>
    <col min="528" max="528" width="15.28515625" style="247" customWidth="1"/>
    <col min="529" max="529" width="16.28515625" style="247" customWidth="1"/>
    <col min="530" max="530" width="16.42578125" style="247" customWidth="1"/>
    <col min="531" max="532" width="27.85546875" style="247" customWidth="1"/>
    <col min="533" max="533" width="14" style="247" customWidth="1"/>
    <col min="534" max="534" width="14.42578125" style="247" customWidth="1"/>
    <col min="535" max="535" width="13" style="247" customWidth="1"/>
    <col min="536" max="536" width="12.5703125" style="247" customWidth="1"/>
    <col min="537" max="537" width="16.28515625" style="247" customWidth="1"/>
    <col min="538" max="538" width="12.5703125" style="247" customWidth="1"/>
    <col min="539" max="539" width="22.42578125" style="247" customWidth="1"/>
    <col min="540" max="541" width="0" style="247" hidden="1" customWidth="1"/>
    <col min="542" max="772" width="9" style="247"/>
    <col min="773" max="773" width="7.140625" style="247" customWidth="1"/>
    <col min="774" max="774" width="66.7109375" style="247" bestFit="1" customWidth="1"/>
    <col min="775" max="775" width="16.28515625" style="247" customWidth="1"/>
    <col min="776" max="777" width="13.7109375" style="247" customWidth="1"/>
    <col min="778" max="778" width="14.140625" style="247" customWidth="1"/>
    <col min="779" max="779" width="16.42578125" style="247" customWidth="1"/>
    <col min="780" max="780" width="15.140625" style="247" bestFit="1" customWidth="1"/>
    <col min="781" max="781" width="20" style="247" customWidth="1"/>
    <col min="782" max="782" width="15" style="247" customWidth="1"/>
    <col min="783" max="783" width="15.85546875" style="247" customWidth="1"/>
    <col min="784" max="784" width="15.28515625" style="247" customWidth="1"/>
    <col min="785" max="785" width="16.28515625" style="247" customWidth="1"/>
    <col min="786" max="786" width="16.42578125" style="247" customWidth="1"/>
    <col min="787" max="788" width="27.85546875" style="247" customWidth="1"/>
    <col min="789" max="789" width="14" style="247" customWidth="1"/>
    <col min="790" max="790" width="14.42578125" style="247" customWidth="1"/>
    <col min="791" max="791" width="13" style="247" customWidth="1"/>
    <col min="792" max="792" width="12.5703125" style="247" customWidth="1"/>
    <col min="793" max="793" width="16.28515625" style="247" customWidth="1"/>
    <col min="794" max="794" width="12.5703125" style="247" customWidth="1"/>
    <col min="795" max="795" width="22.42578125" style="247" customWidth="1"/>
    <col min="796" max="797" width="0" style="247" hidden="1" customWidth="1"/>
    <col min="798" max="1028" width="9" style="247"/>
    <col min="1029" max="1029" width="7.140625" style="247" customWidth="1"/>
    <col min="1030" max="1030" width="66.7109375" style="247" bestFit="1" customWidth="1"/>
    <col min="1031" max="1031" width="16.28515625" style="247" customWidth="1"/>
    <col min="1032" max="1033" width="13.7109375" style="247" customWidth="1"/>
    <col min="1034" max="1034" width="14.140625" style="247" customWidth="1"/>
    <col min="1035" max="1035" width="16.42578125" style="247" customWidth="1"/>
    <col min="1036" max="1036" width="15.140625" style="247" bestFit="1" customWidth="1"/>
    <col min="1037" max="1037" width="20" style="247" customWidth="1"/>
    <col min="1038" max="1038" width="15" style="247" customWidth="1"/>
    <col min="1039" max="1039" width="15.85546875" style="247" customWidth="1"/>
    <col min="1040" max="1040" width="15.28515625" style="247" customWidth="1"/>
    <col min="1041" max="1041" width="16.28515625" style="247" customWidth="1"/>
    <col min="1042" max="1042" width="16.42578125" style="247" customWidth="1"/>
    <col min="1043" max="1044" width="27.85546875" style="247" customWidth="1"/>
    <col min="1045" max="1045" width="14" style="247" customWidth="1"/>
    <col min="1046" max="1046" width="14.42578125" style="247" customWidth="1"/>
    <col min="1047" max="1047" width="13" style="247" customWidth="1"/>
    <col min="1048" max="1048" width="12.5703125" style="247" customWidth="1"/>
    <col min="1049" max="1049" width="16.28515625" style="247" customWidth="1"/>
    <col min="1050" max="1050" width="12.5703125" style="247" customWidth="1"/>
    <col min="1051" max="1051" width="22.42578125" style="247" customWidth="1"/>
    <col min="1052" max="1053" width="0" style="247" hidden="1" customWidth="1"/>
    <col min="1054" max="1284" width="9" style="247"/>
    <col min="1285" max="1285" width="7.140625" style="247" customWidth="1"/>
    <col min="1286" max="1286" width="66.7109375" style="247" bestFit="1" customWidth="1"/>
    <col min="1287" max="1287" width="16.28515625" style="247" customWidth="1"/>
    <col min="1288" max="1289" width="13.7109375" style="247" customWidth="1"/>
    <col min="1290" max="1290" width="14.140625" style="247" customWidth="1"/>
    <col min="1291" max="1291" width="16.42578125" style="247" customWidth="1"/>
    <col min="1292" max="1292" width="15.140625" style="247" bestFit="1" customWidth="1"/>
    <col min="1293" max="1293" width="20" style="247" customWidth="1"/>
    <col min="1294" max="1294" width="15" style="247" customWidth="1"/>
    <col min="1295" max="1295" width="15.85546875" style="247" customWidth="1"/>
    <col min="1296" max="1296" width="15.28515625" style="247" customWidth="1"/>
    <col min="1297" max="1297" width="16.28515625" style="247" customWidth="1"/>
    <col min="1298" max="1298" width="16.42578125" style="247" customWidth="1"/>
    <col min="1299" max="1300" width="27.85546875" style="247" customWidth="1"/>
    <col min="1301" max="1301" width="14" style="247" customWidth="1"/>
    <col min="1302" max="1302" width="14.42578125" style="247" customWidth="1"/>
    <col min="1303" max="1303" width="13" style="247" customWidth="1"/>
    <col min="1304" max="1304" width="12.5703125" style="247" customWidth="1"/>
    <col min="1305" max="1305" width="16.28515625" style="247" customWidth="1"/>
    <col min="1306" max="1306" width="12.5703125" style="247" customWidth="1"/>
    <col min="1307" max="1307" width="22.42578125" style="247" customWidth="1"/>
    <col min="1308" max="1309" width="0" style="247" hidden="1" customWidth="1"/>
    <col min="1310" max="1540" width="9" style="247"/>
    <col min="1541" max="1541" width="7.140625" style="247" customWidth="1"/>
    <col min="1542" max="1542" width="66.7109375" style="247" bestFit="1" customWidth="1"/>
    <col min="1543" max="1543" width="16.28515625" style="247" customWidth="1"/>
    <col min="1544" max="1545" width="13.7109375" style="247" customWidth="1"/>
    <col min="1546" max="1546" width="14.140625" style="247" customWidth="1"/>
    <col min="1547" max="1547" width="16.42578125" style="247" customWidth="1"/>
    <col min="1548" max="1548" width="15.140625" style="247" bestFit="1" customWidth="1"/>
    <col min="1549" max="1549" width="20" style="247" customWidth="1"/>
    <col min="1550" max="1550" width="15" style="247" customWidth="1"/>
    <col min="1551" max="1551" width="15.85546875" style="247" customWidth="1"/>
    <col min="1552" max="1552" width="15.28515625" style="247" customWidth="1"/>
    <col min="1553" max="1553" width="16.28515625" style="247" customWidth="1"/>
    <col min="1554" max="1554" width="16.42578125" style="247" customWidth="1"/>
    <col min="1555" max="1556" width="27.85546875" style="247" customWidth="1"/>
    <col min="1557" max="1557" width="14" style="247" customWidth="1"/>
    <col min="1558" max="1558" width="14.42578125" style="247" customWidth="1"/>
    <col min="1559" max="1559" width="13" style="247" customWidth="1"/>
    <col min="1560" max="1560" width="12.5703125" style="247" customWidth="1"/>
    <col min="1561" max="1561" width="16.28515625" style="247" customWidth="1"/>
    <col min="1562" max="1562" width="12.5703125" style="247" customWidth="1"/>
    <col min="1563" max="1563" width="22.42578125" style="247" customWidth="1"/>
    <col min="1564" max="1565" width="0" style="247" hidden="1" customWidth="1"/>
    <col min="1566" max="1796" width="9" style="247"/>
    <col min="1797" max="1797" width="7.140625" style="247" customWidth="1"/>
    <col min="1798" max="1798" width="66.7109375" style="247" bestFit="1" customWidth="1"/>
    <col min="1799" max="1799" width="16.28515625" style="247" customWidth="1"/>
    <col min="1800" max="1801" width="13.7109375" style="247" customWidth="1"/>
    <col min="1802" max="1802" width="14.140625" style="247" customWidth="1"/>
    <col min="1803" max="1803" width="16.42578125" style="247" customWidth="1"/>
    <col min="1804" max="1804" width="15.140625" style="247" bestFit="1" customWidth="1"/>
    <col min="1805" max="1805" width="20" style="247" customWidth="1"/>
    <col min="1806" max="1806" width="15" style="247" customWidth="1"/>
    <col min="1807" max="1807" width="15.85546875" style="247" customWidth="1"/>
    <col min="1808" max="1808" width="15.28515625" style="247" customWidth="1"/>
    <col min="1809" max="1809" width="16.28515625" style="247" customWidth="1"/>
    <col min="1810" max="1810" width="16.42578125" style="247" customWidth="1"/>
    <col min="1811" max="1812" width="27.85546875" style="247" customWidth="1"/>
    <col min="1813" max="1813" width="14" style="247" customWidth="1"/>
    <col min="1814" max="1814" width="14.42578125" style="247" customWidth="1"/>
    <col min="1815" max="1815" width="13" style="247" customWidth="1"/>
    <col min="1816" max="1816" width="12.5703125" style="247" customWidth="1"/>
    <col min="1817" max="1817" width="16.28515625" style="247" customWidth="1"/>
    <col min="1818" max="1818" width="12.5703125" style="247" customWidth="1"/>
    <col min="1819" max="1819" width="22.42578125" style="247" customWidth="1"/>
    <col min="1820" max="1821" width="0" style="247" hidden="1" customWidth="1"/>
    <col min="1822" max="2052" width="9" style="247"/>
    <col min="2053" max="2053" width="7.140625" style="247" customWidth="1"/>
    <col min="2054" max="2054" width="66.7109375" style="247" bestFit="1" customWidth="1"/>
    <col min="2055" max="2055" width="16.28515625" style="247" customWidth="1"/>
    <col min="2056" max="2057" width="13.7109375" style="247" customWidth="1"/>
    <col min="2058" max="2058" width="14.140625" style="247" customWidth="1"/>
    <col min="2059" max="2059" width="16.42578125" style="247" customWidth="1"/>
    <col min="2060" max="2060" width="15.140625" style="247" bestFit="1" customWidth="1"/>
    <col min="2061" max="2061" width="20" style="247" customWidth="1"/>
    <col min="2062" max="2062" width="15" style="247" customWidth="1"/>
    <col min="2063" max="2063" width="15.85546875" style="247" customWidth="1"/>
    <col min="2064" max="2064" width="15.28515625" style="247" customWidth="1"/>
    <col min="2065" max="2065" width="16.28515625" style="247" customWidth="1"/>
    <col min="2066" max="2066" width="16.42578125" style="247" customWidth="1"/>
    <col min="2067" max="2068" width="27.85546875" style="247" customWidth="1"/>
    <col min="2069" max="2069" width="14" style="247" customWidth="1"/>
    <col min="2070" max="2070" width="14.42578125" style="247" customWidth="1"/>
    <col min="2071" max="2071" width="13" style="247" customWidth="1"/>
    <col min="2072" max="2072" width="12.5703125" style="247" customWidth="1"/>
    <col min="2073" max="2073" width="16.28515625" style="247" customWidth="1"/>
    <col min="2074" max="2074" width="12.5703125" style="247" customWidth="1"/>
    <col min="2075" max="2075" width="22.42578125" style="247" customWidth="1"/>
    <col min="2076" max="2077" width="0" style="247" hidden="1" customWidth="1"/>
    <col min="2078" max="2308" width="9" style="247"/>
    <col min="2309" max="2309" width="7.140625" style="247" customWidth="1"/>
    <col min="2310" max="2310" width="66.7109375" style="247" bestFit="1" customWidth="1"/>
    <col min="2311" max="2311" width="16.28515625" style="247" customWidth="1"/>
    <col min="2312" max="2313" width="13.7109375" style="247" customWidth="1"/>
    <col min="2314" max="2314" width="14.140625" style="247" customWidth="1"/>
    <col min="2315" max="2315" width="16.42578125" style="247" customWidth="1"/>
    <col min="2316" max="2316" width="15.140625" style="247" bestFit="1" customWidth="1"/>
    <col min="2317" max="2317" width="20" style="247" customWidth="1"/>
    <col min="2318" max="2318" width="15" style="247" customWidth="1"/>
    <col min="2319" max="2319" width="15.85546875" style="247" customWidth="1"/>
    <col min="2320" max="2320" width="15.28515625" style="247" customWidth="1"/>
    <col min="2321" max="2321" width="16.28515625" style="247" customWidth="1"/>
    <col min="2322" max="2322" width="16.42578125" style="247" customWidth="1"/>
    <col min="2323" max="2324" width="27.85546875" style="247" customWidth="1"/>
    <col min="2325" max="2325" width="14" style="247" customWidth="1"/>
    <col min="2326" max="2326" width="14.42578125" style="247" customWidth="1"/>
    <col min="2327" max="2327" width="13" style="247" customWidth="1"/>
    <col min="2328" max="2328" width="12.5703125" style="247" customWidth="1"/>
    <col min="2329" max="2329" width="16.28515625" style="247" customWidth="1"/>
    <col min="2330" max="2330" width="12.5703125" style="247" customWidth="1"/>
    <col min="2331" max="2331" width="22.42578125" style="247" customWidth="1"/>
    <col min="2332" max="2333" width="0" style="247" hidden="1" customWidth="1"/>
    <col min="2334" max="2564" width="9" style="247"/>
    <col min="2565" max="2565" width="7.140625" style="247" customWidth="1"/>
    <col min="2566" max="2566" width="66.7109375" style="247" bestFit="1" customWidth="1"/>
    <col min="2567" max="2567" width="16.28515625" style="247" customWidth="1"/>
    <col min="2568" max="2569" width="13.7109375" style="247" customWidth="1"/>
    <col min="2570" max="2570" width="14.140625" style="247" customWidth="1"/>
    <col min="2571" max="2571" width="16.42578125" style="247" customWidth="1"/>
    <col min="2572" max="2572" width="15.140625" style="247" bestFit="1" customWidth="1"/>
    <col min="2573" max="2573" width="20" style="247" customWidth="1"/>
    <col min="2574" max="2574" width="15" style="247" customWidth="1"/>
    <col min="2575" max="2575" width="15.85546875" style="247" customWidth="1"/>
    <col min="2576" max="2576" width="15.28515625" style="247" customWidth="1"/>
    <col min="2577" max="2577" width="16.28515625" style="247" customWidth="1"/>
    <col min="2578" max="2578" width="16.42578125" style="247" customWidth="1"/>
    <col min="2579" max="2580" width="27.85546875" style="247" customWidth="1"/>
    <col min="2581" max="2581" width="14" style="247" customWidth="1"/>
    <col min="2582" max="2582" width="14.42578125" style="247" customWidth="1"/>
    <col min="2583" max="2583" width="13" style="247" customWidth="1"/>
    <col min="2584" max="2584" width="12.5703125" style="247" customWidth="1"/>
    <col min="2585" max="2585" width="16.28515625" style="247" customWidth="1"/>
    <col min="2586" max="2586" width="12.5703125" style="247" customWidth="1"/>
    <col min="2587" max="2587" width="22.42578125" style="247" customWidth="1"/>
    <col min="2588" max="2589" width="0" style="247" hidden="1" customWidth="1"/>
    <col min="2590" max="2820" width="9" style="247"/>
    <col min="2821" max="2821" width="7.140625" style="247" customWidth="1"/>
    <col min="2822" max="2822" width="66.7109375" style="247" bestFit="1" customWidth="1"/>
    <col min="2823" max="2823" width="16.28515625" style="247" customWidth="1"/>
    <col min="2824" max="2825" width="13.7109375" style="247" customWidth="1"/>
    <col min="2826" max="2826" width="14.140625" style="247" customWidth="1"/>
    <col min="2827" max="2827" width="16.42578125" style="247" customWidth="1"/>
    <col min="2828" max="2828" width="15.140625" style="247" bestFit="1" customWidth="1"/>
    <col min="2829" max="2829" width="20" style="247" customWidth="1"/>
    <col min="2830" max="2830" width="15" style="247" customWidth="1"/>
    <col min="2831" max="2831" width="15.85546875" style="247" customWidth="1"/>
    <col min="2832" max="2832" width="15.28515625" style="247" customWidth="1"/>
    <col min="2833" max="2833" width="16.28515625" style="247" customWidth="1"/>
    <col min="2834" max="2834" width="16.42578125" style="247" customWidth="1"/>
    <col min="2835" max="2836" width="27.85546875" style="247" customWidth="1"/>
    <col min="2837" max="2837" width="14" style="247" customWidth="1"/>
    <col min="2838" max="2838" width="14.42578125" style="247" customWidth="1"/>
    <col min="2839" max="2839" width="13" style="247" customWidth="1"/>
    <col min="2840" max="2840" width="12.5703125" style="247" customWidth="1"/>
    <col min="2841" max="2841" width="16.28515625" style="247" customWidth="1"/>
    <col min="2842" max="2842" width="12.5703125" style="247" customWidth="1"/>
    <col min="2843" max="2843" width="22.42578125" style="247" customWidth="1"/>
    <col min="2844" max="2845" width="0" style="247" hidden="1" customWidth="1"/>
    <col min="2846" max="3076" width="9" style="247"/>
    <col min="3077" max="3077" width="7.140625" style="247" customWidth="1"/>
    <col min="3078" max="3078" width="66.7109375" style="247" bestFit="1" customWidth="1"/>
    <col min="3079" max="3079" width="16.28515625" style="247" customWidth="1"/>
    <col min="3080" max="3081" width="13.7109375" style="247" customWidth="1"/>
    <col min="3082" max="3082" width="14.140625" style="247" customWidth="1"/>
    <col min="3083" max="3083" width="16.42578125" style="247" customWidth="1"/>
    <col min="3084" max="3084" width="15.140625" style="247" bestFit="1" customWidth="1"/>
    <col min="3085" max="3085" width="20" style="247" customWidth="1"/>
    <col min="3086" max="3086" width="15" style="247" customWidth="1"/>
    <col min="3087" max="3087" width="15.85546875" style="247" customWidth="1"/>
    <col min="3088" max="3088" width="15.28515625" style="247" customWidth="1"/>
    <col min="3089" max="3089" width="16.28515625" style="247" customWidth="1"/>
    <col min="3090" max="3090" width="16.42578125" style="247" customWidth="1"/>
    <col min="3091" max="3092" width="27.85546875" style="247" customWidth="1"/>
    <col min="3093" max="3093" width="14" style="247" customWidth="1"/>
    <col min="3094" max="3094" width="14.42578125" style="247" customWidth="1"/>
    <col min="3095" max="3095" width="13" style="247" customWidth="1"/>
    <col min="3096" max="3096" width="12.5703125" style="247" customWidth="1"/>
    <col min="3097" max="3097" width="16.28515625" style="247" customWidth="1"/>
    <col min="3098" max="3098" width="12.5703125" style="247" customWidth="1"/>
    <col min="3099" max="3099" width="22.42578125" style="247" customWidth="1"/>
    <col min="3100" max="3101" width="0" style="247" hidden="1" customWidth="1"/>
    <col min="3102" max="3332" width="9" style="247"/>
    <col min="3333" max="3333" width="7.140625" style="247" customWidth="1"/>
    <col min="3334" max="3334" width="66.7109375" style="247" bestFit="1" customWidth="1"/>
    <col min="3335" max="3335" width="16.28515625" style="247" customWidth="1"/>
    <col min="3336" max="3337" width="13.7109375" style="247" customWidth="1"/>
    <col min="3338" max="3338" width="14.140625" style="247" customWidth="1"/>
    <col min="3339" max="3339" width="16.42578125" style="247" customWidth="1"/>
    <col min="3340" max="3340" width="15.140625" style="247" bestFit="1" customWidth="1"/>
    <col min="3341" max="3341" width="20" style="247" customWidth="1"/>
    <col min="3342" max="3342" width="15" style="247" customWidth="1"/>
    <col min="3343" max="3343" width="15.85546875" style="247" customWidth="1"/>
    <col min="3344" max="3344" width="15.28515625" style="247" customWidth="1"/>
    <col min="3345" max="3345" width="16.28515625" style="247" customWidth="1"/>
    <col min="3346" max="3346" width="16.42578125" style="247" customWidth="1"/>
    <col min="3347" max="3348" width="27.85546875" style="247" customWidth="1"/>
    <col min="3349" max="3349" width="14" style="247" customWidth="1"/>
    <col min="3350" max="3350" width="14.42578125" style="247" customWidth="1"/>
    <col min="3351" max="3351" width="13" style="247" customWidth="1"/>
    <col min="3352" max="3352" width="12.5703125" style="247" customWidth="1"/>
    <col min="3353" max="3353" width="16.28515625" style="247" customWidth="1"/>
    <col min="3354" max="3354" width="12.5703125" style="247" customWidth="1"/>
    <col min="3355" max="3355" width="22.42578125" style="247" customWidth="1"/>
    <col min="3356" max="3357" width="0" style="247" hidden="1" customWidth="1"/>
    <col min="3358" max="3588" width="9" style="247"/>
    <col min="3589" max="3589" width="7.140625" style="247" customWidth="1"/>
    <col min="3590" max="3590" width="66.7109375" style="247" bestFit="1" customWidth="1"/>
    <col min="3591" max="3591" width="16.28515625" style="247" customWidth="1"/>
    <col min="3592" max="3593" width="13.7109375" style="247" customWidth="1"/>
    <col min="3594" max="3594" width="14.140625" style="247" customWidth="1"/>
    <col min="3595" max="3595" width="16.42578125" style="247" customWidth="1"/>
    <col min="3596" max="3596" width="15.140625" style="247" bestFit="1" customWidth="1"/>
    <col min="3597" max="3597" width="20" style="247" customWidth="1"/>
    <col min="3598" max="3598" width="15" style="247" customWidth="1"/>
    <col min="3599" max="3599" width="15.85546875" style="247" customWidth="1"/>
    <col min="3600" max="3600" width="15.28515625" style="247" customWidth="1"/>
    <col min="3601" max="3601" width="16.28515625" style="247" customWidth="1"/>
    <col min="3602" max="3602" width="16.42578125" style="247" customWidth="1"/>
    <col min="3603" max="3604" width="27.85546875" style="247" customWidth="1"/>
    <col min="3605" max="3605" width="14" style="247" customWidth="1"/>
    <col min="3606" max="3606" width="14.42578125" style="247" customWidth="1"/>
    <col min="3607" max="3607" width="13" style="247" customWidth="1"/>
    <col min="3608" max="3608" width="12.5703125" style="247" customWidth="1"/>
    <col min="3609" max="3609" width="16.28515625" style="247" customWidth="1"/>
    <col min="3610" max="3610" width="12.5703125" style="247" customWidth="1"/>
    <col min="3611" max="3611" width="22.42578125" style="247" customWidth="1"/>
    <col min="3612" max="3613" width="0" style="247" hidden="1" customWidth="1"/>
    <col min="3614" max="3844" width="9" style="247"/>
    <col min="3845" max="3845" width="7.140625" style="247" customWidth="1"/>
    <col min="3846" max="3846" width="66.7109375" style="247" bestFit="1" customWidth="1"/>
    <col min="3847" max="3847" width="16.28515625" style="247" customWidth="1"/>
    <col min="3848" max="3849" width="13.7109375" style="247" customWidth="1"/>
    <col min="3850" max="3850" width="14.140625" style="247" customWidth="1"/>
    <col min="3851" max="3851" width="16.42578125" style="247" customWidth="1"/>
    <col min="3852" max="3852" width="15.140625" style="247" bestFit="1" customWidth="1"/>
    <col min="3853" max="3853" width="20" style="247" customWidth="1"/>
    <col min="3854" max="3854" width="15" style="247" customWidth="1"/>
    <col min="3855" max="3855" width="15.85546875" style="247" customWidth="1"/>
    <col min="3856" max="3856" width="15.28515625" style="247" customWidth="1"/>
    <col min="3857" max="3857" width="16.28515625" style="247" customWidth="1"/>
    <col min="3858" max="3858" width="16.42578125" style="247" customWidth="1"/>
    <col min="3859" max="3860" width="27.85546875" style="247" customWidth="1"/>
    <col min="3861" max="3861" width="14" style="247" customWidth="1"/>
    <col min="3862" max="3862" width="14.42578125" style="247" customWidth="1"/>
    <col min="3863" max="3863" width="13" style="247" customWidth="1"/>
    <col min="3864" max="3864" width="12.5703125" style="247" customWidth="1"/>
    <col min="3865" max="3865" width="16.28515625" style="247" customWidth="1"/>
    <col min="3866" max="3866" width="12.5703125" style="247" customWidth="1"/>
    <col min="3867" max="3867" width="22.42578125" style="247" customWidth="1"/>
    <col min="3868" max="3869" width="0" style="247" hidden="1" customWidth="1"/>
    <col min="3870" max="4100" width="9" style="247"/>
    <col min="4101" max="4101" width="7.140625" style="247" customWidth="1"/>
    <col min="4102" max="4102" width="66.7109375" style="247" bestFit="1" customWidth="1"/>
    <col min="4103" max="4103" width="16.28515625" style="247" customWidth="1"/>
    <col min="4104" max="4105" width="13.7109375" style="247" customWidth="1"/>
    <col min="4106" max="4106" width="14.140625" style="247" customWidth="1"/>
    <col min="4107" max="4107" width="16.42578125" style="247" customWidth="1"/>
    <col min="4108" max="4108" width="15.140625" style="247" bestFit="1" customWidth="1"/>
    <col min="4109" max="4109" width="20" style="247" customWidth="1"/>
    <col min="4110" max="4110" width="15" style="247" customWidth="1"/>
    <col min="4111" max="4111" width="15.85546875" style="247" customWidth="1"/>
    <col min="4112" max="4112" width="15.28515625" style="247" customWidth="1"/>
    <col min="4113" max="4113" width="16.28515625" style="247" customWidth="1"/>
    <col min="4114" max="4114" width="16.42578125" style="247" customWidth="1"/>
    <col min="4115" max="4116" width="27.85546875" style="247" customWidth="1"/>
    <col min="4117" max="4117" width="14" style="247" customWidth="1"/>
    <col min="4118" max="4118" width="14.42578125" style="247" customWidth="1"/>
    <col min="4119" max="4119" width="13" style="247" customWidth="1"/>
    <col min="4120" max="4120" width="12.5703125" style="247" customWidth="1"/>
    <col min="4121" max="4121" width="16.28515625" style="247" customWidth="1"/>
    <col min="4122" max="4122" width="12.5703125" style="247" customWidth="1"/>
    <col min="4123" max="4123" width="22.42578125" style="247" customWidth="1"/>
    <col min="4124" max="4125" width="0" style="247" hidden="1" customWidth="1"/>
    <col min="4126" max="4356" width="9" style="247"/>
    <col min="4357" max="4357" width="7.140625" style="247" customWidth="1"/>
    <col min="4358" max="4358" width="66.7109375" style="247" bestFit="1" customWidth="1"/>
    <col min="4359" max="4359" width="16.28515625" style="247" customWidth="1"/>
    <col min="4360" max="4361" width="13.7109375" style="247" customWidth="1"/>
    <col min="4362" max="4362" width="14.140625" style="247" customWidth="1"/>
    <col min="4363" max="4363" width="16.42578125" style="247" customWidth="1"/>
    <col min="4364" max="4364" width="15.140625" style="247" bestFit="1" customWidth="1"/>
    <col min="4365" max="4365" width="20" style="247" customWidth="1"/>
    <col min="4366" max="4366" width="15" style="247" customWidth="1"/>
    <col min="4367" max="4367" width="15.85546875" style="247" customWidth="1"/>
    <col min="4368" max="4368" width="15.28515625" style="247" customWidth="1"/>
    <col min="4369" max="4369" width="16.28515625" style="247" customWidth="1"/>
    <col min="4370" max="4370" width="16.42578125" style="247" customWidth="1"/>
    <col min="4371" max="4372" width="27.85546875" style="247" customWidth="1"/>
    <col min="4373" max="4373" width="14" style="247" customWidth="1"/>
    <col min="4374" max="4374" width="14.42578125" style="247" customWidth="1"/>
    <col min="4375" max="4375" width="13" style="247" customWidth="1"/>
    <col min="4376" max="4376" width="12.5703125" style="247" customWidth="1"/>
    <col min="4377" max="4377" width="16.28515625" style="247" customWidth="1"/>
    <col min="4378" max="4378" width="12.5703125" style="247" customWidth="1"/>
    <col min="4379" max="4379" width="22.42578125" style="247" customWidth="1"/>
    <col min="4380" max="4381" width="0" style="247" hidden="1" customWidth="1"/>
    <col min="4382" max="4612" width="9" style="247"/>
    <col min="4613" max="4613" width="7.140625" style="247" customWidth="1"/>
    <col min="4614" max="4614" width="66.7109375" style="247" bestFit="1" customWidth="1"/>
    <col min="4615" max="4615" width="16.28515625" style="247" customWidth="1"/>
    <col min="4616" max="4617" width="13.7109375" style="247" customWidth="1"/>
    <col min="4618" max="4618" width="14.140625" style="247" customWidth="1"/>
    <col min="4619" max="4619" width="16.42578125" style="247" customWidth="1"/>
    <col min="4620" max="4620" width="15.140625" style="247" bestFit="1" customWidth="1"/>
    <col min="4621" max="4621" width="20" style="247" customWidth="1"/>
    <col min="4622" max="4622" width="15" style="247" customWidth="1"/>
    <col min="4623" max="4623" width="15.85546875" style="247" customWidth="1"/>
    <col min="4624" max="4624" width="15.28515625" style="247" customWidth="1"/>
    <col min="4625" max="4625" width="16.28515625" style="247" customWidth="1"/>
    <col min="4626" max="4626" width="16.42578125" style="247" customWidth="1"/>
    <col min="4627" max="4628" width="27.85546875" style="247" customWidth="1"/>
    <col min="4629" max="4629" width="14" style="247" customWidth="1"/>
    <col min="4630" max="4630" width="14.42578125" style="247" customWidth="1"/>
    <col min="4631" max="4631" width="13" style="247" customWidth="1"/>
    <col min="4632" max="4632" width="12.5703125" style="247" customWidth="1"/>
    <col min="4633" max="4633" width="16.28515625" style="247" customWidth="1"/>
    <col min="4634" max="4634" width="12.5703125" style="247" customWidth="1"/>
    <col min="4635" max="4635" width="22.42578125" style="247" customWidth="1"/>
    <col min="4636" max="4637" width="0" style="247" hidden="1" customWidth="1"/>
    <col min="4638" max="4868" width="9" style="247"/>
    <col min="4869" max="4869" width="7.140625" style="247" customWidth="1"/>
    <col min="4870" max="4870" width="66.7109375" style="247" bestFit="1" customWidth="1"/>
    <col min="4871" max="4871" width="16.28515625" style="247" customWidth="1"/>
    <col min="4872" max="4873" width="13.7109375" style="247" customWidth="1"/>
    <col min="4874" max="4874" width="14.140625" style="247" customWidth="1"/>
    <col min="4875" max="4875" width="16.42578125" style="247" customWidth="1"/>
    <col min="4876" max="4876" width="15.140625" style="247" bestFit="1" customWidth="1"/>
    <col min="4877" max="4877" width="20" style="247" customWidth="1"/>
    <col min="4878" max="4878" width="15" style="247" customWidth="1"/>
    <col min="4879" max="4879" width="15.85546875" style="247" customWidth="1"/>
    <col min="4880" max="4880" width="15.28515625" style="247" customWidth="1"/>
    <col min="4881" max="4881" width="16.28515625" style="247" customWidth="1"/>
    <col min="4882" max="4882" width="16.42578125" style="247" customWidth="1"/>
    <col min="4883" max="4884" width="27.85546875" style="247" customWidth="1"/>
    <col min="4885" max="4885" width="14" style="247" customWidth="1"/>
    <col min="4886" max="4886" width="14.42578125" style="247" customWidth="1"/>
    <col min="4887" max="4887" width="13" style="247" customWidth="1"/>
    <col min="4888" max="4888" width="12.5703125" style="247" customWidth="1"/>
    <col min="4889" max="4889" width="16.28515625" style="247" customWidth="1"/>
    <col min="4890" max="4890" width="12.5703125" style="247" customWidth="1"/>
    <col min="4891" max="4891" width="22.42578125" style="247" customWidth="1"/>
    <col min="4892" max="4893" width="0" style="247" hidden="1" customWidth="1"/>
    <col min="4894" max="5124" width="9" style="247"/>
    <col min="5125" max="5125" width="7.140625" style="247" customWidth="1"/>
    <col min="5126" max="5126" width="66.7109375" style="247" bestFit="1" customWidth="1"/>
    <col min="5127" max="5127" width="16.28515625" style="247" customWidth="1"/>
    <col min="5128" max="5129" width="13.7109375" style="247" customWidth="1"/>
    <col min="5130" max="5130" width="14.140625" style="247" customWidth="1"/>
    <col min="5131" max="5131" width="16.42578125" style="247" customWidth="1"/>
    <col min="5132" max="5132" width="15.140625" style="247" bestFit="1" customWidth="1"/>
    <col min="5133" max="5133" width="20" style="247" customWidth="1"/>
    <col min="5134" max="5134" width="15" style="247" customWidth="1"/>
    <col min="5135" max="5135" width="15.85546875" style="247" customWidth="1"/>
    <col min="5136" max="5136" width="15.28515625" style="247" customWidth="1"/>
    <col min="5137" max="5137" width="16.28515625" style="247" customWidth="1"/>
    <col min="5138" max="5138" width="16.42578125" style="247" customWidth="1"/>
    <col min="5139" max="5140" width="27.85546875" style="247" customWidth="1"/>
    <col min="5141" max="5141" width="14" style="247" customWidth="1"/>
    <col min="5142" max="5142" width="14.42578125" style="247" customWidth="1"/>
    <col min="5143" max="5143" width="13" style="247" customWidth="1"/>
    <col min="5144" max="5144" width="12.5703125" style="247" customWidth="1"/>
    <col min="5145" max="5145" width="16.28515625" style="247" customWidth="1"/>
    <col min="5146" max="5146" width="12.5703125" style="247" customWidth="1"/>
    <col min="5147" max="5147" width="22.42578125" style="247" customWidth="1"/>
    <col min="5148" max="5149" width="0" style="247" hidden="1" customWidth="1"/>
    <col min="5150" max="5380" width="9" style="247"/>
    <col min="5381" max="5381" width="7.140625" style="247" customWidth="1"/>
    <col min="5382" max="5382" width="66.7109375" style="247" bestFit="1" customWidth="1"/>
    <col min="5383" max="5383" width="16.28515625" style="247" customWidth="1"/>
    <col min="5384" max="5385" width="13.7109375" style="247" customWidth="1"/>
    <col min="5386" max="5386" width="14.140625" style="247" customWidth="1"/>
    <col min="5387" max="5387" width="16.42578125" style="247" customWidth="1"/>
    <col min="5388" max="5388" width="15.140625" style="247" bestFit="1" customWidth="1"/>
    <col min="5389" max="5389" width="20" style="247" customWidth="1"/>
    <col min="5390" max="5390" width="15" style="247" customWidth="1"/>
    <col min="5391" max="5391" width="15.85546875" style="247" customWidth="1"/>
    <col min="5392" max="5392" width="15.28515625" style="247" customWidth="1"/>
    <col min="5393" max="5393" width="16.28515625" style="247" customWidth="1"/>
    <col min="5394" max="5394" width="16.42578125" style="247" customWidth="1"/>
    <col min="5395" max="5396" width="27.85546875" style="247" customWidth="1"/>
    <col min="5397" max="5397" width="14" style="247" customWidth="1"/>
    <col min="5398" max="5398" width="14.42578125" style="247" customWidth="1"/>
    <col min="5399" max="5399" width="13" style="247" customWidth="1"/>
    <col min="5400" max="5400" width="12.5703125" style="247" customWidth="1"/>
    <col min="5401" max="5401" width="16.28515625" style="247" customWidth="1"/>
    <col min="5402" max="5402" width="12.5703125" style="247" customWidth="1"/>
    <col min="5403" max="5403" width="22.42578125" style="247" customWidth="1"/>
    <col min="5404" max="5405" width="0" style="247" hidden="1" customWidth="1"/>
    <col min="5406" max="5636" width="9" style="247"/>
    <col min="5637" max="5637" width="7.140625" style="247" customWidth="1"/>
    <col min="5638" max="5638" width="66.7109375" style="247" bestFit="1" customWidth="1"/>
    <col min="5639" max="5639" width="16.28515625" style="247" customWidth="1"/>
    <col min="5640" max="5641" width="13.7109375" style="247" customWidth="1"/>
    <col min="5642" max="5642" width="14.140625" style="247" customWidth="1"/>
    <col min="5643" max="5643" width="16.42578125" style="247" customWidth="1"/>
    <col min="5644" max="5644" width="15.140625" style="247" bestFit="1" customWidth="1"/>
    <col min="5645" max="5645" width="20" style="247" customWidth="1"/>
    <col min="5646" max="5646" width="15" style="247" customWidth="1"/>
    <col min="5647" max="5647" width="15.85546875" style="247" customWidth="1"/>
    <col min="5648" max="5648" width="15.28515625" style="247" customWidth="1"/>
    <col min="5649" max="5649" width="16.28515625" style="247" customWidth="1"/>
    <col min="5650" max="5650" width="16.42578125" style="247" customWidth="1"/>
    <col min="5651" max="5652" width="27.85546875" style="247" customWidth="1"/>
    <col min="5653" max="5653" width="14" style="247" customWidth="1"/>
    <col min="5654" max="5654" width="14.42578125" style="247" customWidth="1"/>
    <col min="5655" max="5655" width="13" style="247" customWidth="1"/>
    <col min="5656" max="5656" width="12.5703125" style="247" customWidth="1"/>
    <col min="5657" max="5657" width="16.28515625" style="247" customWidth="1"/>
    <col min="5658" max="5658" width="12.5703125" style="247" customWidth="1"/>
    <col min="5659" max="5659" width="22.42578125" style="247" customWidth="1"/>
    <col min="5660" max="5661" width="0" style="247" hidden="1" customWidth="1"/>
    <col min="5662" max="5892" width="9" style="247"/>
    <col min="5893" max="5893" width="7.140625" style="247" customWidth="1"/>
    <col min="5894" max="5894" width="66.7109375" style="247" bestFit="1" customWidth="1"/>
    <col min="5895" max="5895" width="16.28515625" style="247" customWidth="1"/>
    <col min="5896" max="5897" width="13.7109375" style="247" customWidth="1"/>
    <col min="5898" max="5898" width="14.140625" style="247" customWidth="1"/>
    <col min="5899" max="5899" width="16.42578125" style="247" customWidth="1"/>
    <col min="5900" max="5900" width="15.140625" style="247" bestFit="1" customWidth="1"/>
    <col min="5901" max="5901" width="20" style="247" customWidth="1"/>
    <col min="5902" max="5902" width="15" style="247" customWidth="1"/>
    <col min="5903" max="5903" width="15.85546875" style="247" customWidth="1"/>
    <col min="5904" max="5904" width="15.28515625" style="247" customWidth="1"/>
    <col min="5905" max="5905" width="16.28515625" style="247" customWidth="1"/>
    <col min="5906" max="5906" width="16.42578125" style="247" customWidth="1"/>
    <col min="5907" max="5908" width="27.85546875" style="247" customWidth="1"/>
    <col min="5909" max="5909" width="14" style="247" customWidth="1"/>
    <col min="5910" max="5910" width="14.42578125" style="247" customWidth="1"/>
    <col min="5911" max="5911" width="13" style="247" customWidth="1"/>
    <col min="5912" max="5912" width="12.5703125" style="247" customWidth="1"/>
    <col min="5913" max="5913" width="16.28515625" style="247" customWidth="1"/>
    <col min="5914" max="5914" width="12.5703125" style="247" customWidth="1"/>
    <col min="5915" max="5915" width="22.42578125" style="247" customWidth="1"/>
    <col min="5916" max="5917" width="0" style="247" hidden="1" customWidth="1"/>
    <col min="5918" max="6148" width="9" style="247"/>
    <col min="6149" max="6149" width="7.140625" style="247" customWidth="1"/>
    <col min="6150" max="6150" width="66.7109375" style="247" bestFit="1" customWidth="1"/>
    <col min="6151" max="6151" width="16.28515625" style="247" customWidth="1"/>
    <col min="6152" max="6153" width="13.7109375" style="247" customWidth="1"/>
    <col min="6154" max="6154" width="14.140625" style="247" customWidth="1"/>
    <col min="6155" max="6155" width="16.42578125" style="247" customWidth="1"/>
    <col min="6156" max="6156" width="15.140625" style="247" bestFit="1" customWidth="1"/>
    <col min="6157" max="6157" width="20" style="247" customWidth="1"/>
    <col min="6158" max="6158" width="15" style="247" customWidth="1"/>
    <col min="6159" max="6159" width="15.85546875" style="247" customWidth="1"/>
    <col min="6160" max="6160" width="15.28515625" style="247" customWidth="1"/>
    <col min="6161" max="6161" width="16.28515625" style="247" customWidth="1"/>
    <col min="6162" max="6162" width="16.42578125" style="247" customWidth="1"/>
    <col min="6163" max="6164" width="27.85546875" style="247" customWidth="1"/>
    <col min="6165" max="6165" width="14" style="247" customWidth="1"/>
    <col min="6166" max="6166" width="14.42578125" style="247" customWidth="1"/>
    <col min="6167" max="6167" width="13" style="247" customWidth="1"/>
    <col min="6168" max="6168" width="12.5703125" style="247" customWidth="1"/>
    <col min="6169" max="6169" width="16.28515625" style="247" customWidth="1"/>
    <col min="6170" max="6170" width="12.5703125" style="247" customWidth="1"/>
    <col min="6171" max="6171" width="22.42578125" style="247" customWidth="1"/>
    <col min="6172" max="6173" width="0" style="247" hidden="1" customWidth="1"/>
    <col min="6174" max="6404" width="9" style="247"/>
    <col min="6405" max="6405" width="7.140625" style="247" customWidth="1"/>
    <col min="6406" max="6406" width="66.7109375" style="247" bestFit="1" customWidth="1"/>
    <col min="6407" max="6407" width="16.28515625" style="247" customWidth="1"/>
    <col min="6408" max="6409" width="13.7109375" style="247" customWidth="1"/>
    <col min="6410" max="6410" width="14.140625" style="247" customWidth="1"/>
    <col min="6411" max="6411" width="16.42578125" style="247" customWidth="1"/>
    <col min="6412" max="6412" width="15.140625" style="247" bestFit="1" customWidth="1"/>
    <col min="6413" max="6413" width="20" style="247" customWidth="1"/>
    <col min="6414" max="6414" width="15" style="247" customWidth="1"/>
    <col min="6415" max="6415" width="15.85546875" style="247" customWidth="1"/>
    <col min="6416" max="6416" width="15.28515625" style="247" customWidth="1"/>
    <col min="6417" max="6417" width="16.28515625" style="247" customWidth="1"/>
    <col min="6418" max="6418" width="16.42578125" style="247" customWidth="1"/>
    <col min="6419" max="6420" width="27.85546875" style="247" customWidth="1"/>
    <col min="6421" max="6421" width="14" style="247" customWidth="1"/>
    <col min="6422" max="6422" width="14.42578125" style="247" customWidth="1"/>
    <col min="6423" max="6423" width="13" style="247" customWidth="1"/>
    <col min="6424" max="6424" width="12.5703125" style="247" customWidth="1"/>
    <col min="6425" max="6425" width="16.28515625" style="247" customWidth="1"/>
    <col min="6426" max="6426" width="12.5703125" style="247" customWidth="1"/>
    <col min="6427" max="6427" width="22.42578125" style="247" customWidth="1"/>
    <col min="6428" max="6429" width="0" style="247" hidden="1" customWidth="1"/>
    <col min="6430" max="6660" width="9" style="247"/>
    <col min="6661" max="6661" width="7.140625" style="247" customWidth="1"/>
    <col min="6662" max="6662" width="66.7109375" style="247" bestFit="1" customWidth="1"/>
    <col min="6663" max="6663" width="16.28515625" style="247" customWidth="1"/>
    <col min="6664" max="6665" width="13.7109375" style="247" customWidth="1"/>
    <col min="6666" max="6666" width="14.140625" style="247" customWidth="1"/>
    <col min="6667" max="6667" width="16.42578125" style="247" customWidth="1"/>
    <col min="6668" max="6668" width="15.140625" style="247" bestFit="1" customWidth="1"/>
    <col min="6669" max="6669" width="20" style="247" customWidth="1"/>
    <col min="6670" max="6670" width="15" style="247" customWidth="1"/>
    <col min="6671" max="6671" width="15.85546875" style="247" customWidth="1"/>
    <col min="6672" max="6672" width="15.28515625" style="247" customWidth="1"/>
    <col min="6673" max="6673" width="16.28515625" style="247" customWidth="1"/>
    <col min="6674" max="6674" width="16.42578125" style="247" customWidth="1"/>
    <col min="6675" max="6676" width="27.85546875" style="247" customWidth="1"/>
    <col min="6677" max="6677" width="14" style="247" customWidth="1"/>
    <col min="6678" max="6678" width="14.42578125" style="247" customWidth="1"/>
    <col min="6679" max="6679" width="13" style="247" customWidth="1"/>
    <col min="6680" max="6680" width="12.5703125" style="247" customWidth="1"/>
    <col min="6681" max="6681" width="16.28515625" style="247" customWidth="1"/>
    <col min="6682" max="6682" width="12.5703125" style="247" customWidth="1"/>
    <col min="6683" max="6683" width="22.42578125" style="247" customWidth="1"/>
    <col min="6684" max="6685" width="0" style="247" hidden="1" customWidth="1"/>
    <col min="6686" max="6916" width="9" style="247"/>
    <col min="6917" max="6917" width="7.140625" style="247" customWidth="1"/>
    <col min="6918" max="6918" width="66.7109375" style="247" bestFit="1" customWidth="1"/>
    <col min="6919" max="6919" width="16.28515625" style="247" customWidth="1"/>
    <col min="6920" max="6921" width="13.7109375" style="247" customWidth="1"/>
    <col min="6922" max="6922" width="14.140625" style="247" customWidth="1"/>
    <col min="6923" max="6923" width="16.42578125" style="247" customWidth="1"/>
    <col min="6924" max="6924" width="15.140625" style="247" bestFit="1" customWidth="1"/>
    <col min="6925" max="6925" width="20" style="247" customWidth="1"/>
    <col min="6926" max="6926" width="15" style="247" customWidth="1"/>
    <col min="6927" max="6927" width="15.85546875" style="247" customWidth="1"/>
    <col min="6928" max="6928" width="15.28515625" style="247" customWidth="1"/>
    <col min="6929" max="6929" width="16.28515625" style="247" customWidth="1"/>
    <col min="6930" max="6930" width="16.42578125" style="247" customWidth="1"/>
    <col min="6931" max="6932" width="27.85546875" style="247" customWidth="1"/>
    <col min="6933" max="6933" width="14" style="247" customWidth="1"/>
    <col min="6934" max="6934" width="14.42578125" style="247" customWidth="1"/>
    <col min="6935" max="6935" width="13" style="247" customWidth="1"/>
    <col min="6936" max="6936" width="12.5703125" style="247" customWidth="1"/>
    <col min="6937" max="6937" width="16.28515625" style="247" customWidth="1"/>
    <col min="6938" max="6938" width="12.5703125" style="247" customWidth="1"/>
    <col min="6939" max="6939" width="22.42578125" style="247" customWidth="1"/>
    <col min="6940" max="6941" width="0" style="247" hidden="1" customWidth="1"/>
    <col min="6942" max="7172" width="9" style="247"/>
    <col min="7173" max="7173" width="7.140625" style="247" customWidth="1"/>
    <col min="7174" max="7174" width="66.7109375" style="247" bestFit="1" customWidth="1"/>
    <col min="7175" max="7175" width="16.28515625" style="247" customWidth="1"/>
    <col min="7176" max="7177" width="13.7109375" style="247" customWidth="1"/>
    <col min="7178" max="7178" width="14.140625" style="247" customWidth="1"/>
    <col min="7179" max="7179" width="16.42578125" style="247" customWidth="1"/>
    <col min="7180" max="7180" width="15.140625" style="247" bestFit="1" customWidth="1"/>
    <col min="7181" max="7181" width="20" style="247" customWidth="1"/>
    <col min="7182" max="7182" width="15" style="247" customWidth="1"/>
    <col min="7183" max="7183" width="15.85546875" style="247" customWidth="1"/>
    <col min="7184" max="7184" width="15.28515625" style="247" customWidth="1"/>
    <col min="7185" max="7185" width="16.28515625" style="247" customWidth="1"/>
    <col min="7186" max="7186" width="16.42578125" style="247" customWidth="1"/>
    <col min="7187" max="7188" width="27.85546875" style="247" customWidth="1"/>
    <col min="7189" max="7189" width="14" style="247" customWidth="1"/>
    <col min="7190" max="7190" width="14.42578125" style="247" customWidth="1"/>
    <col min="7191" max="7191" width="13" style="247" customWidth="1"/>
    <col min="7192" max="7192" width="12.5703125" style="247" customWidth="1"/>
    <col min="7193" max="7193" width="16.28515625" style="247" customWidth="1"/>
    <col min="7194" max="7194" width="12.5703125" style="247" customWidth="1"/>
    <col min="7195" max="7195" width="22.42578125" style="247" customWidth="1"/>
    <col min="7196" max="7197" width="0" style="247" hidden="1" customWidth="1"/>
    <col min="7198" max="7428" width="9" style="247"/>
    <col min="7429" max="7429" width="7.140625" style="247" customWidth="1"/>
    <col min="7430" max="7430" width="66.7109375" style="247" bestFit="1" customWidth="1"/>
    <col min="7431" max="7431" width="16.28515625" style="247" customWidth="1"/>
    <col min="7432" max="7433" width="13.7109375" style="247" customWidth="1"/>
    <col min="7434" max="7434" width="14.140625" style="247" customWidth="1"/>
    <col min="7435" max="7435" width="16.42578125" style="247" customWidth="1"/>
    <col min="7436" max="7436" width="15.140625" style="247" bestFit="1" customWidth="1"/>
    <col min="7437" max="7437" width="20" style="247" customWidth="1"/>
    <col min="7438" max="7438" width="15" style="247" customWidth="1"/>
    <col min="7439" max="7439" width="15.85546875" style="247" customWidth="1"/>
    <col min="7440" max="7440" width="15.28515625" style="247" customWidth="1"/>
    <col min="7441" max="7441" width="16.28515625" style="247" customWidth="1"/>
    <col min="7442" max="7442" width="16.42578125" style="247" customWidth="1"/>
    <col min="7443" max="7444" width="27.85546875" style="247" customWidth="1"/>
    <col min="7445" max="7445" width="14" style="247" customWidth="1"/>
    <col min="7446" max="7446" width="14.42578125" style="247" customWidth="1"/>
    <col min="7447" max="7447" width="13" style="247" customWidth="1"/>
    <col min="7448" max="7448" width="12.5703125" style="247" customWidth="1"/>
    <col min="7449" max="7449" width="16.28515625" style="247" customWidth="1"/>
    <col min="7450" max="7450" width="12.5703125" style="247" customWidth="1"/>
    <col min="7451" max="7451" width="22.42578125" style="247" customWidth="1"/>
    <col min="7452" max="7453" width="0" style="247" hidden="1" customWidth="1"/>
    <col min="7454" max="7684" width="9" style="247"/>
    <col min="7685" max="7685" width="7.140625" style="247" customWidth="1"/>
    <col min="7686" max="7686" width="66.7109375" style="247" bestFit="1" customWidth="1"/>
    <col min="7687" max="7687" width="16.28515625" style="247" customWidth="1"/>
    <col min="7688" max="7689" width="13.7109375" style="247" customWidth="1"/>
    <col min="7690" max="7690" width="14.140625" style="247" customWidth="1"/>
    <col min="7691" max="7691" width="16.42578125" style="247" customWidth="1"/>
    <col min="7692" max="7692" width="15.140625" style="247" bestFit="1" customWidth="1"/>
    <col min="7693" max="7693" width="20" style="247" customWidth="1"/>
    <col min="7694" max="7694" width="15" style="247" customWidth="1"/>
    <col min="7695" max="7695" width="15.85546875" style="247" customWidth="1"/>
    <col min="7696" max="7696" width="15.28515625" style="247" customWidth="1"/>
    <col min="7697" max="7697" width="16.28515625" style="247" customWidth="1"/>
    <col min="7698" max="7698" width="16.42578125" style="247" customWidth="1"/>
    <col min="7699" max="7700" width="27.85546875" style="247" customWidth="1"/>
    <col min="7701" max="7701" width="14" style="247" customWidth="1"/>
    <col min="7702" max="7702" width="14.42578125" style="247" customWidth="1"/>
    <col min="7703" max="7703" width="13" style="247" customWidth="1"/>
    <col min="7704" max="7704" width="12.5703125" style="247" customWidth="1"/>
    <col min="7705" max="7705" width="16.28515625" style="247" customWidth="1"/>
    <col min="7706" max="7706" width="12.5703125" style="247" customWidth="1"/>
    <col min="7707" max="7707" width="22.42578125" style="247" customWidth="1"/>
    <col min="7708" max="7709" width="0" style="247" hidden="1" customWidth="1"/>
    <col min="7710" max="7940" width="9" style="247"/>
    <col min="7941" max="7941" width="7.140625" style="247" customWidth="1"/>
    <col min="7942" max="7942" width="66.7109375" style="247" bestFit="1" customWidth="1"/>
    <col min="7943" max="7943" width="16.28515625" style="247" customWidth="1"/>
    <col min="7944" max="7945" width="13.7109375" style="247" customWidth="1"/>
    <col min="7946" max="7946" width="14.140625" style="247" customWidth="1"/>
    <col min="7947" max="7947" width="16.42578125" style="247" customWidth="1"/>
    <col min="7948" max="7948" width="15.140625" style="247" bestFit="1" customWidth="1"/>
    <col min="7949" max="7949" width="20" style="247" customWidth="1"/>
    <col min="7950" max="7950" width="15" style="247" customWidth="1"/>
    <col min="7951" max="7951" width="15.85546875" style="247" customWidth="1"/>
    <col min="7952" max="7952" width="15.28515625" style="247" customWidth="1"/>
    <col min="7953" max="7953" width="16.28515625" style="247" customWidth="1"/>
    <col min="7954" max="7954" width="16.42578125" style="247" customWidth="1"/>
    <col min="7955" max="7956" width="27.85546875" style="247" customWidth="1"/>
    <col min="7957" max="7957" width="14" style="247" customWidth="1"/>
    <col min="7958" max="7958" width="14.42578125" style="247" customWidth="1"/>
    <col min="7959" max="7959" width="13" style="247" customWidth="1"/>
    <col min="7960" max="7960" width="12.5703125" style="247" customWidth="1"/>
    <col min="7961" max="7961" width="16.28515625" style="247" customWidth="1"/>
    <col min="7962" max="7962" width="12.5703125" style="247" customWidth="1"/>
    <col min="7963" max="7963" width="22.42578125" style="247" customWidth="1"/>
    <col min="7964" max="7965" width="0" style="247" hidden="1" customWidth="1"/>
    <col min="7966" max="8196" width="9" style="247"/>
    <col min="8197" max="8197" width="7.140625" style="247" customWidth="1"/>
    <col min="8198" max="8198" width="66.7109375" style="247" bestFit="1" customWidth="1"/>
    <col min="8199" max="8199" width="16.28515625" style="247" customWidth="1"/>
    <col min="8200" max="8201" width="13.7109375" style="247" customWidth="1"/>
    <col min="8202" max="8202" width="14.140625" style="247" customWidth="1"/>
    <col min="8203" max="8203" width="16.42578125" style="247" customWidth="1"/>
    <col min="8204" max="8204" width="15.140625" style="247" bestFit="1" customWidth="1"/>
    <col min="8205" max="8205" width="20" style="247" customWidth="1"/>
    <col min="8206" max="8206" width="15" style="247" customWidth="1"/>
    <col min="8207" max="8207" width="15.85546875" style="247" customWidth="1"/>
    <col min="8208" max="8208" width="15.28515625" style="247" customWidth="1"/>
    <col min="8209" max="8209" width="16.28515625" style="247" customWidth="1"/>
    <col min="8210" max="8210" width="16.42578125" style="247" customWidth="1"/>
    <col min="8211" max="8212" width="27.85546875" style="247" customWidth="1"/>
    <col min="8213" max="8213" width="14" style="247" customWidth="1"/>
    <col min="8214" max="8214" width="14.42578125" style="247" customWidth="1"/>
    <col min="8215" max="8215" width="13" style="247" customWidth="1"/>
    <col min="8216" max="8216" width="12.5703125" style="247" customWidth="1"/>
    <col min="8217" max="8217" width="16.28515625" style="247" customWidth="1"/>
    <col min="8218" max="8218" width="12.5703125" style="247" customWidth="1"/>
    <col min="8219" max="8219" width="22.42578125" style="247" customWidth="1"/>
    <col min="8220" max="8221" width="0" style="247" hidden="1" customWidth="1"/>
    <col min="8222" max="8452" width="9" style="247"/>
    <col min="8453" max="8453" width="7.140625" style="247" customWidth="1"/>
    <col min="8454" max="8454" width="66.7109375" style="247" bestFit="1" customWidth="1"/>
    <col min="8455" max="8455" width="16.28515625" style="247" customWidth="1"/>
    <col min="8456" max="8457" width="13.7109375" style="247" customWidth="1"/>
    <col min="8458" max="8458" width="14.140625" style="247" customWidth="1"/>
    <col min="8459" max="8459" width="16.42578125" style="247" customWidth="1"/>
    <col min="8460" max="8460" width="15.140625" style="247" bestFit="1" customWidth="1"/>
    <col min="8461" max="8461" width="20" style="247" customWidth="1"/>
    <col min="8462" max="8462" width="15" style="247" customWidth="1"/>
    <col min="8463" max="8463" width="15.85546875" style="247" customWidth="1"/>
    <col min="8464" max="8464" width="15.28515625" style="247" customWidth="1"/>
    <col min="8465" max="8465" width="16.28515625" style="247" customWidth="1"/>
    <col min="8466" max="8466" width="16.42578125" style="247" customWidth="1"/>
    <col min="8467" max="8468" width="27.85546875" style="247" customWidth="1"/>
    <col min="8469" max="8469" width="14" style="247" customWidth="1"/>
    <col min="8470" max="8470" width="14.42578125" style="247" customWidth="1"/>
    <col min="8471" max="8471" width="13" style="247" customWidth="1"/>
    <col min="8472" max="8472" width="12.5703125" style="247" customWidth="1"/>
    <col min="8473" max="8473" width="16.28515625" style="247" customWidth="1"/>
    <col min="8474" max="8474" width="12.5703125" style="247" customWidth="1"/>
    <col min="8475" max="8475" width="22.42578125" style="247" customWidth="1"/>
    <col min="8476" max="8477" width="0" style="247" hidden="1" customWidth="1"/>
    <col min="8478" max="8708" width="9" style="247"/>
    <col min="8709" max="8709" width="7.140625" style="247" customWidth="1"/>
    <col min="8710" max="8710" width="66.7109375" style="247" bestFit="1" customWidth="1"/>
    <col min="8711" max="8711" width="16.28515625" style="247" customWidth="1"/>
    <col min="8712" max="8713" width="13.7109375" style="247" customWidth="1"/>
    <col min="8714" max="8714" width="14.140625" style="247" customWidth="1"/>
    <col min="8715" max="8715" width="16.42578125" style="247" customWidth="1"/>
    <col min="8716" max="8716" width="15.140625" style="247" bestFit="1" customWidth="1"/>
    <col min="8717" max="8717" width="20" style="247" customWidth="1"/>
    <col min="8718" max="8718" width="15" style="247" customWidth="1"/>
    <col min="8719" max="8719" width="15.85546875" style="247" customWidth="1"/>
    <col min="8720" max="8720" width="15.28515625" style="247" customWidth="1"/>
    <col min="8721" max="8721" width="16.28515625" style="247" customWidth="1"/>
    <col min="8722" max="8722" width="16.42578125" style="247" customWidth="1"/>
    <col min="8723" max="8724" width="27.85546875" style="247" customWidth="1"/>
    <col min="8725" max="8725" width="14" style="247" customWidth="1"/>
    <col min="8726" max="8726" width="14.42578125" style="247" customWidth="1"/>
    <col min="8727" max="8727" width="13" style="247" customWidth="1"/>
    <col min="8728" max="8728" width="12.5703125" style="247" customWidth="1"/>
    <col min="8729" max="8729" width="16.28515625" style="247" customWidth="1"/>
    <col min="8730" max="8730" width="12.5703125" style="247" customWidth="1"/>
    <col min="8731" max="8731" width="22.42578125" style="247" customWidth="1"/>
    <col min="8732" max="8733" width="0" style="247" hidden="1" customWidth="1"/>
    <col min="8734" max="8964" width="9" style="247"/>
    <col min="8965" max="8965" width="7.140625" style="247" customWidth="1"/>
    <col min="8966" max="8966" width="66.7109375" style="247" bestFit="1" customWidth="1"/>
    <col min="8967" max="8967" width="16.28515625" style="247" customWidth="1"/>
    <col min="8968" max="8969" width="13.7109375" style="247" customWidth="1"/>
    <col min="8970" max="8970" width="14.140625" style="247" customWidth="1"/>
    <col min="8971" max="8971" width="16.42578125" style="247" customWidth="1"/>
    <col min="8972" max="8972" width="15.140625" style="247" bestFit="1" customWidth="1"/>
    <col min="8973" max="8973" width="20" style="247" customWidth="1"/>
    <col min="8974" max="8974" width="15" style="247" customWidth="1"/>
    <col min="8975" max="8975" width="15.85546875" style="247" customWidth="1"/>
    <col min="8976" max="8976" width="15.28515625" style="247" customWidth="1"/>
    <col min="8977" max="8977" width="16.28515625" style="247" customWidth="1"/>
    <col min="8978" max="8978" width="16.42578125" style="247" customWidth="1"/>
    <col min="8979" max="8980" width="27.85546875" style="247" customWidth="1"/>
    <col min="8981" max="8981" width="14" style="247" customWidth="1"/>
    <col min="8982" max="8982" width="14.42578125" style="247" customWidth="1"/>
    <col min="8983" max="8983" width="13" style="247" customWidth="1"/>
    <col min="8984" max="8984" width="12.5703125" style="247" customWidth="1"/>
    <col min="8985" max="8985" width="16.28515625" style="247" customWidth="1"/>
    <col min="8986" max="8986" width="12.5703125" style="247" customWidth="1"/>
    <col min="8987" max="8987" width="22.42578125" style="247" customWidth="1"/>
    <col min="8988" max="8989" width="0" style="247" hidden="1" customWidth="1"/>
    <col min="8990" max="9220" width="9" style="247"/>
    <col min="9221" max="9221" width="7.140625" style="247" customWidth="1"/>
    <col min="9222" max="9222" width="66.7109375" style="247" bestFit="1" customWidth="1"/>
    <col min="9223" max="9223" width="16.28515625" style="247" customWidth="1"/>
    <col min="9224" max="9225" width="13.7109375" style="247" customWidth="1"/>
    <col min="9226" max="9226" width="14.140625" style="247" customWidth="1"/>
    <col min="9227" max="9227" width="16.42578125" style="247" customWidth="1"/>
    <col min="9228" max="9228" width="15.140625" style="247" bestFit="1" customWidth="1"/>
    <col min="9229" max="9229" width="20" style="247" customWidth="1"/>
    <col min="9230" max="9230" width="15" style="247" customWidth="1"/>
    <col min="9231" max="9231" width="15.85546875" style="247" customWidth="1"/>
    <col min="9232" max="9232" width="15.28515625" style="247" customWidth="1"/>
    <col min="9233" max="9233" width="16.28515625" style="247" customWidth="1"/>
    <col min="9234" max="9234" width="16.42578125" style="247" customWidth="1"/>
    <col min="9235" max="9236" width="27.85546875" style="247" customWidth="1"/>
    <col min="9237" max="9237" width="14" style="247" customWidth="1"/>
    <col min="9238" max="9238" width="14.42578125" style="247" customWidth="1"/>
    <col min="9239" max="9239" width="13" style="247" customWidth="1"/>
    <col min="9240" max="9240" width="12.5703125" style="247" customWidth="1"/>
    <col min="9241" max="9241" width="16.28515625" style="247" customWidth="1"/>
    <col min="9242" max="9242" width="12.5703125" style="247" customWidth="1"/>
    <col min="9243" max="9243" width="22.42578125" style="247" customWidth="1"/>
    <col min="9244" max="9245" width="0" style="247" hidden="1" customWidth="1"/>
    <col min="9246" max="9476" width="9" style="247"/>
    <col min="9477" max="9477" width="7.140625" style="247" customWidth="1"/>
    <col min="9478" max="9478" width="66.7109375" style="247" bestFit="1" customWidth="1"/>
    <col min="9479" max="9479" width="16.28515625" style="247" customWidth="1"/>
    <col min="9480" max="9481" width="13.7109375" style="247" customWidth="1"/>
    <col min="9482" max="9482" width="14.140625" style="247" customWidth="1"/>
    <col min="9483" max="9483" width="16.42578125" style="247" customWidth="1"/>
    <col min="9484" max="9484" width="15.140625" style="247" bestFit="1" customWidth="1"/>
    <col min="9485" max="9485" width="20" style="247" customWidth="1"/>
    <col min="9486" max="9486" width="15" style="247" customWidth="1"/>
    <col min="9487" max="9487" width="15.85546875" style="247" customWidth="1"/>
    <col min="9488" max="9488" width="15.28515625" style="247" customWidth="1"/>
    <col min="9489" max="9489" width="16.28515625" style="247" customWidth="1"/>
    <col min="9490" max="9490" width="16.42578125" style="247" customWidth="1"/>
    <col min="9491" max="9492" width="27.85546875" style="247" customWidth="1"/>
    <col min="9493" max="9493" width="14" style="247" customWidth="1"/>
    <col min="9494" max="9494" width="14.42578125" style="247" customWidth="1"/>
    <col min="9495" max="9495" width="13" style="247" customWidth="1"/>
    <col min="9496" max="9496" width="12.5703125" style="247" customWidth="1"/>
    <col min="9497" max="9497" width="16.28515625" style="247" customWidth="1"/>
    <col min="9498" max="9498" width="12.5703125" style="247" customWidth="1"/>
    <col min="9499" max="9499" width="22.42578125" style="247" customWidth="1"/>
    <col min="9500" max="9501" width="0" style="247" hidden="1" customWidth="1"/>
    <col min="9502" max="9732" width="9" style="247"/>
    <col min="9733" max="9733" width="7.140625" style="247" customWidth="1"/>
    <col min="9734" max="9734" width="66.7109375" style="247" bestFit="1" customWidth="1"/>
    <col min="9735" max="9735" width="16.28515625" style="247" customWidth="1"/>
    <col min="9736" max="9737" width="13.7109375" style="247" customWidth="1"/>
    <col min="9738" max="9738" width="14.140625" style="247" customWidth="1"/>
    <col min="9739" max="9739" width="16.42578125" style="247" customWidth="1"/>
    <col min="9740" max="9740" width="15.140625" style="247" bestFit="1" customWidth="1"/>
    <col min="9741" max="9741" width="20" style="247" customWidth="1"/>
    <col min="9742" max="9742" width="15" style="247" customWidth="1"/>
    <col min="9743" max="9743" width="15.85546875" style="247" customWidth="1"/>
    <col min="9744" max="9744" width="15.28515625" style="247" customWidth="1"/>
    <col min="9745" max="9745" width="16.28515625" style="247" customWidth="1"/>
    <col min="9746" max="9746" width="16.42578125" style="247" customWidth="1"/>
    <col min="9747" max="9748" width="27.85546875" style="247" customWidth="1"/>
    <col min="9749" max="9749" width="14" style="247" customWidth="1"/>
    <col min="9750" max="9750" width="14.42578125" style="247" customWidth="1"/>
    <col min="9751" max="9751" width="13" style="247" customWidth="1"/>
    <col min="9752" max="9752" width="12.5703125" style="247" customWidth="1"/>
    <col min="9753" max="9753" width="16.28515625" style="247" customWidth="1"/>
    <col min="9754" max="9754" width="12.5703125" style="247" customWidth="1"/>
    <col min="9755" max="9755" width="22.42578125" style="247" customWidth="1"/>
    <col min="9756" max="9757" width="0" style="247" hidden="1" customWidth="1"/>
    <col min="9758" max="9988" width="9" style="247"/>
    <col min="9989" max="9989" width="7.140625" style="247" customWidth="1"/>
    <col min="9990" max="9990" width="66.7109375" style="247" bestFit="1" customWidth="1"/>
    <col min="9991" max="9991" width="16.28515625" style="247" customWidth="1"/>
    <col min="9992" max="9993" width="13.7109375" style="247" customWidth="1"/>
    <col min="9994" max="9994" width="14.140625" style="247" customWidth="1"/>
    <col min="9995" max="9995" width="16.42578125" style="247" customWidth="1"/>
    <col min="9996" max="9996" width="15.140625" style="247" bestFit="1" customWidth="1"/>
    <col min="9997" max="9997" width="20" style="247" customWidth="1"/>
    <col min="9998" max="9998" width="15" style="247" customWidth="1"/>
    <col min="9999" max="9999" width="15.85546875" style="247" customWidth="1"/>
    <col min="10000" max="10000" width="15.28515625" style="247" customWidth="1"/>
    <col min="10001" max="10001" width="16.28515625" style="247" customWidth="1"/>
    <col min="10002" max="10002" width="16.42578125" style="247" customWidth="1"/>
    <col min="10003" max="10004" width="27.85546875" style="247" customWidth="1"/>
    <col min="10005" max="10005" width="14" style="247" customWidth="1"/>
    <col min="10006" max="10006" width="14.42578125" style="247" customWidth="1"/>
    <col min="10007" max="10007" width="13" style="247" customWidth="1"/>
    <col min="10008" max="10008" width="12.5703125" style="247" customWidth="1"/>
    <col min="10009" max="10009" width="16.28515625" style="247" customWidth="1"/>
    <col min="10010" max="10010" width="12.5703125" style="247" customWidth="1"/>
    <col min="10011" max="10011" width="22.42578125" style="247" customWidth="1"/>
    <col min="10012" max="10013" width="0" style="247" hidden="1" customWidth="1"/>
    <col min="10014" max="10244" width="9" style="247"/>
    <col min="10245" max="10245" width="7.140625" style="247" customWidth="1"/>
    <col min="10246" max="10246" width="66.7109375" style="247" bestFit="1" customWidth="1"/>
    <col min="10247" max="10247" width="16.28515625" style="247" customWidth="1"/>
    <col min="10248" max="10249" width="13.7109375" style="247" customWidth="1"/>
    <col min="10250" max="10250" width="14.140625" style="247" customWidth="1"/>
    <col min="10251" max="10251" width="16.42578125" style="247" customWidth="1"/>
    <col min="10252" max="10252" width="15.140625" style="247" bestFit="1" customWidth="1"/>
    <col min="10253" max="10253" width="20" style="247" customWidth="1"/>
    <col min="10254" max="10254" width="15" style="247" customWidth="1"/>
    <col min="10255" max="10255" width="15.85546875" style="247" customWidth="1"/>
    <col min="10256" max="10256" width="15.28515625" style="247" customWidth="1"/>
    <col min="10257" max="10257" width="16.28515625" style="247" customWidth="1"/>
    <col min="10258" max="10258" width="16.42578125" style="247" customWidth="1"/>
    <col min="10259" max="10260" width="27.85546875" style="247" customWidth="1"/>
    <col min="10261" max="10261" width="14" style="247" customWidth="1"/>
    <col min="10262" max="10262" width="14.42578125" style="247" customWidth="1"/>
    <col min="10263" max="10263" width="13" style="247" customWidth="1"/>
    <col min="10264" max="10264" width="12.5703125" style="247" customWidth="1"/>
    <col min="10265" max="10265" width="16.28515625" style="247" customWidth="1"/>
    <col min="10266" max="10266" width="12.5703125" style="247" customWidth="1"/>
    <col min="10267" max="10267" width="22.42578125" style="247" customWidth="1"/>
    <col min="10268" max="10269" width="0" style="247" hidden="1" customWidth="1"/>
    <col min="10270" max="10500" width="9" style="247"/>
    <col min="10501" max="10501" width="7.140625" style="247" customWidth="1"/>
    <col min="10502" max="10502" width="66.7109375" style="247" bestFit="1" customWidth="1"/>
    <col min="10503" max="10503" width="16.28515625" style="247" customWidth="1"/>
    <col min="10504" max="10505" width="13.7109375" style="247" customWidth="1"/>
    <col min="10506" max="10506" width="14.140625" style="247" customWidth="1"/>
    <col min="10507" max="10507" width="16.42578125" style="247" customWidth="1"/>
    <col min="10508" max="10508" width="15.140625" style="247" bestFit="1" customWidth="1"/>
    <col min="10509" max="10509" width="20" style="247" customWidth="1"/>
    <col min="10510" max="10510" width="15" style="247" customWidth="1"/>
    <col min="10511" max="10511" width="15.85546875" style="247" customWidth="1"/>
    <col min="10512" max="10512" width="15.28515625" style="247" customWidth="1"/>
    <col min="10513" max="10513" width="16.28515625" style="247" customWidth="1"/>
    <col min="10514" max="10514" width="16.42578125" style="247" customWidth="1"/>
    <col min="10515" max="10516" width="27.85546875" style="247" customWidth="1"/>
    <col min="10517" max="10517" width="14" style="247" customWidth="1"/>
    <col min="10518" max="10518" width="14.42578125" style="247" customWidth="1"/>
    <col min="10519" max="10519" width="13" style="247" customWidth="1"/>
    <col min="10520" max="10520" width="12.5703125" style="247" customWidth="1"/>
    <col min="10521" max="10521" width="16.28515625" style="247" customWidth="1"/>
    <col min="10522" max="10522" width="12.5703125" style="247" customWidth="1"/>
    <col min="10523" max="10523" width="22.42578125" style="247" customWidth="1"/>
    <col min="10524" max="10525" width="0" style="247" hidden="1" customWidth="1"/>
    <col min="10526" max="10756" width="9" style="247"/>
    <col min="10757" max="10757" width="7.140625" style="247" customWidth="1"/>
    <col min="10758" max="10758" width="66.7109375" style="247" bestFit="1" customWidth="1"/>
    <col min="10759" max="10759" width="16.28515625" style="247" customWidth="1"/>
    <col min="10760" max="10761" width="13.7109375" style="247" customWidth="1"/>
    <col min="10762" max="10762" width="14.140625" style="247" customWidth="1"/>
    <col min="10763" max="10763" width="16.42578125" style="247" customWidth="1"/>
    <col min="10764" max="10764" width="15.140625" style="247" bestFit="1" customWidth="1"/>
    <col min="10765" max="10765" width="20" style="247" customWidth="1"/>
    <col min="10766" max="10766" width="15" style="247" customWidth="1"/>
    <col min="10767" max="10767" width="15.85546875" style="247" customWidth="1"/>
    <col min="10768" max="10768" width="15.28515625" style="247" customWidth="1"/>
    <col min="10769" max="10769" width="16.28515625" style="247" customWidth="1"/>
    <col min="10770" max="10770" width="16.42578125" style="247" customWidth="1"/>
    <col min="10771" max="10772" width="27.85546875" style="247" customWidth="1"/>
    <col min="10773" max="10773" width="14" style="247" customWidth="1"/>
    <col min="10774" max="10774" width="14.42578125" style="247" customWidth="1"/>
    <col min="10775" max="10775" width="13" style="247" customWidth="1"/>
    <col min="10776" max="10776" width="12.5703125" style="247" customWidth="1"/>
    <col min="10777" max="10777" width="16.28515625" style="247" customWidth="1"/>
    <col min="10778" max="10778" width="12.5703125" style="247" customWidth="1"/>
    <col min="10779" max="10779" width="22.42578125" style="247" customWidth="1"/>
    <col min="10780" max="10781" width="0" style="247" hidden="1" customWidth="1"/>
    <col min="10782" max="11012" width="9" style="247"/>
    <col min="11013" max="11013" width="7.140625" style="247" customWidth="1"/>
    <col min="11014" max="11014" width="66.7109375" style="247" bestFit="1" customWidth="1"/>
    <col min="11015" max="11015" width="16.28515625" style="247" customWidth="1"/>
    <col min="11016" max="11017" width="13.7109375" style="247" customWidth="1"/>
    <col min="11018" max="11018" width="14.140625" style="247" customWidth="1"/>
    <col min="11019" max="11019" width="16.42578125" style="247" customWidth="1"/>
    <col min="11020" max="11020" width="15.140625" style="247" bestFit="1" customWidth="1"/>
    <col min="11021" max="11021" width="20" style="247" customWidth="1"/>
    <col min="11022" max="11022" width="15" style="247" customWidth="1"/>
    <col min="11023" max="11023" width="15.85546875" style="247" customWidth="1"/>
    <col min="11024" max="11024" width="15.28515625" style="247" customWidth="1"/>
    <col min="11025" max="11025" width="16.28515625" style="247" customWidth="1"/>
    <col min="11026" max="11026" width="16.42578125" style="247" customWidth="1"/>
    <col min="11027" max="11028" width="27.85546875" style="247" customWidth="1"/>
    <col min="11029" max="11029" width="14" style="247" customWidth="1"/>
    <col min="11030" max="11030" width="14.42578125" style="247" customWidth="1"/>
    <col min="11031" max="11031" width="13" style="247" customWidth="1"/>
    <col min="11032" max="11032" width="12.5703125" style="247" customWidth="1"/>
    <col min="11033" max="11033" width="16.28515625" style="247" customWidth="1"/>
    <col min="11034" max="11034" width="12.5703125" style="247" customWidth="1"/>
    <col min="11035" max="11035" width="22.42578125" style="247" customWidth="1"/>
    <col min="11036" max="11037" width="0" style="247" hidden="1" customWidth="1"/>
    <col min="11038" max="11268" width="9" style="247"/>
    <col min="11269" max="11269" width="7.140625" style="247" customWidth="1"/>
    <col min="11270" max="11270" width="66.7109375" style="247" bestFit="1" customWidth="1"/>
    <col min="11271" max="11271" width="16.28515625" style="247" customWidth="1"/>
    <col min="11272" max="11273" width="13.7109375" style="247" customWidth="1"/>
    <col min="11274" max="11274" width="14.140625" style="247" customWidth="1"/>
    <col min="11275" max="11275" width="16.42578125" style="247" customWidth="1"/>
    <col min="11276" max="11276" width="15.140625" style="247" bestFit="1" customWidth="1"/>
    <col min="11277" max="11277" width="20" style="247" customWidth="1"/>
    <col min="11278" max="11278" width="15" style="247" customWidth="1"/>
    <col min="11279" max="11279" width="15.85546875" style="247" customWidth="1"/>
    <col min="11280" max="11280" width="15.28515625" style="247" customWidth="1"/>
    <col min="11281" max="11281" width="16.28515625" style="247" customWidth="1"/>
    <col min="11282" max="11282" width="16.42578125" style="247" customWidth="1"/>
    <col min="11283" max="11284" width="27.85546875" style="247" customWidth="1"/>
    <col min="11285" max="11285" width="14" style="247" customWidth="1"/>
    <col min="11286" max="11286" width="14.42578125" style="247" customWidth="1"/>
    <col min="11287" max="11287" width="13" style="247" customWidth="1"/>
    <col min="11288" max="11288" width="12.5703125" style="247" customWidth="1"/>
    <col min="11289" max="11289" width="16.28515625" style="247" customWidth="1"/>
    <col min="11290" max="11290" width="12.5703125" style="247" customWidth="1"/>
    <col min="11291" max="11291" width="22.42578125" style="247" customWidth="1"/>
    <col min="11292" max="11293" width="0" style="247" hidden="1" customWidth="1"/>
    <col min="11294" max="11524" width="9" style="247"/>
    <col min="11525" max="11525" width="7.140625" style="247" customWidth="1"/>
    <col min="11526" max="11526" width="66.7109375" style="247" bestFit="1" customWidth="1"/>
    <col min="11527" max="11527" width="16.28515625" style="247" customWidth="1"/>
    <col min="11528" max="11529" width="13.7109375" style="247" customWidth="1"/>
    <col min="11530" max="11530" width="14.140625" style="247" customWidth="1"/>
    <col min="11531" max="11531" width="16.42578125" style="247" customWidth="1"/>
    <col min="11532" max="11532" width="15.140625" style="247" bestFit="1" customWidth="1"/>
    <col min="11533" max="11533" width="20" style="247" customWidth="1"/>
    <col min="11534" max="11534" width="15" style="247" customWidth="1"/>
    <col min="11535" max="11535" width="15.85546875" style="247" customWidth="1"/>
    <col min="11536" max="11536" width="15.28515625" style="247" customWidth="1"/>
    <col min="11537" max="11537" width="16.28515625" style="247" customWidth="1"/>
    <col min="11538" max="11538" width="16.42578125" style="247" customWidth="1"/>
    <col min="11539" max="11540" width="27.85546875" style="247" customWidth="1"/>
    <col min="11541" max="11541" width="14" style="247" customWidth="1"/>
    <col min="11542" max="11542" width="14.42578125" style="247" customWidth="1"/>
    <col min="11543" max="11543" width="13" style="247" customWidth="1"/>
    <col min="11544" max="11544" width="12.5703125" style="247" customWidth="1"/>
    <col min="11545" max="11545" width="16.28515625" style="247" customWidth="1"/>
    <col min="11546" max="11546" width="12.5703125" style="247" customWidth="1"/>
    <col min="11547" max="11547" width="22.42578125" style="247" customWidth="1"/>
    <col min="11548" max="11549" width="0" style="247" hidden="1" customWidth="1"/>
    <col min="11550" max="11780" width="9" style="247"/>
    <col min="11781" max="11781" width="7.140625" style="247" customWidth="1"/>
    <col min="11782" max="11782" width="66.7109375" style="247" bestFit="1" customWidth="1"/>
    <col min="11783" max="11783" width="16.28515625" style="247" customWidth="1"/>
    <col min="11784" max="11785" width="13.7109375" style="247" customWidth="1"/>
    <col min="11786" max="11786" width="14.140625" style="247" customWidth="1"/>
    <col min="11787" max="11787" width="16.42578125" style="247" customWidth="1"/>
    <col min="11788" max="11788" width="15.140625" style="247" bestFit="1" customWidth="1"/>
    <col min="11789" max="11789" width="20" style="247" customWidth="1"/>
    <col min="11790" max="11790" width="15" style="247" customWidth="1"/>
    <col min="11791" max="11791" width="15.85546875" style="247" customWidth="1"/>
    <col min="11792" max="11792" width="15.28515625" style="247" customWidth="1"/>
    <col min="11793" max="11793" width="16.28515625" style="247" customWidth="1"/>
    <col min="11794" max="11794" width="16.42578125" style="247" customWidth="1"/>
    <col min="11795" max="11796" width="27.85546875" style="247" customWidth="1"/>
    <col min="11797" max="11797" width="14" style="247" customWidth="1"/>
    <col min="11798" max="11798" width="14.42578125" style="247" customWidth="1"/>
    <col min="11799" max="11799" width="13" style="247" customWidth="1"/>
    <col min="11800" max="11800" width="12.5703125" style="247" customWidth="1"/>
    <col min="11801" max="11801" width="16.28515625" style="247" customWidth="1"/>
    <col min="11802" max="11802" width="12.5703125" style="247" customWidth="1"/>
    <col min="11803" max="11803" width="22.42578125" style="247" customWidth="1"/>
    <col min="11804" max="11805" width="0" style="247" hidden="1" customWidth="1"/>
    <col min="11806" max="12036" width="9" style="247"/>
    <col min="12037" max="12037" width="7.140625" style="247" customWidth="1"/>
    <col min="12038" max="12038" width="66.7109375" style="247" bestFit="1" customWidth="1"/>
    <col min="12039" max="12039" width="16.28515625" style="247" customWidth="1"/>
    <col min="12040" max="12041" width="13.7109375" style="247" customWidth="1"/>
    <col min="12042" max="12042" width="14.140625" style="247" customWidth="1"/>
    <col min="12043" max="12043" width="16.42578125" style="247" customWidth="1"/>
    <col min="12044" max="12044" width="15.140625" style="247" bestFit="1" customWidth="1"/>
    <col min="12045" max="12045" width="20" style="247" customWidth="1"/>
    <col min="12046" max="12046" width="15" style="247" customWidth="1"/>
    <col min="12047" max="12047" width="15.85546875" style="247" customWidth="1"/>
    <col min="12048" max="12048" width="15.28515625" style="247" customWidth="1"/>
    <col min="12049" max="12049" width="16.28515625" style="247" customWidth="1"/>
    <col min="12050" max="12050" width="16.42578125" style="247" customWidth="1"/>
    <col min="12051" max="12052" width="27.85546875" style="247" customWidth="1"/>
    <col min="12053" max="12053" width="14" style="247" customWidth="1"/>
    <col min="12054" max="12054" width="14.42578125" style="247" customWidth="1"/>
    <col min="12055" max="12055" width="13" style="247" customWidth="1"/>
    <col min="12056" max="12056" width="12.5703125" style="247" customWidth="1"/>
    <col min="12057" max="12057" width="16.28515625" style="247" customWidth="1"/>
    <col min="12058" max="12058" width="12.5703125" style="247" customWidth="1"/>
    <col min="12059" max="12059" width="22.42578125" style="247" customWidth="1"/>
    <col min="12060" max="12061" width="0" style="247" hidden="1" customWidth="1"/>
    <col min="12062" max="12292" width="9" style="247"/>
    <col min="12293" max="12293" width="7.140625" style="247" customWidth="1"/>
    <col min="12294" max="12294" width="66.7109375" style="247" bestFit="1" customWidth="1"/>
    <col min="12295" max="12295" width="16.28515625" style="247" customWidth="1"/>
    <col min="12296" max="12297" width="13.7109375" style="247" customWidth="1"/>
    <col min="12298" max="12298" width="14.140625" style="247" customWidth="1"/>
    <col min="12299" max="12299" width="16.42578125" style="247" customWidth="1"/>
    <col min="12300" max="12300" width="15.140625" style="247" bestFit="1" customWidth="1"/>
    <col min="12301" max="12301" width="20" style="247" customWidth="1"/>
    <col min="12302" max="12302" width="15" style="247" customWidth="1"/>
    <col min="12303" max="12303" width="15.85546875" style="247" customWidth="1"/>
    <col min="12304" max="12304" width="15.28515625" style="247" customWidth="1"/>
    <col min="12305" max="12305" width="16.28515625" style="247" customWidth="1"/>
    <col min="12306" max="12306" width="16.42578125" style="247" customWidth="1"/>
    <col min="12307" max="12308" width="27.85546875" style="247" customWidth="1"/>
    <col min="12309" max="12309" width="14" style="247" customWidth="1"/>
    <col min="12310" max="12310" width="14.42578125" style="247" customWidth="1"/>
    <col min="12311" max="12311" width="13" style="247" customWidth="1"/>
    <col min="12312" max="12312" width="12.5703125" style="247" customWidth="1"/>
    <col min="12313" max="12313" width="16.28515625" style="247" customWidth="1"/>
    <col min="12314" max="12314" width="12.5703125" style="247" customWidth="1"/>
    <col min="12315" max="12315" width="22.42578125" style="247" customWidth="1"/>
    <col min="12316" max="12317" width="0" style="247" hidden="1" customWidth="1"/>
    <col min="12318" max="12548" width="9" style="247"/>
    <col min="12549" max="12549" width="7.140625" style="247" customWidth="1"/>
    <col min="12550" max="12550" width="66.7109375" style="247" bestFit="1" customWidth="1"/>
    <col min="12551" max="12551" width="16.28515625" style="247" customWidth="1"/>
    <col min="12552" max="12553" width="13.7109375" style="247" customWidth="1"/>
    <col min="12554" max="12554" width="14.140625" style="247" customWidth="1"/>
    <col min="12555" max="12555" width="16.42578125" style="247" customWidth="1"/>
    <col min="12556" max="12556" width="15.140625" style="247" bestFit="1" customWidth="1"/>
    <col min="12557" max="12557" width="20" style="247" customWidth="1"/>
    <col min="12558" max="12558" width="15" style="247" customWidth="1"/>
    <col min="12559" max="12559" width="15.85546875" style="247" customWidth="1"/>
    <col min="12560" max="12560" width="15.28515625" style="247" customWidth="1"/>
    <col min="12561" max="12561" width="16.28515625" style="247" customWidth="1"/>
    <col min="12562" max="12562" width="16.42578125" style="247" customWidth="1"/>
    <col min="12563" max="12564" width="27.85546875" style="247" customWidth="1"/>
    <col min="12565" max="12565" width="14" style="247" customWidth="1"/>
    <col min="12566" max="12566" width="14.42578125" style="247" customWidth="1"/>
    <col min="12567" max="12567" width="13" style="247" customWidth="1"/>
    <col min="12568" max="12568" width="12.5703125" style="247" customWidth="1"/>
    <col min="12569" max="12569" width="16.28515625" style="247" customWidth="1"/>
    <col min="12570" max="12570" width="12.5703125" style="247" customWidth="1"/>
    <col min="12571" max="12571" width="22.42578125" style="247" customWidth="1"/>
    <col min="12572" max="12573" width="0" style="247" hidden="1" customWidth="1"/>
    <col min="12574" max="12804" width="9" style="247"/>
    <col min="12805" max="12805" width="7.140625" style="247" customWidth="1"/>
    <col min="12806" max="12806" width="66.7109375" style="247" bestFit="1" customWidth="1"/>
    <col min="12807" max="12807" width="16.28515625" style="247" customWidth="1"/>
    <col min="12808" max="12809" width="13.7109375" style="247" customWidth="1"/>
    <col min="12810" max="12810" width="14.140625" style="247" customWidth="1"/>
    <col min="12811" max="12811" width="16.42578125" style="247" customWidth="1"/>
    <col min="12812" max="12812" width="15.140625" style="247" bestFit="1" customWidth="1"/>
    <col min="12813" max="12813" width="20" style="247" customWidth="1"/>
    <col min="12814" max="12814" width="15" style="247" customWidth="1"/>
    <col min="12815" max="12815" width="15.85546875" style="247" customWidth="1"/>
    <col min="12816" max="12816" width="15.28515625" style="247" customWidth="1"/>
    <col min="12817" max="12817" width="16.28515625" style="247" customWidth="1"/>
    <col min="12818" max="12818" width="16.42578125" style="247" customWidth="1"/>
    <col min="12819" max="12820" width="27.85546875" style="247" customWidth="1"/>
    <col min="12821" max="12821" width="14" style="247" customWidth="1"/>
    <col min="12822" max="12822" width="14.42578125" style="247" customWidth="1"/>
    <col min="12823" max="12823" width="13" style="247" customWidth="1"/>
    <col min="12824" max="12824" width="12.5703125" style="247" customWidth="1"/>
    <col min="12825" max="12825" width="16.28515625" style="247" customWidth="1"/>
    <col min="12826" max="12826" width="12.5703125" style="247" customWidth="1"/>
    <col min="12827" max="12827" width="22.42578125" style="247" customWidth="1"/>
    <col min="12828" max="12829" width="0" style="247" hidden="1" customWidth="1"/>
    <col min="12830" max="13060" width="9" style="247"/>
    <col min="13061" max="13061" width="7.140625" style="247" customWidth="1"/>
    <col min="13062" max="13062" width="66.7109375" style="247" bestFit="1" customWidth="1"/>
    <col min="13063" max="13063" width="16.28515625" style="247" customWidth="1"/>
    <col min="13064" max="13065" width="13.7109375" style="247" customWidth="1"/>
    <col min="13066" max="13066" width="14.140625" style="247" customWidth="1"/>
    <col min="13067" max="13067" width="16.42578125" style="247" customWidth="1"/>
    <col min="13068" max="13068" width="15.140625" style="247" bestFit="1" customWidth="1"/>
    <col min="13069" max="13069" width="20" style="247" customWidth="1"/>
    <col min="13070" max="13070" width="15" style="247" customWidth="1"/>
    <col min="13071" max="13071" width="15.85546875" style="247" customWidth="1"/>
    <col min="13072" max="13072" width="15.28515625" style="247" customWidth="1"/>
    <col min="13073" max="13073" width="16.28515625" style="247" customWidth="1"/>
    <col min="13074" max="13074" width="16.42578125" style="247" customWidth="1"/>
    <col min="13075" max="13076" width="27.85546875" style="247" customWidth="1"/>
    <col min="13077" max="13077" width="14" style="247" customWidth="1"/>
    <col min="13078" max="13078" width="14.42578125" style="247" customWidth="1"/>
    <col min="13079" max="13079" width="13" style="247" customWidth="1"/>
    <col min="13080" max="13080" width="12.5703125" style="247" customWidth="1"/>
    <col min="13081" max="13081" width="16.28515625" style="247" customWidth="1"/>
    <col min="13082" max="13082" width="12.5703125" style="247" customWidth="1"/>
    <col min="13083" max="13083" width="22.42578125" style="247" customWidth="1"/>
    <col min="13084" max="13085" width="0" style="247" hidden="1" customWidth="1"/>
    <col min="13086" max="13316" width="9" style="247"/>
    <col min="13317" max="13317" width="7.140625" style="247" customWidth="1"/>
    <col min="13318" max="13318" width="66.7109375" style="247" bestFit="1" customWidth="1"/>
    <col min="13319" max="13319" width="16.28515625" style="247" customWidth="1"/>
    <col min="13320" max="13321" width="13.7109375" style="247" customWidth="1"/>
    <col min="13322" max="13322" width="14.140625" style="247" customWidth="1"/>
    <col min="13323" max="13323" width="16.42578125" style="247" customWidth="1"/>
    <col min="13324" max="13324" width="15.140625" style="247" bestFit="1" customWidth="1"/>
    <col min="13325" max="13325" width="20" style="247" customWidth="1"/>
    <col min="13326" max="13326" width="15" style="247" customWidth="1"/>
    <col min="13327" max="13327" width="15.85546875" style="247" customWidth="1"/>
    <col min="13328" max="13328" width="15.28515625" style="247" customWidth="1"/>
    <col min="13329" max="13329" width="16.28515625" style="247" customWidth="1"/>
    <col min="13330" max="13330" width="16.42578125" style="247" customWidth="1"/>
    <col min="13331" max="13332" width="27.85546875" style="247" customWidth="1"/>
    <col min="13333" max="13333" width="14" style="247" customWidth="1"/>
    <col min="13334" max="13334" width="14.42578125" style="247" customWidth="1"/>
    <col min="13335" max="13335" width="13" style="247" customWidth="1"/>
    <col min="13336" max="13336" width="12.5703125" style="247" customWidth="1"/>
    <col min="13337" max="13337" width="16.28515625" style="247" customWidth="1"/>
    <col min="13338" max="13338" width="12.5703125" style="247" customWidth="1"/>
    <col min="13339" max="13339" width="22.42578125" style="247" customWidth="1"/>
    <col min="13340" max="13341" width="0" style="247" hidden="1" customWidth="1"/>
    <col min="13342" max="13572" width="9" style="247"/>
    <col min="13573" max="13573" width="7.140625" style="247" customWidth="1"/>
    <col min="13574" max="13574" width="66.7109375" style="247" bestFit="1" customWidth="1"/>
    <col min="13575" max="13575" width="16.28515625" style="247" customWidth="1"/>
    <col min="13576" max="13577" width="13.7109375" style="247" customWidth="1"/>
    <col min="13578" max="13578" width="14.140625" style="247" customWidth="1"/>
    <col min="13579" max="13579" width="16.42578125" style="247" customWidth="1"/>
    <col min="13580" max="13580" width="15.140625" style="247" bestFit="1" customWidth="1"/>
    <col min="13581" max="13581" width="20" style="247" customWidth="1"/>
    <col min="13582" max="13582" width="15" style="247" customWidth="1"/>
    <col min="13583" max="13583" width="15.85546875" style="247" customWidth="1"/>
    <col min="13584" max="13584" width="15.28515625" style="247" customWidth="1"/>
    <col min="13585" max="13585" width="16.28515625" style="247" customWidth="1"/>
    <col min="13586" max="13586" width="16.42578125" style="247" customWidth="1"/>
    <col min="13587" max="13588" width="27.85546875" style="247" customWidth="1"/>
    <col min="13589" max="13589" width="14" style="247" customWidth="1"/>
    <col min="13590" max="13590" width="14.42578125" style="247" customWidth="1"/>
    <col min="13591" max="13591" width="13" style="247" customWidth="1"/>
    <col min="13592" max="13592" width="12.5703125" style="247" customWidth="1"/>
    <col min="13593" max="13593" width="16.28515625" style="247" customWidth="1"/>
    <col min="13594" max="13594" width="12.5703125" style="247" customWidth="1"/>
    <col min="13595" max="13595" width="22.42578125" style="247" customWidth="1"/>
    <col min="13596" max="13597" width="0" style="247" hidden="1" customWidth="1"/>
    <col min="13598" max="13828" width="9" style="247"/>
    <col min="13829" max="13829" width="7.140625" style="247" customWidth="1"/>
    <col min="13830" max="13830" width="66.7109375" style="247" bestFit="1" customWidth="1"/>
    <col min="13831" max="13831" width="16.28515625" style="247" customWidth="1"/>
    <col min="13832" max="13833" width="13.7109375" style="247" customWidth="1"/>
    <col min="13834" max="13834" width="14.140625" style="247" customWidth="1"/>
    <col min="13835" max="13835" width="16.42578125" style="247" customWidth="1"/>
    <col min="13836" max="13836" width="15.140625" style="247" bestFit="1" customWidth="1"/>
    <col min="13837" max="13837" width="20" style="247" customWidth="1"/>
    <col min="13838" max="13838" width="15" style="247" customWidth="1"/>
    <col min="13839" max="13839" width="15.85546875" style="247" customWidth="1"/>
    <col min="13840" max="13840" width="15.28515625" style="247" customWidth="1"/>
    <col min="13841" max="13841" width="16.28515625" style="247" customWidth="1"/>
    <col min="13842" max="13842" width="16.42578125" style="247" customWidth="1"/>
    <col min="13843" max="13844" width="27.85546875" style="247" customWidth="1"/>
    <col min="13845" max="13845" width="14" style="247" customWidth="1"/>
    <col min="13846" max="13846" width="14.42578125" style="247" customWidth="1"/>
    <col min="13847" max="13847" width="13" style="247" customWidth="1"/>
    <col min="13848" max="13848" width="12.5703125" style="247" customWidth="1"/>
    <col min="13849" max="13849" width="16.28515625" style="247" customWidth="1"/>
    <col min="13850" max="13850" width="12.5703125" style="247" customWidth="1"/>
    <col min="13851" max="13851" width="22.42578125" style="247" customWidth="1"/>
    <col min="13852" max="13853" width="0" style="247" hidden="1" customWidth="1"/>
    <col min="13854" max="14084" width="9" style="247"/>
    <col min="14085" max="14085" width="7.140625" style="247" customWidth="1"/>
    <col min="14086" max="14086" width="66.7109375" style="247" bestFit="1" customWidth="1"/>
    <col min="14087" max="14087" width="16.28515625" style="247" customWidth="1"/>
    <col min="14088" max="14089" width="13.7109375" style="247" customWidth="1"/>
    <col min="14090" max="14090" width="14.140625" style="247" customWidth="1"/>
    <col min="14091" max="14091" width="16.42578125" style="247" customWidth="1"/>
    <col min="14092" max="14092" width="15.140625" style="247" bestFit="1" customWidth="1"/>
    <col min="14093" max="14093" width="20" style="247" customWidth="1"/>
    <col min="14094" max="14094" width="15" style="247" customWidth="1"/>
    <col min="14095" max="14095" width="15.85546875" style="247" customWidth="1"/>
    <col min="14096" max="14096" width="15.28515625" style="247" customWidth="1"/>
    <col min="14097" max="14097" width="16.28515625" style="247" customWidth="1"/>
    <col min="14098" max="14098" width="16.42578125" style="247" customWidth="1"/>
    <col min="14099" max="14100" width="27.85546875" style="247" customWidth="1"/>
    <col min="14101" max="14101" width="14" style="247" customWidth="1"/>
    <col min="14102" max="14102" width="14.42578125" style="247" customWidth="1"/>
    <col min="14103" max="14103" width="13" style="247" customWidth="1"/>
    <col min="14104" max="14104" width="12.5703125" style="247" customWidth="1"/>
    <col min="14105" max="14105" width="16.28515625" style="247" customWidth="1"/>
    <col min="14106" max="14106" width="12.5703125" style="247" customWidth="1"/>
    <col min="14107" max="14107" width="22.42578125" style="247" customWidth="1"/>
    <col min="14108" max="14109" width="0" style="247" hidden="1" customWidth="1"/>
    <col min="14110" max="14340" width="9" style="247"/>
    <col min="14341" max="14341" width="7.140625" style="247" customWidth="1"/>
    <col min="14342" max="14342" width="66.7109375" style="247" bestFit="1" customWidth="1"/>
    <col min="14343" max="14343" width="16.28515625" style="247" customWidth="1"/>
    <col min="14344" max="14345" width="13.7109375" style="247" customWidth="1"/>
    <col min="14346" max="14346" width="14.140625" style="247" customWidth="1"/>
    <col min="14347" max="14347" width="16.42578125" style="247" customWidth="1"/>
    <col min="14348" max="14348" width="15.140625" style="247" bestFit="1" customWidth="1"/>
    <col min="14349" max="14349" width="20" style="247" customWidth="1"/>
    <col min="14350" max="14350" width="15" style="247" customWidth="1"/>
    <col min="14351" max="14351" width="15.85546875" style="247" customWidth="1"/>
    <col min="14352" max="14352" width="15.28515625" style="247" customWidth="1"/>
    <col min="14353" max="14353" width="16.28515625" style="247" customWidth="1"/>
    <col min="14354" max="14354" width="16.42578125" style="247" customWidth="1"/>
    <col min="14355" max="14356" width="27.85546875" style="247" customWidth="1"/>
    <col min="14357" max="14357" width="14" style="247" customWidth="1"/>
    <col min="14358" max="14358" width="14.42578125" style="247" customWidth="1"/>
    <col min="14359" max="14359" width="13" style="247" customWidth="1"/>
    <col min="14360" max="14360" width="12.5703125" style="247" customWidth="1"/>
    <col min="14361" max="14361" width="16.28515625" style="247" customWidth="1"/>
    <col min="14362" max="14362" width="12.5703125" style="247" customWidth="1"/>
    <col min="14363" max="14363" width="22.42578125" style="247" customWidth="1"/>
    <col min="14364" max="14365" width="0" style="247" hidden="1" customWidth="1"/>
    <col min="14366" max="14596" width="9" style="247"/>
    <col min="14597" max="14597" width="7.140625" style="247" customWidth="1"/>
    <col min="14598" max="14598" width="66.7109375" style="247" bestFit="1" customWidth="1"/>
    <col min="14599" max="14599" width="16.28515625" style="247" customWidth="1"/>
    <col min="14600" max="14601" width="13.7109375" style="247" customWidth="1"/>
    <col min="14602" max="14602" width="14.140625" style="247" customWidth="1"/>
    <col min="14603" max="14603" width="16.42578125" style="247" customWidth="1"/>
    <col min="14604" max="14604" width="15.140625" style="247" bestFit="1" customWidth="1"/>
    <col min="14605" max="14605" width="20" style="247" customWidth="1"/>
    <col min="14606" max="14606" width="15" style="247" customWidth="1"/>
    <col min="14607" max="14607" width="15.85546875" style="247" customWidth="1"/>
    <col min="14608" max="14608" width="15.28515625" style="247" customWidth="1"/>
    <col min="14609" max="14609" width="16.28515625" style="247" customWidth="1"/>
    <col min="14610" max="14610" width="16.42578125" style="247" customWidth="1"/>
    <col min="14611" max="14612" width="27.85546875" style="247" customWidth="1"/>
    <col min="14613" max="14613" width="14" style="247" customWidth="1"/>
    <col min="14614" max="14614" width="14.42578125" style="247" customWidth="1"/>
    <col min="14615" max="14615" width="13" style="247" customWidth="1"/>
    <col min="14616" max="14616" width="12.5703125" style="247" customWidth="1"/>
    <col min="14617" max="14617" width="16.28515625" style="247" customWidth="1"/>
    <col min="14618" max="14618" width="12.5703125" style="247" customWidth="1"/>
    <col min="14619" max="14619" width="22.42578125" style="247" customWidth="1"/>
    <col min="14620" max="14621" width="0" style="247" hidden="1" customWidth="1"/>
    <col min="14622" max="14852" width="9" style="247"/>
    <col min="14853" max="14853" width="7.140625" style="247" customWidth="1"/>
    <col min="14854" max="14854" width="66.7109375" style="247" bestFit="1" customWidth="1"/>
    <col min="14855" max="14855" width="16.28515625" style="247" customWidth="1"/>
    <col min="14856" max="14857" width="13.7109375" style="247" customWidth="1"/>
    <col min="14858" max="14858" width="14.140625" style="247" customWidth="1"/>
    <col min="14859" max="14859" width="16.42578125" style="247" customWidth="1"/>
    <col min="14860" max="14860" width="15.140625" style="247" bestFit="1" customWidth="1"/>
    <col min="14861" max="14861" width="20" style="247" customWidth="1"/>
    <col min="14862" max="14862" width="15" style="247" customWidth="1"/>
    <col min="14863" max="14863" width="15.85546875" style="247" customWidth="1"/>
    <col min="14864" max="14864" width="15.28515625" style="247" customWidth="1"/>
    <col min="14865" max="14865" width="16.28515625" style="247" customWidth="1"/>
    <col min="14866" max="14866" width="16.42578125" style="247" customWidth="1"/>
    <col min="14867" max="14868" width="27.85546875" style="247" customWidth="1"/>
    <col min="14869" max="14869" width="14" style="247" customWidth="1"/>
    <col min="14870" max="14870" width="14.42578125" style="247" customWidth="1"/>
    <col min="14871" max="14871" width="13" style="247" customWidth="1"/>
    <col min="14872" max="14872" width="12.5703125" style="247" customWidth="1"/>
    <col min="14873" max="14873" width="16.28515625" style="247" customWidth="1"/>
    <col min="14874" max="14874" width="12.5703125" style="247" customWidth="1"/>
    <col min="14875" max="14875" width="22.42578125" style="247" customWidth="1"/>
    <col min="14876" max="14877" width="0" style="247" hidden="1" customWidth="1"/>
    <col min="14878" max="15108" width="9" style="247"/>
    <col min="15109" max="15109" width="7.140625" style="247" customWidth="1"/>
    <col min="15110" max="15110" width="66.7109375" style="247" bestFit="1" customWidth="1"/>
    <col min="15111" max="15111" width="16.28515625" style="247" customWidth="1"/>
    <col min="15112" max="15113" width="13.7109375" style="247" customWidth="1"/>
    <col min="15114" max="15114" width="14.140625" style="247" customWidth="1"/>
    <col min="15115" max="15115" width="16.42578125" style="247" customWidth="1"/>
    <col min="15116" max="15116" width="15.140625" style="247" bestFit="1" customWidth="1"/>
    <col min="15117" max="15117" width="20" style="247" customWidth="1"/>
    <col min="15118" max="15118" width="15" style="247" customWidth="1"/>
    <col min="15119" max="15119" width="15.85546875" style="247" customWidth="1"/>
    <col min="15120" max="15120" width="15.28515625" style="247" customWidth="1"/>
    <col min="15121" max="15121" width="16.28515625" style="247" customWidth="1"/>
    <col min="15122" max="15122" width="16.42578125" style="247" customWidth="1"/>
    <col min="15123" max="15124" width="27.85546875" style="247" customWidth="1"/>
    <col min="15125" max="15125" width="14" style="247" customWidth="1"/>
    <col min="15126" max="15126" width="14.42578125" style="247" customWidth="1"/>
    <col min="15127" max="15127" width="13" style="247" customWidth="1"/>
    <col min="15128" max="15128" width="12.5703125" style="247" customWidth="1"/>
    <col min="15129" max="15129" width="16.28515625" style="247" customWidth="1"/>
    <col min="15130" max="15130" width="12.5703125" style="247" customWidth="1"/>
    <col min="15131" max="15131" width="22.42578125" style="247" customWidth="1"/>
    <col min="15132" max="15133" width="0" style="247" hidden="1" customWidth="1"/>
    <col min="15134" max="15364" width="9" style="247"/>
    <col min="15365" max="15365" width="7.140625" style="247" customWidth="1"/>
    <col min="15366" max="15366" width="66.7109375" style="247" bestFit="1" customWidth="1"/>
    <col min="15367" max="15367" width="16.28515625" style="247" customWidth="1"/>
    <col min="15368" max="15369" width="13.7109375" style="247" customWidth="1"/>
    <col min="15370" max="15370" width="14.140625" style="247" customWidth="1"/>
    <col min="15371" max="15371" width="16.42578125" style="247" customWidth="1"/>
    <col min="15372" max="15372" width="15.140625" style="247" bestFit="1" customWidth="1"/>
    <col min="15373" max="15373" width="20" style="247" customWidth="1"/>
    <col min="15374" max="15374" width="15" style="247" customWidth="1"/>
    <col min="15375" max="15375" width="15.85546875" style="247" customWidth="1"/>
    <col min="15376" max="15376" width="15.28515625" style="247" customWidth="1"/>
    <col min="15377" max="15377" width="16.28515625" style="247" customWidth="1"/>
    <col min="15378" max="15378" width="16.42578125" style="247" customWidth="1"/>
    <col min="15379" max="15380" width="27.85546875" style="247" customWidth="1"/>
    <col min="15381" max="15381" width="14" style="247" customWidth="1"/>
    <col min="15382" max="15382" width="14.42578125" style="247" customWidth="1"/>
    <col min="15383" max="15383" width="13" style="247" customWidth="1"/>
    <col min="15384" max="15384" width="12.5703125" style="247" customWidth="1"/>
    <col min="15385" max="15385" width="16.28515625" style="247" customWidth="1"/>
    <col min="15386" max="15386" width="12.5703125" style="247" customWidth="1"/>
    <col min="15387" max="15387" width="22.42578125" style="247" customWidth="1"/>
    <col min="15388" max="15389" width="0" style="247" hidden="1" customWidth="1"/>
    <col min="15390" max="15620" width="9" style="247"/>
    <col min="15621" max="15621" width="7.140625" style="247" customWidth="1"/>
    <col min="15622" max="15622" width="66.7109375" style="247" bestFit="1" customWidth="1"/>
    <col min="15623" max="15623" width="16.28515625" style="247" customWidth="1"/>
    <col min="15624" max="15625" width="13.7109375" style="247" customWidth="1"/>
    <col min="15626" max="15626" width="14.140625" style="247" customWidth="1"/>
    <col min="15627" max="15627" width="16.42578125" style="247" customWidth="1"/>
    <col min="15628" max="15628" width="15.140625" style="247" bestFit="1" customWidth="1"/>
    <col min="15629" max="15629" width="20" style="247" customWidth="1"/>
    <col min="15630" max="15630" width="15" style="247" customWidth="1"/>
    <col min="15631" max="15631" width="15.85546875" style="247" customWidth="1"/>
    <col min="15632" max="15632" width="15.28515625" style="247" customWidth="1"/>
    <col min="15633" max="15633" width="16.28515625" style="247" customWidth="1"/>
    <col min="15634" max="15634" width="16.42578125" style="247" customWidth="1"/>
    <col min="15635" max="15636" width="27.85546875" style="247" customWidth="1"/>
    <col min="15637" max="15637" width="14" style="247" customWidth="1"/>
    <col min="15638" max="15638" width="14.42578125" style="247" customWidth="1"/>
    <col min="15639" max="15639" width="13" style="247" customWidth="1"/>
    <col min="15640" max="15640" width="12.5703125" style="247" customWidth="1"/>
    <col min="15641" max="15641" width="16.28515625" style="247" customWidth="1"/>
    <col min="15642" max="15642" width="12.5703125" style="247" customWidth="1"/>
    <col min="15643" max="15643" width="22.42578125" style="247" customWidth="1"/>
    <col min="15644" max="15645" width="0" style="247" hidden="1" customWidth="1"/>
    <col min="15646" max="15876" width="9" style="247"/>
    <col min="15877" max="15877" width="7.140625" style="247" customWidth="1"/>
    <col min="15878" max="15878" width="66.7109375" style="247" bestFit="1" customWidth="1"/>
    <col min="15879" max="15879" width="16.28515625" style="247" customWidth="1"/>
    <col min="15880" max="15881" width="13.7109375" style="247" customWidth="1"/>
    <col min="15882" max="15882" width="14.140625" style="247" customWidth="1"/>
    <col min="15883" max="15883" width="16.42578125" style="247" customWidth="1"/>
    <col min="15884" max="15884" width="15.140625" style="247" bestFit="1" customWidth="1"/>
    <col min="15885" max="15885" width="20" style="247" customWidth="1"/>
    <col min="15886" max="15886" width="15" style="247" customWidth="1"/>
    <col min="15887" max="15887" width="15.85546875" style="247" customWidth="1"/>
    <col min="15888" max="15888" width="15.28515625" style="247" customWidth="1"/>
    <col min="15889" max="15889" width="16.28515625" style="247" customWidth="1"/>
    <col min="15890" max="15890" width="16.42578125" style="247" customWidth="1"/>
    <col min="15891" max="15892" width="27.85546875" style="247" customWidth="1"/>
    <col min="15893" max="15893" width="14" style="247" customWidth="1"/>
    <col min="15894" max="15894" width="14.42578125" style="247" customWidth="1"/>
    <col min="15895" max="15895" width="13" style="247" customWidth="1"/>
    <col min="15896" max="15896" width="12.5703125" style="247" customWidth="1"/>
    <col min="15897" max="15897" width="16.28515625" style="247" customWidth="1"/>
    <col min="15898" max="15898" width="12.5703125" style="247" customWidth="1"/>
    <col min="15899" max="15899" width="22.42578125" style="247" customWidth="1"/>
    <col min="15900" max="15901" width="0" style="247" hidden="1" customWidth="1"/>
    <col min="15902" max="16132" width="9" style="247"/>
    <col min="16133" max="16133" width="7.140625" style="247" customWidth="1"/>
    <col min="16134" max="16134" width="66.7109375" style="247" bestFit="1" customWidth="1"/>
    <col min="16135" max="16135" width="16.28515625" style="247" customWidth="1"/>
    <col min="16136" max="16137" width="13.7109375" style="247" customWidth="1"/>
    <col min="16138" max="16138" width="14.140625" style="247" customWidth="1"/>
    <col min="16139" max="16139" width="16.42578125" style="247" customWidth="1"/>
    <col min="16140" max="16140" width="15.140625" style="247" bestFit="1" customWidth="1"/>
    <col min="16141" max="16141" width="20" style="247" customWidth="1"/>
    <col min="16142" max="16142" width="15" style="247" customWidth="1"/>
    <col min="16143" max="16143" width="15.85546875" style="247" customWidth="1"/>
    <col min="16144" max="16144" width="15.28515625" style="247" customWidth="1"/>
    <col min="16145" max="16145" width="16.28515625" style="247" customWidth="1"/>
    <col min="16146" max="16146" width="16.42578125" style="247" customWidth="1"/>
    <col min="16147" max="16148" width="27.85546875" style="247" customWidth="1"/>
    <col min="16149" max="16149" width="14" style="247" customWidth="1"/>
    <col min="16150" max="16150" width="14.42578125" style="247" customWidth="1"/>
    <col min="16151" max="16151" width="13" style="247" customWidth="1"/>
    <col min="16152" max="16152" width="12.5703125" style="247" customWidth="1"/>
    <col min="16153" max="16153" width="16.28515625" style="247" customWidth="1"/>
    <col min="16154" max="16154" width="12.5703125" style="247" customWidth="1"/>
    <col min="16155" max="16155" width="22.42578125" style="247" customWidth="1"/>
    <col min="16156" max="16157" width="0" style="247" hidden="1" customWidth="1"/>
    <col min="16158" max="16384" width="9" style="247"/>
  </cols>
  <sheetData>
    <row r="1" spans="1:29" ht="29.25" thickTop="1" thickBot="1">
      <c r="A1" s="2197" t="s">
        <v>1</v>
      </c>
      <c r="B1" s="2198"/>
      <c r="C1" s="2199"/>
      <c r="D1" s="2203">
        <f>'بيانات عامة'!D5</f>
        <v>0</v>
      </c>
      <c r="E1" s="2204"/>
    </row>
    <row r="2" spans="1:29" ht="28.5" customHeight="1" thickTop="1" thickBot="1">
      <c r="A2" s="2200" t="s">
        <v>529</v>
      </c>
      <c r="B2" s="2201"/>
      <c r="C2" s="2202"/>
      <c r="D2" s="2195">
        <f>'بيانات عامة'!D15</f>
        <v>0</v>
      </c>
      <c r="E2" s="2196"/>
      <c r="F2" s="247"/>
      <c r="G2" s="247"/>
      <c r="H2" s="295"/>
      <c r="I2" s="247"/>
      <c r="J2" s="247"/>
      <c r="K2" s="295"/>
      <c r="L2" s="247"/>
      <c r="M2" s="295"/>
      <c r="O2" s="247"/>
      <c r="P2" s="247"/>
      <c r="Q2" s="247"/>
      <c r="R2" s="247"/>
      <c r="S2" s="295"/>
      <c r="T2" s="247"/>
      <c r="U2" s="295"/>
      <c r="V2" s="247"/>
      <c r="W2" s="249"/>
      <c r="X2" s="249"/>
      <c r="Y2" s="247"/>
      <c r="AC2" s="251"/>
    </row>
    <row r="3" spans="1:29" ht="28.5" thickBot="1">
      <c r="A3" s="2209" t="s">
        <v>80</v>
      </c>
      <c r="B3" s="2210"/>
      <c r="C3" s="2210"/>
      <c r="D3" s="2210"/>
      <c r="E3" s="2210"/>
      <c r="F3" s="2210"/>
      <c r="G3" s="2210"/>
      <c r="H3" s="2210"/>
      <c r="I3" s="2210"/>
      <c r="J3" s="2210"/>
      <c r="K3" s="2210"/>
      <c r="L3" s="2210"/>
      <c r="M3" s="2210"/>
      <c r="N3" s="2210"/>
      <c r="O3" s="2210"/>
      <c r="P3" s="2210"/>
      <c r="Q3" s="2210"/>
      <c r="R3" s="2210"/>
      <c r="S3" s="2210"/>
      <c r="T3" s="2210"/>
      <c r="U3" s="2210"/>
      <c r="V3" s="2211"/>
      <c r="W3" s="261"/>
      <c r="X3" s="261"/>
      <c r="Y3" s="261"/>
      <c r="Z3" s="261"/>
      <c r="AA3" s="261"/>
      <c r="AB3" s="261"/>
      <c r="AC3" s="261"/>
    </row>
    <row r="4" spans="1:29" s="248" customFormat="1" ht="24" thickBot="1">
      <c r="B4" s="262"/>
      <c r="D4" s="2231" t="s">
        <v>791</v>
      </c>
      <c r="E4" s="2231"/>
      <c r="F4" s="2231"/>
      <c r="H4" s="296"/>
      <c r="K4" s="296"/>
      <c r="M4" s="296"/>
      <c r="S4" s="296"/>
      <c r="T4" s="1403" t="s">
        <v>780</v>
      </c>
      <c r="U4" s="296"/>
    </row>
    <row r="5" spans="1:29" s="576" customFormat="1" ht="52.5" customHeight="1">
      <c r="A5" s="2207" t="s">
        <v>454</v>
      </c>
      <c r="B5" s="2215" t="s">
        <v>81</v>
      </c>
      <c r="C5" s="2218" t="s">
        <v>621</v>
      </c>
      <c r="D5" s="2221" t="s">
        <v>521</v>
      </c>
      <c r="E5" s="2222"/>
      <c r="F5" s="2222"/>
      <c r="G5" s="2223"/>
      <c r="H5" s="573"/>
      <c r="I5" s="2227" t="s">
        <v>83</v>
      </c>
      <c r="J5" s="2228"/>
      <c r="K5" s="573"/>
      <c r="L5" s="2212" t="s">
        <v>107</v>
      </c>
      <c r="M5" s="573"/>
      <c r="N5" s="2233" t="s">
        <v>108</v>
      </c>
      <c r="O5" s="2234"/>
      <c r="P5" s="2234"/>
      <c r="Q5" s="2234"/>
      <c r="R5" s="2235"/>
      <c r="S5" s="574"/>
      <c r="T5" s="575" t="s">
        <v>109</v>
      </c>
      <c r="U5" s="574"/>
      <c r="V5" s="2212" t="s">
        <v>110</v>
      </c>
    </row>
    <row r="6" spans="1:29" s="576" customFormat="1" ht="62.25" customHeight="1">
      <c r="A6" s="2208"/>
      <c r="B6" s="2216"/>
      <c r="C6" s="2219"/>
      <c r="D6" s="2224"/>
      <c r="E6" s="2225"/>
      <c r="F6" s="2225"/>
      <c r="G6" s="2226"/>
      <c r="H6" s="573"/>
      <c r="I6" s="2229"/>
      <c r="J6" s="2230"/>
      <c r="K6" s="573"/>
      <c r="L6" s="2213"/>
      <c r="M6" s="573"/>
      <c r="N6" s="2236"/>
      <c r="O6" s="2237"/>
      <c r="P6" s="2237"/>
      <c r="Q6" s="2237"/>
      <c r="R6" s="2238"/>
      <c r="S6" s="574"/>
      <c r="T6" s="2232" t="s">
        <v>111</v>
      </c>
      <c r="U6" s="574"/>
      <c r="V6" s="2213"/>
    </row>
    <row r="7" spans="1:29" s="587" customFormat="1" ht="81.75" customHeight="1" thickBot="1">
      <c r="A7" s="2208"/>
      <c r="B7" s="2217"/>
      <c r="C7" s="2220"/>
      <c r="D7" s="577" t="s">
        <v>112</v>
      </c>
      <c r="E7" s="578" t="s">
        <v>113</v>
      </c>
      <c r="F7" s="579" t="s">
        <v>114</v>
      </c>
      <c r="G7" s="580" t="s">
        <v>115</v>
      </c>
      <c r="H7" s="573"/>
      <c r="I7" s="581" t="s">
        <v>116</v>
      </c>
      <c r="J7" s="581" t="s">
        <v>117</v>
      </c>
      <c r="K7" s="582"/>
      <c r="L7" s="2214"/>
      <c r="M7" s="573"/>
      <c r="N7" s="583" t="s">
        <v>118</v>
      </c>
      <c r="O7" s="584" t="s">
        <v>90</v>
      </c>
      <c r="P7" s="584" t="s">
        <v>91</v>
      </c>
      <c r="Q7" s="585" t="s">
        <v>92</v>
      </c>
      <c r="R7" s="586" t="s">
        <v>119</v>
      </c>
      <c r="S7" s="573"/>
      <c r="T7" s="2217"/>
      <c r="U7" s="1900"/>
      <c r="V7" s="2214"/>
      <c r="W7" s="576"/>
      <c r="X7" s="576"/>
      <c r="Y7" s="576"/>
      <c r="Z7" s="576"/>
      <c r="AA7" s="576"/>
      <c r="AB7" s="576"/>
      <c r="AC7" s="576"/>
    </row>
    <row r="8" spans="1:29" s="252" customFormat="1" ht="27" thickBot="1">
      <c r="A8" s="2240" t="s">
        <v>36</v>
      </c>
      <c r="B8" s="2205" t="s">
        <v>509</v>
      </c>
      <c r="C8" s="2206"/>
      <c r="D8" s="267">
        <f>D9+D17+D18+D25+D37+D49+D54+D57+D60+D63+D64+D67+D70</f>
        <v>0</v>
      </c>
      <c r="E8" s="267">
        <f>E9+E17+E18+E25+E37+E49+E54+E57+E60+E63+E64+E67+E70</f>
        <v>0</v>
      </c>
      <c r="F8" s="267">
        <f>F9+F17+F18+F25+F37+F49+F54+F57+F60+F63+F64+F67+F70</f>
        <v>0</v>
      </c>
      <c r="G8" s="268">
        <f>SUM(D8:F8)</f>
        <v>0</v>
      </c>
      <c r="H8" s="297"/>
      <c r="I8" s="269">
        <f>'CR الالتزامات العرضية'!AM8</f>
        <v>0</v>
      </c>
      <c r="J8" s="270">
        <f>'CR الارتباطات'!AR8</f>
        <v>0</v>
      </c>
      <c r="K8" s="306"/>
      <c r="L8" s="269">
        <f>G8+I8+J8</f>
        <v>0</v>
      </c>
      <c r="M8" s="307"/>
      <c r="N8" s="680"/>
      <c r="O8" s="308">
        <f>O9+O17+O18+O25+O37+O49+O54+O57+O60+O63+O64+O67+O70</f>
        <v>0</v>
      </c>
      <c r="P8" s="308">
        <f>P9+P17+P18+P25+P37+P49+P54+P57+P60+P63+P64+P67+P70</f>
        <v>0</v>
      </c>
      <c r="Q8" s="308">
        <f>Q9+Q17+Q18+Q25+Q37+Q49+Q54+Q57+Q60+Q63+Q64+Q67+Q70+Q80</f>
        <v>0</v>
      </c>
      <c r="R8" s="309">
        <f>O8+P8+Q8</f>
        <v>0</v>
      </c>
      <c r="S8" s="314"/>
      <c r="T8" s="269">
        <f t="shared" ref="T8" si="0">T9+T17+T18+T25+T37+T49+T54+T57+T60+T63+T64+T67+T70+T80</f>
        <v>0</v>
      </c>
      <c r="U8" s="1901"/>
      <c r="V8" s="269">
        <f>V9+V17+V18+V25+V37+V49+V54+V57+V60+V63+V64+V67+V70+V80</f>
        <v>0</v>
      </c>
      <c r="W8" s="247"/>
      <c r="X8" s="247"/>
      <c r="Y8" s="247"/>
      <c r="Z8" s="247"/>
      <c r="AA8" s="247"/>
      <c r="AB8" s="247"/>
      <c r="AC8" s="247"/>
    </row>
    <row r="9" spans="1:29" ht="24" thickBot="1">
      <c r="A9" s="2240"/>
      <c r="B9" s="1417">
        <v>1</v>
      </c>
      <c r="C9" s="1418" t="s">
        <v>95</v>
      </c>
      <c r="D9" s="1243">
        <f>D10+D11</f>
        <v>0</v>
      </c>
      <c r="E9" s="1244">
        <f t="shared" ref="E9:F9" si="1">E10+E11</f>
        <v>0</v>
      </c>
      <c r="F9" s="1244">
        <f t="shared" si="1"/>
        <v>0</v>
      </c>
      <c r="G9" s="1245">
        <f>SUM(D9:F9)</f>
        <v>0</v>
      </c>
      <c r="H9" s="1246"/>
      <c r="I9" s="1247">
        <f>'CR الالتزامات العرضية'!AM9</f>
        <v>0</v>
      </c>
      <c r="J9" s="1247">
        <f>'CR الارتباطات'!AR10</f>
        <v>0</v>
      </c>
      <c r="K9" s="1248"/>
      <c r="L9" s="1249">
        <f>G9+I9+J9</f>
        <v>0</v>
      </c>
      <c r="M9" s="1246"/>
      <c r="N9" s="1250"/>
      <c r="O9" s="1251">
        <f>O10+O11+O12+O13+O14+O15+O16</f>
        <v>0</v>
      </c>
      <c r="P9" s="1251">
        <f>P10+P11+P12+P13+P14+P15+P16</f>
        <v>0</v>
      </c>
      <c r="Q9" s="1251">
        <f>Q10+Q11+Q12+Q13+Q14+Q15+Q16</f>
        <v>0</v>
      </c>
      <c r="R9" s="1252">
        <f t="shared" ref="R9:R63" si="2">O9+P9+Q9</f>
        <v>0</v>
      </c>
      <c r="S9" s="1253"/>
      <c r="T9" s="1243">
        <f>T10+T11</f>
        <v>0</v>
      </c>
      <c r="U9" s="1334"/>
      <c r="V9" s="1249">
        <f>SUM(V10:V16)</f>
        <v>0</v>
      </c>
      <c r="W9" s="247"/>
      <c r="X9" s="247"/>
      <c r="Y9" s="247"/>
      <c r="Z9" s="247"/>
      <c r="AA9" s="247"/>
      <c r="AB9" s="247"/>
      <c r="AC9" s="247"/>
    </row>
    <row r="10" spans="1:29" ht="47.25" thickBot="1">
      <c r="A10" s="1480" t="s">
        <v>720</v>
      </c>
      <c r="B10" s="1406">
        <v>1.1000000000000001</v>
      </c>
      <c r="C10" s="1407" t="s">
        <v>774</v>
      </c>
      <c r="D10" s="1904"/>
      <c r="E10" s="1905"/>
      <c r="F10" s="1905"/>
      <c r="G10" s="1256">
        <f>SUM(D10:F10)</f>
        <v>0</v>
      </c>
      <c r="H10" s="1257"/>
      <c r="I10" s="1258">
        <f>'CR الالتزامات العرضية'!AM10</f>
        <v>0</v>
      </c>
      <c r="J10" s="1258">
        <f>'CR الارتباطات'!AR11</f>
        <v>0</v>
      </c>
      <c r="K10" s="1259"/>
      <c r="L10" s="1260">
        <f>G10+I10+J10</f>
        <v>0</v>
      </c>
      <c r="M10" s="1257"/>
      <c r="N10" s="1261">
        <v>0</v>
      </c>
      <c r="O10" s="1262">
        <f t="shared" ref="O10:O17" si="3">G10*N10</f>
        <v>0</v>
      </c>
      <c r="P10" s="1262">
        <f t="shared" ref="P10:P17" si="4">N10*I10</f>
        <v>0</v>
      </c>
      <c r="Q10" s="1263">
        <f t="shared" ref="Q10:Q17" si="5">J10*N10</f>
        <v>0</v>
      </c>
      <c r="R10" s="1256">
        <f>O10+P10+Q10</f>
        <v>0</v>
      </c>
      <c r="S10" s="1257"/>
      <c r="T10" s="1904"/>
      <c r="U10" s="1331"/>
      <c r="V10" s="1260">
        <f>R10-T10</f>
        <v>0</v>
      </c>
      <c r="W10" s="247"/>
      <c r="X10" s="247"/>
      <c r="Y10" s="247"/>
      <c r="Z10" s="247"/>
      <c r="AA10" s="247"/>
      <c r="AB10" s="247"/>
      <c r="AC10" s="247"/>
    </row>
    <row r="11" spans="1:29" ht="40.5" customHeight="1" thickBot="1">
      <c r="A11" s="2239" t="s">
        <v>721</v>
      </c>
      <c r="B11" s="1406">
        <v>1.2</v>
      </c>
      <c r="C11" s="1407" t="s">
        <v>775</v>
      </c>
      <c r="D11" s="1906">
        <f>SUM(D12:D16)</f>
        <v>0</v>
      </c>
      <c r="E11" s="1907">
        <f t="shared" ref="E11:F11" si="6">SUM(E12:E16)</f>
        <v>0</v>
      </c>
      <c r="F11" s="1907">
        <f t="shared" si="6"/>
        <v>0</v>
      </c>
      <c r="G11" s="1256">
        <f t="shared" ref="G11:G16" si="7">SUM(D11:F11)</f>
        <v>0</v>
      </c>
      <c r="H11" s="1257"/>
      <c r="I11" s="1258">
        <f>'CR الالتزامات العرضية'!AM11</f>
        <v>0</v>
      </c>
      <c r="J11" s="1258">
        <f>'CR الارتباطات'!AR12</f>
        <v>0</v>
      </c>
      <c r="K11" s="1259"/>
      <c r="L11" s="1260">
        <f>G11+I11+J11</f>
        <v>0</v>
      </c>
      <c r="M11" s="1257"/>
      <c r="N11" s="1261">
        <v>0</v>
      </c>
      <c r="O11" s="1262">
        <f>G11*N11</f>
        <v>0</v>
      </c>
      <c r="P11" s="1262">
        <f>N11*I11</f>
        <v>0</v>
      </c>
      <c r="Q11" s="1263">
        <f>J11*N11</f>
        <v>0</v>
      </c>
      <c r="R11" s="1256">
        <f>O11+P11+Q11</f>
        <v>0</v>
      </c>
      <c r="S11" s="1257"/>
      <c r="T11" s="1903">
        <f>SUM(T12:T16)</f>
        <v>0</v>
      </c>
      <c r="U11" s="1331"/>
      <c r="V11" s="1260">
        <f t="shared" ref="V11:V17" si="8">R11-T11</f>
        <v>0</v>
      </c>
      <c r="W11" s="247"/>
      <c r="X11" s="247"/>
      <c r="Y11" s="247"/>
      <c r="Z11" s="247"/>
      <c r="AA11" s="247"/>
      <c r="AB11" s="247"/>
      <c r="AC11" s="247"/>
    </row>
    <row r="12" spans="1:29" ht="24" thickBot="1">
      <c r="A12" s="2239"/>
      <c r="B12" s="1419" t="s">
        <v>41</v>
      </c>
      <c r="C12" s="1420" t="s">
        <v>120</v>
      </c>
      <c r="D12" s="1254"/>
      <c r="E12" s="1255"/>
      <c r="F12" s="1255"/>
      <c r="G12" s="1256">
        <f t="shared" si="7"/>
        <v>0</v>
      </c>
      <c r="H12" s="1257"/>
      <c r="I12" s="1258">
        <f>'CR الالتزامات العرضية'!AM12</f>
        <v>0</v>
      </c>
      <c r="J12" s="1258">
        <f>'CR الارتباطات'!AR13</f>
        <v>0</v>
      </c>
      <c r="K12" s="1259"/>
      <c r="L12" s="1260">
        <f>G12+I12+J12</f>
        <v>0</v>
      </c>
      <c r="M12" s="1257"/>
      <c r="N12" s="1261">
        <v>0</v>
      </c>
      <c r="O12" s="1262">
        <f t="shared" si="3"/>
        <v>0</v>
      </c>
      <c r="P12" s="1262">
        <f t="shared" si="4"/>
        <v>0</v>
      </c>
      <c r="Q12" s="1263">
        <f t="shared" si="5"/>
        <v>0</v>
      </c>
      <c r="R12" s="1256">
        <f t="shared" si="2"/>
        <v>0</v>
      </c>
      <c r="S12" s="1257"/>
      <c r="T12" s="1945"/>
      <c r="U12" s="1331"/>
      <c r="V12" s="1260">
        <f t="shared" si="8"/>
        <v>0</v>
      </c>
      <c r="W12" s="247"/>
      <c r="X12" s="247"/>
      <c r="Y12" s="247"/>
      <c r="Z12" s="247"/>
      <c r="AA12" s="247"/>
      <c r="AB12" s="247"/>
      <c r="AC12" s="247"/>
    </row>
    <row r="13" spans="1:29" ht="24" thickBot="1">
      <c r="A13" s="2239"/>
      <c r="B13" s="1419" t="s">
        <v>497</v>
      </c>
      <c r="C13" s="1420" t="s">
        <v>121</v>
      </c>
      <c r="D13" s="1254"/>
      <c r="E13" s="1255"/>
      <c r="F13" s="1255"/>
      <c r="G13" s="1256">
        <f t="shared" si="7"/>
        <v>0</v>
      </c>
      <c r="H13" s="1257"/>
      <c r="I13" s="1258">
        <f>'CR الالتزامات العرضية'!AM13</f>
        <v>0</v>
      </c>
      <c r="J13" s="1258">
        <f>'CR الارتباطات'!AR14</f>
        <v>0</v>
      </c>
      <c r="K13" s="1259"/>
      <c r="L13" s="1260">
        <f t="shared" ref="L13:L49" si="9">G13+I13+J13</f>
        <v>0</v>
      </c>
      <c r="M13" s="1257"/>
      <c r="N13" s="1261">
        <v>0.2</v>
      </c>
      <c r="O13" s="1262">
        <f t="shared" si="3"/>
        <v>0</v>
      </c>
      <c r="P13" s="1262">
        <f t="shared" si="4"/>
        <v>0</v>
      </c>
      <c r="Q13" s="1263">
        <f t="shared" si="5"/>
        <v>0</v>
      </c>
      <c r="R13" s="1256">
        <f t="shared" si="2"/>
        <v>0</v>
      </c>
      <c r="S13" s="1257"/>
      <c r="T13" s="1945"/>
      <c r="U13" s="1331"/>
      <c r="V13" s="1260">
        <f t="shared" si="8"/>
        <v>0</v>
      </c>
      <c r="W13" s="247"/>
      <c r="X13" s="247"/>
      <c r="Y13" s="247"/>
      <c r="Z13" s="247"/>
      <c r="AA13" s="247"/>
      <c r="AB13" s="247"/>
      <c r="AC13" s="247"/>
    </row>
    <row r="14" spans="1:29" ht="24" thickBot="1">
      <c r="A14" s="2239"/>
      <c r="B14" s="1419" t="s">
        <v>43</v>
      </c>
      <c r="C14" s="1420" t="s">
        <v>122</v>
      </c>
      <c r="D14" s="1254"/>
      <c r="E14" s="1255"/>
      <c r="F14" s="1255"/>
      <c r="G14" s="1256">
        <f t="shared" si="7"/>
        <v>0</v>
      </c>
      <c r="H14" s="1257"/>
      <c r="I14" s="1258">
        <f>'CR الالتزامات العرضية'!AM14</f>
        <v>0</v>
      </c>
      <c r="J14" s="1258">
        <f>'CR الارتباطات'!AR15</f>
        <v>0</v>
      </c>
      <c r="K14" s="1259"/>
      <c r="L14" s="1260">
        <f t="shared" si="9"/>
        <v>0</v>
      </c>
      <c r="M14" s="1257"/>
      <c r="N14" s="1261">
        <v>0.5</v>
      </c>
      <c r="O14" s="1262">
        <f t="shared" si="3"/>
        <v>0</v>
      </c>
      <c r="P14" s="1262">
        <f t="shared" si="4"/>
        <v>0</v>
      </c>
      <c r="Q14" s="1263">
        <f t="shared" si="5"/>
        <v>0</v>
      </c>
      <c r="R14" s="1256">
        <f t="shared" si="2"/>
        <v>0</v>
      </c>
      <c r="S14" s="1257"/>
      <c r="T14" s="1945"/>
      <c r="U14" s="1331"/>
      <c r="V14" s="1260">
        <f t="shared" si="8"/>
        <v>0</v>
      </c>
      <c r="W14" s="247"/>
      <c r="X14" s="247"/>
      <c r="Y14" s="247"/>
      <c r="Z14" s="247"/>
      <c r="AA14" s="247"/>
      <c r="AB14" s="247"/>
      <c r="AC14" s="247"/>
    </row>
    <row r="15" spans="1:29" ht="24" thickBot="1">
      <c r="A15" s="2239"/>
      <c r="B15" s="1419" t="s">
        <v>498</v>
      </c>
      <c r="C15" s="1420" t="s">
        <v>123</v>
      </c>
      <c r="D15" s="1254"/>
      <c r="E15" s="1255"/>
      <c r="F15" s="1255"/>
      <c r="G15" s="1256">
        <f t="shared" si="7"/>
        <v>0</v>
      </c>
      <c r="H15" s="1257"/>
      <c r="I15" s="1258">
        <f>'CR الالتزامات العرضية'!AM15</f>
        <v>0</v>
      </c>
      <c r="J15" s="1258">
        <f>'CR الارتباطات'!AR16</f>
        <v>0</v>
      </c>
      <c r="K15" s="1259"/>
      <c r="L15" s="1260">
        <f t="shared" si="9"/>
        <v>0</v>
      </c>
      <c r="M15" s="1257"/>
      <c r="N15" s="1261">
        <v>1</v>
      </c>
      <c r="O15" s="1262">
        <f t="shared" si="3"/>
        <v>0</v>
      </c>
      <c r="P15" s="1262">
        <f t="shared" si="4"/>
        <v>0</v>
      </c>
      <c r="Q15" s="1263">
        <f t="shared" si="5"/>
        <v>0</v>
      </c>
      <c r="R15" s="1256">
        <f t="shared" si="2"/>
        <v>0</v>
      </c>
      <c r="S15" s="1257"/>
      <c r="T15" s="1945"/>
      <c r="U15" s="1331"/>
      <c r="V15" s="1260">
        <f t="shared" si="8"/>
        <v>0</v>
      </c>
      <c r="W15" s="247"/>
      <c r="X15" s="247"/>
      <c r="Y15" s="247"/>
      <c r="Z15" s="247"/>
      <c r="AA15" s="247"/>
      <c r="AB15" s="247"/>
      <c r="AC15" s="247"/>
    </row>
    <row r="16" spans="1:29" ht="24" thickBot="1">
      <c r="A16" s="2239"/>
      <c r="B16" s="1421" t="s">
        <v>499</v>
      </c>
      <c r="C16" s="1422" t="s">
        <v>124</v>
      </c>
      <c r="D16" s="1265"/>
      <c r="E16" s="1266"/>
      <c r="F16" s="1266"/>
      <c r="G16" s="1267">
        <f t="shared" si="7"/>
        <v>0</v>
      </c>
      <c r="H16" s="1257"/>
      <c r="I16" s="1268">
        <f>'CR الالتزامات العرضية'!AM16</f>
        <v>0</v>
      </c>
      <c r="J16" s="1268">
        <f>'CR الارتباطات'!AR17</f>
        <v>0</v>
      </c>
      <c r="K16" s="1259"/>
      <c r="L16" s="1269">
        <f t="shared" si="9"/>
        <v>0</v>
      </c>
      <c r="M16" s="1257"/>
      <c r="N16" s="1270">
        <v>1.5</v>
      </c>
      <c r="O16" s="1271">
        <f t="shared" si="3"/>
        <v>0</v>
      </c>
      <c r="P16" s="1271">
        <f t="shared" si="4"/>
        <v>0</v>
      </c>
      <c r="Q16" s="1272">
        <f t="shared" si="5"/>
        <v>0</v>
      </c>
      <c r="R16" s="1267">
        <f t="shared" si="2"/>
        <v>0</v>
      </c>
      <c r="S16" s="1257"/>
      <c r="T16" s="1948"/>
      <c r="U16" s="1331"/>
      <c r="V16" s="1269">
        <f t="shared" si="8"/>
        <v>0</v>
      </c>
      <c r="W16" s="247"/>
      <c r="X16" s="247"/>
      <c r="Y16" s="247"/>
      <c r="Z16" s="247"/>
      <c r="AA16" s="247"/>
      <c r="AB16" s="247"/>
      <c r="AC16" s="247"/>
    </row>
    <row r="17" spans="1:29" s="253" customFormat="1" ht="41.25" thickBot="1">
      <c r="A17" s="1480" t="s">
        <v>722</v>
      </c>
      <c r="B17" s="1423">
        <v>2</v>
      </c>
      <c r="C17" s="1424" t="s">
        <v>96</v>
      </c>
      <c r="D17" s="1273"/>
      <c r="E17" s="1274"/>
      <c r="F17" s="1275"/>
      <c r="G17" s="1276">
        <f>SUM(D17:F17)</f>
        <v>0</v>
      </c>
      <c r="H17" s="1246"/>
      <c r="I17" s="1277">
        <f>'CR الالتزامات العرضية'!AM17</f>
        <v>0</v>
      </c>
      <c r="J17" s="1277">
        <f>'CR الارتباطات'!AR18</f>
        <v>0</v>
      </c>
      <c r="K17" s="1248"/>
      <c r="L17" s="1278">
        <f t="shared" si="9"/>
        <v>0</v>
      </c>
      <c r="M17" s="1246"/>
      <c r="N17" s="1279">
        <v>0</v>
      </c>
      <c r="O17" s="1280">
        <f t="shared" si="3"/>
        <v>0</v>
      </c>
      <c r="P17" s="1280">
        <f t="shared" si="4"/>
        <v>0</v>
      </c>
      <c r="Q17" s="1280">
        <f t="shared" si="5"/>
        <v>0</v>
      </c>
      <c r="R17" s="1276">
        <f t="shared" si="2"/>
        <v>0</v>
      </c>
      <c r="S17" s="1253"/>
      <c r="T17" s="1948"/>
      <c r="U17" s="1334"/>
      <c r="V17" s="1281">
        <f t="shared" si="8"/>
        <v>0</v>
      </c>
      <c r="W17" s="247"/>
      <c r="X17" s="247"/>
      <c r="Y17" s="247"/>
      <c r="Z17" s="247"/>
      <c r="AA17" s="247"/>
      <c r="AB17" s="247"/>
      <c r="AC17" s="247"/>
    </row>
    <row r="18" spans="1:29" s="253" customFormat="1" ht="24" thickBot="1">
      <c r="A18" s="2239" t="s">
        <v>723</v>
      </c>
      <c r="B18" s="1417">
        <v>3</v>
      </c>
      <c r="C18" s="1418" t="s">
        <v>97</v>
      </c>
      <c r="D18" s="1282">
        <f>D19+D20</f>
        <v>0</v>
      </c>
      <c r="E18" s="1244">
        <f>E19+E20</f>
        <v>0</v>
      </c>
      <c r="F18" s="1244">
        <f>F19+F20</f>
        <v>0</v>
      </c>
      <c r="G18" s="1245">
        <f>SUM(D18:F18)</f>
        <v>0</v>
      </c>
      <c r="H18" s="1246"/>
      <c r="I18" s="1247">
        <f>'CR الالتزامات العرضية'!AM18</f>
        <v>0</v>
      </c>
      <c r="J18" s="1247">
        <f>'CR الارتباطات'!AR19</f>
        <v>0</v>
      </c>
      <c r="K18" s="1248"/>
      <c r="L18" s="1249">
        <f t="shared" si="9"/>
        <v>0</v>
      </c>
      <c r="M18" s="1246"/>
      <c r="N18" s="1250"/>
      <c r="O18" s="1244">
        <f>O19+O20</f>
        <v>0</v>
      </c>
      <c r="P18" s="1244">
        <f>P19+P20</f>
        <v>0</v>
      </c>
      <c r="Q18" s="1244">
        <f>Q19+Q20</f>
        <v>0</v>
      </c>
      <c r="R18" s="1252">
        <f t="shared" si="2"/>
        <v>0</v>
      </c>
      <c r="S18" s="1253"/>
      <c r="T18" s="1249">
        <f>SUM(T19:T20)</f>
        <v>0</v>
      </c>
      <c r="U18" s="1334"/>
      <c r="V18" s="1249">
        <f>SUM(V19:V20)</f>
        <v>0</v>
      </c>
      <c r="W18" s="247"/>
      <c r="X18" s="247"/>
      <c r="Y18" s="247"/>
      <c r="Z18" s="247"/>
      <c r="AA18" s="247"/>
      <c r="AB18" s="247"/>
      <c r="AC18" s="247"/>
    </row>
    <row r="19" spans="1:29" ht="24" thickBot="1">
      <c r="A19" s="2239"/>
      <c r="B19" s="1406">
        <v>3.1</v>
      </c>
      <c r="C19" s="1407" t="s">
        <v>125</v>
      </c>
      <c r="D19" s="1283"/>
      <c r="E19" s="1284"/>
      <c r="F19" s="1284"/>
      <c r="G19" s="1285">
        <f t="shared" ref="G19:G77" si="10">SUM(D19:F19)</f>
        <v>0</v>
      </c>
      <c r="H19" s="1257"/>
      <c r="I19" s="1258">
        <f>'CR الالتزامات العرضية'!AM19</f>
        <v>0</v>
      </c>
      <c r="J19" s="1258">
        <f>'CR الارتباطات'!AR20</f>
        <v>0</v>
      </c>
      <c r="K19" s="1259"/>
      <c r="L19" s="1260">
        <f t="shared" si="9"/>
        <v>0</v>
      </c>
      <c r="M19" s="1257"/>
      <c r="N19" s="1261">
        <v>0</v>
      </c>
      <c r="O19" s="1262">
        <f t="shared" ref="O19:O24" si="11">G19*N19</f>
        <v>0</v>
      </c>
      <c r="P19" s="1262">
        <f t="shared" ref="P19:P24" si="12">N19*I19</f>
        <v>0</v>
      </c>
      <c r="Q19" s="1263">
        <f t="shared" ref="Q19:Q24" si="13">J19*N19</f>
        <v>0</v>
      </c>
      <c r="R19" s="1256">
        <f t="shared" si="2"/>
        <v>0</v>
      </c>
      <c r="S19" s="1257"/>
      <c r="T19" s="1945"/>
      <c r="U19" s="1331"/>
      <c r="V19" s="1260">
        <f>R19-T19</f>
        <v>0</v>
      </c>
      <c r="W19" s="247"/>
      <c r="X19" s="247"/>
      <c r="Y19" s="247"/>
      <c r="Z19" s="247"/>
      <c r="AA19" s="247"/>
      <c r="AB19" s="247"/>
      <c r="AC19" s="247"/>
    </row>
    <row r="20" spans="1:29" s="254" customFormat="1" ht="24" thickBot="1">
      <c r="A20" s="2239"/>
      <c r="B20" s="1406">
        <v>3.2</v>
      </c>
      <c r="C20" s="1408" t="s">
        <v>126</v>
      </c>
      <c r="D20" s="1286">
        <f>SUM(D21:D24)</f>
        <v>0</v>
      </c>
      <c r="E20" s="1287">
        <f>SUM(E21:E24)</f>
        <v>0</v>
      </c>
      <c r="F20" s="1287">
        <f>SUM(F21:F24)</f>
        <v>0</v>
      </c>
      <c r="G20" s="1288">
        <f t="shared" si="10"/>
        <v>0</v>
      </c>
      <c r="H20" s="1289"/>
      <c r="I20" s="1290">
        <f>'CR الالتزامات العرضية'!AM20</f>
        <v>0</v>
      </c>
      <c r="J20" s="1290">
        <f>'CR الارتباطات'!AR21</f>
        <v>0</v>
      </c>
      <c r="K20" s="1291"/>
      <c r="L20" s="1292">
        <f t="shared" si="9"/>
        <v>0</v>
      </c>
      <c r="M20" s="1289"/>
      <c r="N20" s="1293"/>
      <c r="O20" s="1294">
        <f>SUM(O21:O24)</f>
        <v>0</v>
      </c>
      <c r="P20" s="1294">
        <f>SUM(P21:P24)</f>
        <v>0</v>
      </c>
      <c r="Q20" s="1287">
        <f>SUM(Q21:Q24)</f>
        <v>0</v>
      </c>
      <c r="R20" s="1256">
        <f t="shared" si="2"/>
        <v>0</v>
      </c>
      <c r="S20" s="1295"/>
      <c r="T20" s="1292">
        <f>SUM(T21:T24)</f>
        <v>0</v>
      </c>
      <c r="U20" s="1338"/>
      <c r="V20" s="1292">
        <f>SUM(V21:V24)</f>
        <v>0</v>
      </c>
      <c r="W20" s="247"/>
      <c r="X20" s="247"/>
      <c r="Y20" s="247"/>
      <c r="Z20" s="247"/>
      <c r="AA20" s="247"/>
      <c r="AB20" s="247"/>
      <c r="AC20" s="247"/>
    </row>
    <row r="21" spans="1:29" ht="24" thickBot="1">
      <c r="A21" s="2239"/>
      <c r="B21" s="1419" t="s">
        <v>127</v>
      </c>
      <c r="C21" s="1420" t="s">
        <v>121</v>
      </c>
      <c r="D21" s="1296"/>
      <c r="E21" s="1297"/>
      <c r="F21" s="1297"/>
      <c r="G21" s="1285">
        <f t="shared" si="10"/>
        <v>0</v>
      </c>
      <c r="H21" s="1257"/>
      <c r="I21" s="1258">
        <f>'CR الالتزامات العرضية'!AM21</f>
        <v>0</v>
      </c>
      <c r="J21" s="1258">
        <f>'CR الارتباطات'!AR22</f>
        <v>0</v>
      </c>
      <c r="K21" s="1259"/>
      <c r="L21" s="1260">
        <f>G21+I21+J21</f>
        <v>0</v>
      </c>
      <c r="M21" s="1257"/>
      <c r="N21" s="1261">
        <v>0.2</v>
      </c>
      <c r="O21" s="1262">
        <f t="shared" si="11"/>
        <v>0</v>
      </c>
      <c r="P21" s="1262">
        <f t="shared" si="12"/>
        <v>0</v>
      </c>
      <c r="Q21" s="1263">
        <f t="shared" si="13"/>
        <v>0</v>
      </c>
      <c r="R21" s="1256">
        <f>O21+P21+Q21</f>
        <v>0</v>
      </c>
      <c r="S21" s="1257"/>
      <c r="T21" s="1945"/>
      <c r="U21" s="1331"/>
      <c r="V21" s="1260">
        <f>R21-T21</f>
        <v>0</v>
      </c>
      <c r="W21" s="247"/>
      <c r="X21" s="247"/>
      <c r="Y21" s="247"/>
      <c r="Z21" s="247"/>
      <c r="AA21" s="247"/>
      <c r="AB21" s="247"/>
      <c r="AC21" s="247"/>
    </row>
    <row r="22" spans="1:29" ht="24" thickBot="1">
      <c r="A22" s="2239"/>
      <c r="B22" s="1419" t="s">
        <v>128</v>
      </c>
      <c r="C22" s="1420" t="s">
        <v>122</v>
      </c>
      <c r="D22" s="1296"/>
      <c r="E22" s="1297"/>
      <c r="F22" s="1297"/>
      <c r="G22" s="1285">
        <f t="shared" si="10"/>
        <v>0</v>
      </c>
      <c r="H22" s="1257"/>
      <c r="I22" s="1258">
        <f>'CR الالتزامات العرضية'!AM22</f>
        <v>0</v>
      </c>
      <c r="J22" s="1258">
        <f>'CR الارتباطات'!AR23</f>
        <v>0</v>
      </c>
      <c r="K22" s="1259"/>
      <c r="L22" s="1260">
        <f>G22+I22+J22</f>
        <v>0</v>
      </c>
      <c r="M22" s="1257"/>
      <c r="N22" s="1261">
        <v>0.5</v>
      </c>
      <c r="O22" s="1262">
        <f t="shared" si="11"/>
        <v>0</v>
      </c>
      <c r="P22" s="1262">
        <f t="shared" si="12"/>
        <v>0</v>
      </c>
      <c r="Q22" s="1263">
        <f t="shared" si="13"/>
        <v>0</v>
      </c>
      <c r="R22" s="1256">
        <f>O22+P22+Q22</f>
        <v>0</v>
      </c>
      <c r="S22" s="1257"/>
      <c r="T22" s="1945"/>
      <c r="U22" s="1331"/>
      <c r="V22" s="1260">
        <f>R22-T22</f>
        <v>0</v>
      </c>
      <c r="W22" s="247"/>
      <c r="X22" s="247"/>
      <c r="Y22" s="247"/>
      <c r="Z22" s="247"/>
      <c r="AA22" s="247"/>
      <c r="AB22" s="247"/>
      <c r="AC22" s="247"/>
    </row>
    <row r="23" spans="1:29" ht="24" thickBot="1">
      <c r="A23" s="2239"/>
      <c r="B23" s="1419" t="s">
        <v>129</v>
      </c>
      <c r="C23" s="1420" t="s">
        <v>123</v>
      </c>
      <c r="D23" s="1296"/>
      <c r="E23" s="1297"/>
      <c r="F23" s="1297"/>
      <c r="G23" s="1285">
        <f t="shared" si="10"/>
        <v>0</v>
      </c>
      <c r="H23" s="1257"/>
      <c r="I23" s="1258">
        <f>'CR الالتزامات العرضية'!AM23</f>
        <v>0</v>
      </c>
      <c r="J23" s="1258">
        <f>'CR الارتباطات'!AR24</f>
        <v>0</v>
      </c>
      <c r="K23" s="1259"/>
      <c r="L23" s="1260">
        <f>G23+I23+J23</f>
        <v>0</v>
      </c>
      <c r="M23" s="1257"/>
      <c r="N23" s="1261">
        <v>1</v>
      </c>
      <c r="O23" s="1262">
        <f t="shared" si="11"/>
        <v>0</v>
      </c>
      <c r="P23" s="1262">
        <f t="shared" si="12"/>
        <v>0</v>
      </c>
      <c r="Q23" s="1263">
        <f t="shared" si="13"/>
        <v>0</v>
      </c>
      <c r="R23" s="1256">
        <f>O23+P23+Q23</f>
        <v>0</v>
      </c>
      <c r="S23" s="1257"/>
      <c r="T23" s="1945"/>
      <c r="U23" s="1331"/>
      <c r="V23" s="1260">
        <f>R23-T23</f>
        <v>0</v>
      </c>
      <c r="W23" s="247"/>
      <c r="X23" s="247"/>
      <c r="Y23" s="247"/>
      <c r="Z23" s="247"/>
      <c r="AA23" s="247"/>
      <c r="AB23" s="247"/>
      <c r="AC23" s="247"/>
    </row>
    <row r="24" spans="1:29" ht="24" thickBot="1">
      <c r="A24" s="2239"/>
      <c r="B24" s="1421" t="s">
        <v>130</v>
      </c>
      <c r="C24" s="1422" t="s">
        <v>124</v>
      </c>
      <c r="D24" s="1298"/>
      <c r="E24" s="1299"/>
      <c r="F24" s="1299"/>
      <c r="G24" s="1300">
        <f t="shared" si="10"/>
        <v>0</v>
      </c>
      <c r="H24" s="1257"/>
      <c r="I24" s="1268">
        <f>'CR الالتزامات العرضية'!AM24</f>
        <v>0</v>
      </c>
      <c r="J24" s="1268">
        <f>'CR الارتباطات'!AR25</f>
        <v>0</v>
      </c>
      <c r="K24" s="1259"/>
      <c r="L24" s="1269">
        <f>G24+I24+J24</f>
        <v>0</v>
      </c>
      <c r="M24" s="1257"/>
      <c r="N24" s="1270">
        <v>1.5</v>
      </c>
      <c r="O24" s="1271">
        <f t="shared" si="11"/>
        <v>0</v>
      </c>
      <c r="P24" s="1271">
        <f t="shared" si="12"/>
        <v>0</v>
      </c>
      <c r="Q24" s="1272">
        <f t="shared" si="13"/>
        <v>0</v>
      </c>
      <c r="R24" s="1267">
        <f>O24+P24+Q24</f>
        <v>0</v>
      </c>
      <c r="S24" s="1257"/>
      <c r="T24" s="1948"/>
      <c r="U24" s="1331"/>
      <c r="V24" s="1269">
        <f>R24-T24</f>
        <v>0</v>
      </c>
      <c r="W24" s="247"/>
      <c r="X24" s="247"/>
      <c r="Y24" s="247"/>
      <c r="Z24" s="247"/>
      <c r="AA24" s="247"/>
      <c r="AB24" s="247"/>
      <c r="AC24" s="247"/>
    </row>
    <row r="25" spans="1:29" s="253" customFormat="1" ht="24" thickBot="1">
      <c r="A25" s="2241" t="s">
        <v>724</v>
      </c>
      <c r="B25" s="1425">
        <v>4</v>
      </c>
      <c r="C25" s="1426" t="s">
        <v>131</v>
      </c>
      <c r="D25" s="1301">
        <f>D26+D27+D32</f>
        <v>0</v>
      </c>
      <c r="E25" s="1302">
        <f>E26+E27+E32</f>
        <v>0</v>
      </c>
      <c r="F25" s="1303">
        <f>F26+F27+F32</f>
        <v>0</v>
      </c>
      <c r="G25" s="1304">
        <f t="shared" si="10"/>
        <v>0</v>
      </c>
      <c r="H25" s="1246"/>
      <c r="I25" s="1305">
        <f>'CR الالتزامات العرضية'!AM25</f>
        <v>0</v>
      </c>
      <c r="J25" s="1305">
        <f>'CR الارتباطات'!AR26</f>
        <v>0</v>
      </c>
      <c r="K25" s="1248"/>
      <c r="L25" s="1306">
        <f t="shared" si="9"/>
        <v>0</v>
      </c>
      <c r="M25" s="1246"/>
      <c r="N25" s="1307"/>
      <c r="O25" s="1308">
        <f>O26+O27+O32</f>
        <v>0</v>
      </c>
      <c r="P25" s="1308">
        <f>P26+P27+P32</f>
        <v>0</v>
      </c>
      <c r="Q25" s="1308">
        <f>Q26+Q27+Q32</f>
        <v>0</v>
      </c>
      <c r="R25" s="1309">
        <f t="shared" si="2"/>
        <v>0</v>
      </c>
      <c r="S25" s="1253"/>
      <c r="T25" s="1902">
        <f>T26+T27+T32</f>
        <v>0</v>
      </c>
      <c r="U25" s="1246"/>
      <c r="V25" s="1902">
        <f>V26+V27+V32</f>
        <v>0</v>
      </c>
      <c r="W25" s="247"/>
      <c r="X25" s="247"/>
      <c r="Y25" s="247"/>
      <c r="Z25" s="247"/>
      <c r="AA25" s="247"/>
      <c r="AB25" s="247"/>
      <c r="AC25" s="247"/>
    </row>
    <row r="26" spans="1:29" s="253" customFormat="1" ht="24" thickBot="1">
      <c r="A26" s="2241"/>
      <c r="B26" s="1406">
        <v>4.0999999999999996</v>
      </c>
      <c r="C26" s="1408" t="s">
        <v>773</v>
      </c>
      <c r="D26" s="1283"/>
      <c r="E26" s="1310"/>
      <c r="F26" s="1310"/>
      <c r="G26" s="1311">
        <f t="shared" si="10"/>
        <v>0</v>
      </c>
      <c r="H26" s="1257"/>
      <c r="I26" s="1312">
        <f>'CR الالتزامات العرضية'!AM26</f>
        <v>0</v>
      </c>
      <c r="J26" s="1312">
        <f>'CR الارتباطات'!AR27</f>
        <v>0</v>
      </c>
      <c r="K26" s="1259"/>
      <c r="L26" s="1260">
        <f t="shared" si="9"/>
        <v>0</v>
      </c>
      <c r="M26" s="1257"/>
      <c r="N26" s="1261">
        <v>0.2</v>
      </c>
      <c r="O26" s="1262">
        <f>G26*N26</f>
        <v>0</v>
      </c>
      <c r="P26" s="1262">
        <f>N26*I26</f>
        <v>0</v>
      </c>
      <c r="Q26" s="1263">
        <f>J26*N26</f>
        <v>0</v>
      </c>
      <c r="R26" s="1256">
        <f t="shared" si="2"/>
        <v>0</v>
      </c>
      <c r="S26" s="1257"/>
      <c r="T26" s="1945"/>
      <c r="U26" s="1257"/>
      <c r="V26" s="1313">
        <f>R26-T26</f>
        <v>0</v>
      </c>
      <c r="W26" s="247"/>
      <c r="X26" s="247"/>
      <c r="Y26" s="247"/>
      <c r="Z26" s="247"/>
      <c r="AA26" s="247"/>
      <c r="AB26" s="247"/>
      <c r="AC26" s="247"/>
    </row>
    <row r="27" spans="1:29" s="255" customFormat="1" ht="24" thickBot="1">
      <c r="A27" s="2241"/>
      <c r="B27" s="1409">
        <v>4.2</v>
      </c>
      <c r="C27" s="1408" t="s">
        <v>132</v>
      </c>
      <c r="D27" s="1286">
        <f>SUM(D28:D31)</f>
        <v>0</v>
      </c>
      <c r="E27" s="1314">
        <f>SUM(E28:E31)</f>
        <v>0</v>
      </c>
      <c r="F27" s="1314">
        <f>SUM(F28:F31)</f>
        <v>0</v>
      </c>
      <c r="G27" s="1315">
        <f t="shared" si="10"/>
        <v>0</v>
      </c>
      <c r="H27" s="1289"/>
      <c r="I27" s="1316">
        <f>'CR الالتزامات العرضية'!AM27</f>
        <v>0</v>
      </c>
      <c r="J27" s="1316">
        <f>'CR الارتباطات'!AR28</f>
        <v>0</v>
      </c>
      <c r="K27" s="1291"/>
      <c r="L27" s="1292">
        <f t="shared" si="9"/>
        <v>0</v>
      </c>
      <c r="M27" s="1289"/>
      <c r="N27" s="1317"/>
      <c r="O27" s="1294">
        <f>SUM(O28:O31)</f>
        <v>0</v>
      </c>
      <c r="P27" s="1294">
        <f>SUM(P28:P31)</f>
        <v>0</v>
      </c>
      <c r="Q27" s="1294">
        <f>SUM(Q28:Q31)</f>
        <v>0</v>
      </c>
      <c r="R27" s="1318">
        <f t="shared" si="2"/>
        <v>0</v>
      </c>
      <c r="S27" s="1319"/>
      <c r="T27" s="1320">
        <f>SUM(T28:T31)</f>
        <v>0</v>
      </c>
      <c r="U27" s="1289"/>
      <c r="V27" s="1320">
        <f>SUM(V28:V31)</f>
        <v>0</v>
      </c>
      <c r="W27" s="247"/>
      <c r="X27" s="247"/>
      <c r="Y27" s="247"/>
      <c r="Z27" s="247"/>
      <c r="AA27" s="247"/>
      <c r="AB27" s="247"/>
      <c r="AC27" s="247"/>
    </row>
    <row r="28" spans="1:29" s="253" customFormat="1" ht="24" thickBot="1">
      <c r="A28" s="2241"/>
      <c r="B28" s="1419" t="s">
        <v>133</v>
      </c>
      <c r="C28" s="1420" t="s">
        <v>121</v>
      </c>
      <c r="D28" s="1283"/>
      <c r="E28" s="1310"/>
      <c r="F28" s="1310"/>
      <c r="G28" s="1311">
        <f t="shared" si="10"/>
        <v>0</v>
      </c>
      <c r="H28" s="1257"/>
      <c r="I28" s="1312">
        <f>'CR الالتزامات العرضية'!AM28</f>
        <v>0</v>
      </c>
      <c r="J28" s="1312">
        <f>'CR الارتباطات'!AR29</f>
        <v>0</v>
      </c>
      <c r="K28" s="1259"/>
      <c r="L28" s="1260">
        <f t="shared" si="9"/>
        <v>0</v>
      </c>
      <c r="M28" s="1257"/>
      <c r="N28" s="1261">
        <v>0.2</v>
      </c>
      <c r="O28" s="1262">
        <f t="shared" ref="O28:O36" si="14">G28*N28</f>
        <v>0</v>
      </c>
      <c r="P28" s="1262">
        <f t="shared" ref="P28:P36" si="15">N28*I28</f>
        <v>0</v>
      </c>
      <c r="Q28" s="1263">
        <f t="shared" ref="Q28:Q36" si="16">J28*N28</f>
        <v>0</v>
      </c>
      <c r="R28" s="1256">
        <f t="shared" si="2"/>
        <v>0</v>
      </c>
      <c r="S28" s="1257"/>
      <c r="T28" s="1945"/>
      <c r="U28" s="1257"/>
      <c r="V28" s="1313">
        <f>R28-T28</f>
        <v>0</v>
      </c>
      <c r="W28" s="247"/>
      <c r="X28" s="247"/>
      <c r="Y28" s="247"/>
      <c r="Z28" s="247"/>
      <c r="AA28" s="247"/>
      <c r="AB28" s="247"/>
      <c r="AC28" s="247"/>
    </row>
    <row r="29" spans="1:29" s="253" customFormat="1" ht="24" thickBot="1">
      <c r="A29" s="2241"/>
      <c r="B29" s="1419" t="s">
        <v>134</v>
      </c>
      <c r="C29" s="1420" t="s">
        <v>122</v>
      </c>
      <c r="D29" s="1283"/>
      <c r="E29" s="1310"/>
      <c r="F29" s="1310"/>
      <c r="G29" s="1311">
        <f t="shared" si="10"/>
        <v>0</v>
      </c>
      <c r="H29" s="1257"/>
      <c r="I29" s="1312">
        <f>'CR الالتزامات العرضية'!AM29</f>
        <v>0</v>
      </c>
      <c r="J29" s="1312">
        <f>'CR الارتباطات'!AR30</f>
        <v>0</v>
      </c>
      <c r="K29" s="1259"/>
      <c r="L29" s="1260">
        <f t="shared" si="9"/>
        <v>0</v>
      </c>
      <c r="M29" s="1257"/>
      <c r="N29" s="1261">
        <v>0.5</v>
      </c>
      <c r="O29" s="1262">
        <f t="shared" si="14"/>
        <v>0</v>
      </c>
      <c r="P29" s="1262">
        <f t="shared" si="15"/>
        <v>0</v>
      </c>
      <c r="Q29" s="1263">
        <f t="shared" si="16"/>
        <v>0</v>
      </c>
      <c r="R29" s="1256">
        <f t="shared" si="2"/>
        <v>0</v>
      </c>
      <c r="S29" s="1257"/>
      <c r="T29" s="1945"/>
      <c r="U29" s="1257"/>
      <c r="V29" s="1313">
        <f>R29-T29</f>
        <v>0</v>
      </c>
      <c r="W29" s="247"/>
      <c r="X29" s="247"/>
      <c r="Y29" s="247"/>
      <c r="Z29" s="247"/>
      <c r="AA29" s="247"/>
      <c r="AB29" s="247"/>
      <c r="AC29" s="247"/>
    </row>
    <row r="30" spans="1:29" s="253" customFormat="1" ht="24" thickBot="1">
      <c r="A30" s="2241"/>
      <c r="B30" s="1419" t="s">
        <v>135</v>
      </c>
      <c r="C30" s="1420" t="s">
        <v>123</v>
      </c>
      <c r="D30" s="1283"/>
      <c r="E30" s="1310"/>
      <c r="F30" s="1310"/>
      <c r="G30" s="1311">
        <f t="shared" si="10"/>
        <v>0</v>
      </c>
      <c r="H30" s="1257"/>
      <c r="I30" s="1312">
        <f>'CR الالتزامات العرضية'!AM30</f>
        <v>0</v>
      </c>
      <c r="J30" s="1312">
        <f>'CR الارتباطات'!AR31</f>
        <v>0</v>
      </c>
      <c r="K30" s="1259"/>
      <c r="L30" s="1260">
        <f t="shared" si="9"/>
        <v>0</v>
      </c>
      <c r="M30" s="1257"/>
      <c r="N30" s="1261">
        <v>1</v>
      </c>
      <c r="O30" s="1262">
        <f t="shared" si="14"/>
        <v>0</v>
      </c>
      <c r="P30" s="1262">
        <f t="shared" si="15"/>
        <v>0</v>
      </c>
      <c r="Q30" s="1263">
        <f t="shared" si="16"/>
        <v>0</v>
      </c>
      <c r="R30" s="1256">
        <f t="shared" si="2"/>
        <v>0</v>
      </c>
      <c r="S30" s="1257"/>
      <c r="T30" s="1945"/>
      <c r="U30" s="1257"/>
      <c r="V30" s="1313">
        <f>R30-T30</f>
        <v>0</v>
      </c>
      <c r="W30" s="247"/>
      <c r="X30" s="247"/>
      <c r="Y30" s="247"/>
      <c r="Z30" s="247"/>
      <c r="AA30" s="247"/>
      <c r="AB30" s="247"/>
      <c r="AC30" s="247"/>
    </row>
    <row r="31" spans="1:29" s="253" customFormat="1" ht="24" thickBot="1">
      <c r="A31" s="2241"/>
      <c r="B31" s="1419" t="s">
        <v>136</v>
      </c>
      <c r="C31" s="1420" t="s">
        <v>124</v>
      </c>
      <c r="D31" s="1283"/>
      <c r="E31" s="1310"/>
      <c r="F31" s="1310"/>
      <c r="G31" s="1311">
        <f t="shared" si="10"/>
        <v>0</v>
      </c>
      <c r="H31" s="1257"/>
      <c r="I31" s="1312">
        <f>'CR الالتزامات العرضية'!AM31</f>
        <v>0</v>
      </c>
      <c r="J31" s="1312">
        <f>'CR الارتباطات'!AR32</f>
        <v>0</v>
      </c>
      <c r="K31" s="1259"/>
      <c r="L31" s="1260">
        <f t="shared" si="9"/>
        <v>0</v>
      </c>
      <c r="M31" s="1257"/>
      <c r="N31" s="1261">
        <v>1.5</v>
      </c>
      <c r="O31" s="1262">
        <f t="shared" si="14"/>
        <v>0</v>
      </c>
      <c r="P31" s="1262">
        <f t="shared" si="15"/>
        <v>0</v>
      </c>
      <c r="Q31" s="1263">
        <f t="shared" si="16"/>
        <v>0</v>
      </c>
      <c r="R31" s="1256">
        <f t="shared" si="2"/>
        <v>0</v>
      </c>
      <c r="S31" s="1257"/>
      <c r="T31" s="1945"/>
      <c r="U31" s="1257"/>
      <c r="V31" s="1313">
        <f>R31-T31</f>
        <v>0</v>
      </c>
      <c r="W31" s="247"/>
      <c r="X31" s="247"/>
      <c r="Y31" s="247"/>
      <c r="Z31" s="247"/>
      <c r="AA31" s="247"/>
      <c r="AB31" s="247"/>
      <c r="AC31" s="247"/>
    </row>
    <row r="32" spans="1:29" s="254" customFormat="1" ht="24" thickBot="1">
      <c r="A32" s="2241"/>
      <c r="B32" s="1406">
        <v>4.3</v>
      </c>
      <c r="C32" s="1408" t="s">
        <v>137</v>
      </c>
      <c r="D32" s="1286">
        <f>SUM(D33:D36)</f>
        <v>0</v>
      </c>
      <c r="E32" s="1314">
        <f>SUM(E33:E36)</f>
        <v>0</v>
      </c>
      <c r="F32" s="1314">
        <f>SUM(F33:F36)</f>
        <v>0</v>
      </c>
      <c r="G32" s="1315">
        <f t="shared" si="10"/>
        <v>0</v>
      </c>
      <c r="H32" s="1289"/>
      <c r="I32" s="1316">
        <f>'CR الالتزامات العرضية'!AM32</f>
        <v>0</v>
      </c>
      <c r="J32" s="1316">
        <f>'CR الارتباطات'!AR33</f>
        <v>0</v>
      </c>
      <c r="K32" s="1291"/>
      <c r="L32" s="1292">
        <f>G32+I32+J32</f>
        <v>0</v>
      </c>
      <c r="M32" s="1289"/>
      <c r="N32" s="1321"/>
      <c r="O32" s="1294">
        <f>SUM(O33:O36)</f>
        <v>0</v>
      </c>
      <c r="P32" s="1294">
        <f>SUM(P33:P36)</f>
        <v>0</v>
      </c>
      <c r="Q32" s="1294">
        <f>SUM(Q33:Q36)</f>
        <v>0</v>
      </c>
      <c r="R32" s="1318">
        <f>O32+P32+Q32</f>
        <v>0</v>
      </c>
      <c r="S32" s="1319"/>
      <c r="T32" s="1322">
        <f>SUM(T33:T36)</f>
        <v>0</v>
      </c>
      <c r="U32" s="1289"/>
      <c r="V32" s="1322">
        <f>SUM(V33:V36)</f>
        <v>0</v>
      </c>
      <c r="W32" s="247"/>
      <c r="X32" s="247"/>
      <c r="Y32" s="247"/>
      <c r="Z32" s="247"/>
      <c r="AA32" s="247"/>
      <c r="AB32" s="247"/>
      <c r="AC32" s="247"/>
    </row>
    <row r="33" spans="1:29" s="253" customFormat="1" ht="24" thickBot="1">
      <c r="A33" s="2241"/>
      <c r="B33" s="1419" t="s">
        <v>138</v>
      </c>
      <c r="C33" s="1420" t="s">
        <v>121</v>
      </c>
      <c r="D33" s="1283"/>
      <c r="E33" s="1310"/>
      <c r="F33" s="1310"/>
      <c r="G33" s="1311">
        <f t="shared" si="10"/>
        <v>0</v>
      </c>
      <c r="H33" s="1257"/>
      <c r="I33" s="1312">
        <f>'CR الالتزامات العرضية'!AM33</f>
        <v>0</v>
      </c>
      <c r="J33" s="1312">
        <f>'CR الارتباطات'!AR34</f>
        <v>0</v>
      </c>
      <c r="K33" s="1259"/>
      <c r="L33" s="1260">
        <f>G33+I33+J33</f>
        <v>0</v>
      </c>
      <c r="M33" s="1257"/>
      <c r="N33" s="1261">
        <v>0.2</v>
      </c>
      <c r="O33" s="1262">
        <f t="shared" si="14"/>
        <v>0</v>
      </c>
      <c r="P33" s="1262">
        <f t="shared" si="15"/>
        <v>0</v>
      </c>
      <c r="Q33" s="1263">
        <f t="shared" si="16"/>
        <v>0</v>
      </c>
      <c r="R33" s="1256">
        <f>O33+P33+Q33</f>
        <v>0</v>
      </c>
      <c r="S33" s="1257"/>
      <c r="T33" s="1945"/>
      <c r="U33" s="1257"/>
      <c r="V33" s="1313">
        <f t="shared" ref="V33:V38" si="17">R33-T33</f>
        <v>0</v>
      </c>
      <c r="W33" s="247"/>
      <c r="X33" s="247"/>
      <c r="Y33" s="247"/>
      <c r="Z33" s="247"/>
      <c r="AA33" s="247"/>
      <c r="AB33" s="247"/>
      <c r="AC33" s="247"/>
    </row>
    <row r="34" spans="1:29" s="253" customFormat="1" ht="24" thickBot="1">
      <c r="A34" s="2241"/>
      <c r="B34" s="1419" t="s">
        <v>139</v>
      </c>
      <c r="C34" s="1420" t="s">
        <v>122</v>
      </c>
      <c r="D34" s="1283"/>
      <c r="E34" s="1310"/>
      <c r="F34" s="1310"/>
      <c r="G34" s="1311">
        <f t="shared" si="10"/>
        <v>0</v>
      </c>
      <c r="H34" s="1257"/>
      <c r="I34" s="1312">
        <f>'CR الالتزامات العرضية'!AM34</f>
        <v>0</v>
      </c>
      <c r="J34" s="1312">
        <f>'CR الارتباطات'!AR35</f>
        <v>0</v>
      </c>
      <c r="K34" s="1259"/>
      <c r="L34" s="1260">
        <f>G34+I34+J34</f>
        <v>0</v>
      </c>
      <c r="M34" s="1257"/>
      <c r="N34" s="1261">
        <v>0.5</v>
      </c>
      <c r="O34" s="1262">
        <f t="shared" si="14"/>
        <v>0</v>
      </c>
      <c r="P34" s="1262">
        <f t="shared" si="15"/>
        <v>0</v>
      </c>
      <c r="Q34" s="1263">
        <f t="shared" si="16"/>
        <v>0</v>
      </c>
      <c r="R34" s="1256">
        <f>O34+P34+Q34</f>
        <v>0</v>
      </c>
      <c r="S34" s="1257"/>
      <c r="T34" s="1945"/>
      <c r="U34" s="1257"/>
      <c r="V34" s="1313">
        <f t="shared" si="17"/>
        <v>0</v>
      </c>
      <c r="W34" s="247"/>
      <c r="X34" s="247"/>
      <c r="Y34" s="247"/>
      <c r="Z34" s="247"/>
      <c r="AA34" s="247"/>
      <c r="AB34" s="247"/>
      <c r="AC34" s="247"/>
    </row>
    <row r="35" spans="1:29" s="253" customFormat="1" ht="24" thickBot="1">
      <c r="A35" s="2241"/>
      <c r="B35" s="1419" t="s">
        <v>140</v>
      </c>
      <c r="C35" s="1420" t="s">
        <v>123</v>
      </c>
      <c r="D35" s="1283"/>
      <c r="E35" s="1310"/>
      <c r="F35" s="1310"/>
      <c r="G35" s="1311">
        <f t="shared" si="10"/>
        <v>0</v>
      </c>
      <c r="H35" s="1257"/>
      <c r="I35" s="1312">
        <f>'CR الالتزامات العرضية'!AM35</f>
        <v>0</v>
      </c>
      <c r="J35" s="1312">
        <f>'CR الارتباطات'!AR36</f>
        <v>0</v>
      </c>
      <c r="K35" s="1259"/>
      <c r="L35" s="1260">
        <f>G35+I35+J35</f>
        <v>0</v>
      </c>
      <c r="M35" s="1257"/>
      <c r="N35" s="1261">
        <v>1</v>
      </c>
      <c r="O35" s="1262">
        <f t="shared" si="14"/>
        <v>0</v>
      </c>
      <c r="P35" s="1262">
        <f t="shared" si="15"/>
        <v>0</v>
      </c>
      <c r="Q35" s="1263">
        <f t="shared" si="16"/>
        <v>0</v>
      </c>
      <c r="R35" s="1256">
        <f>O35+P35+Q35</f>
        <v>0</v>
      </c>
      <c r="S35" s="1257"/>
      <c r="T35" s="1945"/>
      <c r="U35" s="1257"/>
      <c r="V35" s="1313">
        <f t="shared" si="17"/>
        <v>0</v>
      </c>
      <c r="W35" s="247"/>
      <c r="X35" s="247"/>
      <c r="Y35" s="247"/>
      <c r="Z35" s="247"/>
      <c r="AA35" s="247"/>
      <c r="AB35" s="247"/>
      <c r="AC35" s="247"/>
    </row>
    <row r="36" spans="1:29" s="253" customFormat="1" ht="24" thickBot="1">
      <c r="A36" s="2241"/>
      <c r="B36" s="1427" t="s">
        <v>141</v>
      </c>
      <c r="C36" s="1428" t="s">
        <v>124</v>
      </c>
      <c r="D36" s="1323"/>
      <c r="E36" s="1255"/>
      <c r="F36" s="1255"/>
      <c r="G36" s="1324">
        <f t="shared" si="10"/>
        <v>0</v>
      </c>
      <c r="H36" s="1257"/>
      <c r="I36" s="1325">
        <f>'CR الالتزامات العرضية'!AM36</f>
        <v>0</v>
      </c>
      <c r="J36" s="1325">
        <f>'CR الارتباطات'!AR37</f>
        <v>0</v>
      </c>
      <c r="K36" s="1259"/>
      <c r="L36" s="1326">
        <f>G36+I36+J36</f>
        <v>0</v>
      </c>
      <c r="M36" s="1257"/>
      <c r="N36" s="1327">
        <v>1.5</v>
      </c>
      <c r="O36" s="1328">
        <f t="shared" si="14"/>
        <v>0</v>
      </c>
      <c r="P36" s="1328">
        <f t="shared" si="15"/>
        <v>0</v>
      </c>
      <c r="Q36" s="1329">
        <f t="shared" si="16"/>
        <v>0</v>
      </c>
      <c r="R36" s="1330">
        <f>O36+P36+Q36</f>
        <v>0</v>
      </c>
      <c r="S36" s="1257"/>
      <c r="T36" s="1946"/>
      <c r="U36" s="1331"/>
      <c r="V36" s="1326">
        <f t="shared" si="17"/>
        <v>0</v>
      </c>
      <c r="W36" s="247"/>
      <c r="X36" s="247"/>
      <c r="Y36" s="247"/>
      <c r="Z36" s="247"/>
      <c r="AA36" s="247"/>
      <c r="AB36" s="247"/>
      <c r="AC36" s="247"/>
    </row>
    <row r="37" spans="1:29" ht="24" thickBot="1">
      <c r="A37" s="1444"/>
      <c r="B37" s="1429">
        <v>5</v>
      </c>
      <c r="C37" s="1430" t="s">
        <v>142</v>
      </c>
      <c r="D37" s="1243">
        <f>SUM(D38,D39,D44)</f>
        <v>0</v>
      </c>
      <c r="E37" s="1244">
        <f>SUM(E38,E39,E44)</f>
        <v>0</v>
      </c>
      <c r="F37" s="1244">
        <f>SUM(F38,F39,F44)</f>
        <v>0</v>
      </c>
      <c r="G37" s="1252">
        <f t="shared" si="10"/>
        <v>0</v>
      </c>
      <c r="H37" s="1246"/>
      <c r="I37" s="1247">
        <f>'CR الالتزامات العرضية'!AM37</f>
        <v>0</v>
      </c>
      <c r="J37" s="1247">
        <f>'CR الارتباطات'!AR38</f>
        <v>0</v>
      </c>
      <c r="K37" s="1248"/>
      <c r="L37" s="1249">
        <f t="shared" si="9"/>
        <v>0</v>
      </c>
      <c r="M37" s="1246"/>
      <c r="N37" s="1332"/>
      <c r="O37" s="1244">
        <f>O38+O39+O44</f>
        <v>0</v>
      </c>
      <c r="P37" s="1244">
        <f>P38+P39+P44</f>
        <v>0</v>
      </c>
      <c r="Q37" s="1244">
        <f>Q38+Q39+Q44</f>
        <v>0</v>
      </c>
      <c r="R37" s="1245">
        <f t="shared" si="2"/>
        <v>0</v>
      </c>
      <c r="S37" s="1333"/>
      <c r="T37" s="1249">
        <f>T38+T39+T44</f>
        <v>0</v>
      </c>
      <c r="U37" s="1334"/>
      <c r="V37" s="1249">
        <f>V38+V39+V44</f>
        <v>0</v>
      </c>
      <c r="W37" s="247"/>
      <c r="X37" s="247"/>
      <c r="Y37" s="247"/>
      <c r="Z37" s="247"/>
      <c r="AA37" s="247"/>
      <c r="AB37" s="247"/>
      <c r="AC37" s="247"/>
    </row>
    <row r="38" spans="1:29" ht="61.5" thickBot="1">
      <c r="A38" s="1480" t="s">
        <v>725</v>
      </c>
      <c r="B38" s="1409">
        <v>5.0999999999999996</v>
      </c>
      <c r="C38" s="1410" t="s">
        <v>143</v>
      </c>
      <c r="D38" s="1335"/>
      <c r="E38" s="1336"/>
      <c r="F38" s="1336"/>
      <c r="G38" s="1256">
        <f t="shared" si="10"/>
        <v>0</v>
      </c>
      <c r="H38" s="1257"/>
      <c r="I38" s="1258">
        <f>'CR الالتزامات العرضية'!AM38</f>
        <v>0</v>
      </c>
      <c r="J38" s="1258">
        <f>'CR الارتباطات'!AR39</f>
        <v>0</v>
      </c>
      <c r="K38" s="1259"/>
      <c r="L38" s="1260">
        <f t="shared" si="9"/>
        <v>0</v>
      </c>
      <c r="M38" s="1257"/>
      <c r="N38" s="1261">
        <v>0.2</v>
      </c>
      <c r="O38" s="1262">
        <f t="shared" ref="O38:O43" si="18">G38*N38</f>
        <v>0</v>
      </c>
      <c r="P38" s="1262">
        <f t="shared" ref="P38:P43" si="19">N38*I38</f>
        <v>0</v>
      </c>
      <c r="Q38" s="1263">
        <f t="shared" ref="Q38:Q43" si="20">J38*N38</f>
        <v>0</v>
      </c>
      <c r="R38" s="1256">
        <f t="shared" si="2"/>
        <v>0</v>
      </c>
      <c r="S38" s="1295"/>
      <c r="T38" s="1945"/>
      <c r="U38" s="1331"/>
      <c r="V38" s="1260">
        <f t="shared" si="17"/>
        <v>0</v>
      </c>
      <c r="W38" s="247"/>
      <c r="X38" s="247"/>
      <c r="Y38" s="247"/>
      <c r="Z38" s="247"/>
      <c r="AA38" s="247"/>
      <c r="AB38" s="247"/>
      <c r="AC38" s="247"/>
    </row>
    <row r="39" spans="1:29" s="255" customFormat="1" ht="60.75" customHeight="1" thickBot="1">
      <c r="A39" s="2239" t="s">
        <v>726</v>
      </c>
      <c r="B39" s="1409">
        <v>5.2</v>
      </c>
      <c r="C39" s="1410" t="s">
        <v>790</v>
      </c>
      <c r="D39" s="1337">
        <f>SUM(D40:D43)</f>
        <v>0</v>
      </c>
      <c r="E39" s="1287">
        <f>SUM(E40:E43)</f>
        <v>0</v>
      </c>
      <c r="F39" s="1287">
        <f>SUM(F40:F43)</f>
        <v>0</v>
      </c>
      <c r="G39" s="1318">
        <f t="shared" si="10"/>
        <v>0</v>
      </c>
      <c r="H39" s="1289"/>
      <c r="I39" s="1290">
        <f>'CR الالتزامات العرضية'!AM39</f>
        <v>0</v>
      </c>
      <c r="J39" s="1290">
        <f>'CR الارتباطات'!AR40</f>
        <v>0</v>
      </c>
      <c r="K39" s="1291"/>
      <c r="L39" s="1292">
        <f>G39+I39+J39</f>
        <v>0</v>
      </c>
      <c r="M39" s="1289"/>
      <c r="N39" s="1293"/>
      <c r="O39" s="1294">
        <f>SUM(O40:O43)</f>
        <v>0</v>
      </c>
      <c r="P39" s="1294">
        <f>SUM(P40:P43)</f>
        <v>0</v>
      </c>
      <c r="Q39" s="1294">
        <f>SUM(Q40:Q43)</f>
        <v>0</v>
      </c>
      <c r="R39" s="1318">
        <f>O39+P39+Q39</f>
        <v>0</v>
      </c>
      <c r="S39" s="1319"/>
      <c r="T39" s="1292">
        <f>SUM(T40:T43)</f>
        <v>0</v>
      </c>
      <c r="U39" s="1338"/>
      <c r="V39" s="1292">
        <f>SUM(V40:V43)</f>
        <v>0</v>
      </c>
      <c r="W39" s="247"/>
      <c r="X39" s="247"/>
      <c r="Y39" s="247"/>
      <c r="Z39" s="247"/>
      <c r="AA39" s="247"/>
      <c r="AB39" s="247"/>
      <c r="AC39" s="247"/>
    </row>
    <row r="40" spans="1:29" ht="24" thickBot="1">
      <c r="A40" s="2239"/>
      <c r="B40" s="1431" t="s">
        <v>500</v>
      </c>
      <c r="C40" s="1432" t="s">
        <v>121</v>
      </c>
      <c r="D40" s="1335"/>
      <c r="E40" s="1336"/>
      <c r="F40" s="1336"/>
      <c r="G40" s="1256">
        <f t="shared" si="10"/>
        <v>0</v>
      </c>
      <c r="H40" s="1257"/>
      <c r="I40" s="1258">
        <f>'CR الالتزامات العرضية'!AM40</f>
        <v>0</v>
      </c>
      <c r="J40" s="1258">
        <f>'CR الارتباطات'!AR41</f>
        <v>0</v>
      </c>
      <c r="K40" s="1259"/>
      <c r="L40" s="1260">
        <f t="shared" si="9"/>
        <v>0</v>
      </c>
      <c r="M40" s="1257"/>
      <c r="N40" s="1261">
        <v>0.2</v>
      </c>
      <c r="O40" s="1262">
        <f t="shared" si="18"/>
        <v>0</v>
      </c>
      <c r="P40" s="1262">
        <f t="shared" si="19"/>
        <v>0</v>
      </c>
      <c r="Q40" s="1263">
        <f t="shared" si="20"/>
        <v>0</v>
      </c>
      <c r="R40" s="1256">
        <f t="shared" si="2"/>
        <v>0</v>
      </c>
      <c r="S40" s="1257"/>
      <c r="T40" s="1945"/>
      <c r="U40" s="1331"/>
      <c r="V40" s="1260">
        <f>R40-T40</f>
        <v>0</v>
      </c>
      <c r="W40" s="247"/>
      <c r="X40" s="247"/>
      <c r="Y40" s="247"/>
      <c r="Z40" s="247"/>
      <c r="AA40" s="247"/>
      <c r="AB40" s="247"/>
      <c r="AC40" s="247"/>
    </row>
    <row r="41" spans="1:29" ht="24" thickBot="1">
      <c r="A41" s="2239"/>
      <c r="B41" s="1431" t="s">
        <v>501</v>
      </c>
      <c r="C41" s="1432" t="s">
        <v>122</v>
      </c>
      <c r="D41" s="1335"/>
      <c r="E41" s="1336"/>
      <c r="F41" s="1336"/>
      <c r="G41" s="1256">
        <f t="shared" si="10"/>
        <v>0</v>
      </c>
      <c r="H41" s="1257"/>
      <c r="I41" s="1258">
        <f>'CR الالتزامات العرضية'!AM41</f>
        <v>0</v>
      </c>
      <c r="J41" s="1258">
        <f>'CR الارتباطات'!AR42</f>
        <v>0</v>
      </c>
      <c r="K41" s="1259"/>
      <c r="L41" s="1260">
        <f t="shared" si="9"/>
        <v>0</v>
      </c>
      <c r="M41" s="1257"/>
      <c r="N41" s="1261">
        <v>0.5</v>
      </c>
      <c r="O41" s="1262">
        <f t="shared" si="18"/>
        <v>0</v>
      </c>
      <c r="P41" s="1262">
        <f t="shared" si="19"/>
        <v>0</v>
      </c>
      <c r="Q41" s="1263">
        <f t="shared" si="20"/>
        <v>0</v>
      </c>
      <c r="R41" s="1256">
        <f t="shared" si="2"/>
        <v>0</v>
      </c>
      <c r="S41" s="1257"/>
      <c r="T41" s="1945"/>
      <c r="U41" s="1257"/>
      <c r="V41" s="1260">
        <f>R41-T41</f>
        <v>0</v>
      </c>
      <c r="W41" s="247"/>
      <c r="X41" s="247"/>
      <c r="Y41" s="247"/>
      <c r="Z41" s="247"/>
      <c r="AA41" s="247"/>
      <c r="AB41" s="247"/>
      <c r="AC41" s="247"/>
    </row>
    <row r="42" spans="1:29" ht="24" thickBot="1">
      <c r="A42" s="2239"/>
      <c r="B42" s="1431" t="s">
        <v>502</v>
      </c>
      <c r="C42" s="1432" t="s">
        <v>123</v>
      </c>
      <c r="D42" s="1335"/>
      <c r="E42" s="1336"/>
      <c r="F42" s="1336"/>
      <c r="G42" s="1256">
        <f t="shared" si="10"/>
        <v>0</v>
      </c>
      <c r="H42" s="1257"/>
      <c r="I42" s="1258">
        <f>'CR الالتزامات العرضية'!AM42</f>
        <v>0</v>
      </c>
      <c r="J42" s="1258">
        <f>'CR الارتباطات'!AR43</f>
        <v>0</v>
      </c>
      <c r="K42" s="1259"/>
      <c r="L42" s="1260">
        <f t="shared" si="9"/>
        <v>0</v>
      </c>
      <c r="M42" s="1257"/>
      <c r="N42" s="1261">
        <v>1</v>
      </c>
      <c r="O42" s="1262">
        <f t="shared" si="18"/>
        <v>0</v>
      </c>
      <c r="P42" s="1262">
        <f t="shared" si="19"/>
        <v>0</v>
      </c>
      <c r="Q42" s="1263">
        <f t="shared" si="20"/>
        <v>0</v>
      </c>
      <c r="R42" s="1256">
        <f t="shared" si="2"/>
        <v>0</v>
      </c>
      <c r="S42" s="1257"/>
      <c r="T42" s="1945"/>
      <c r="U42" s="1257"/>
      <c r="V42" s="1260">
        <f>R42-T42</f>
        <v>0</v>
      </c>
      <c r="W42" s="247"/>
      <c r="X42" s="247"/>
      <c r="Y42" s="247"/>
      <c r="Z42" s="247"/>
      <c r="AA42" s="247"/>
      <c r="AB42" s="247"/>
      <c r="AC42" s="247"/>
    </row>
    <row r="43" spans="1:29" ht="24" thickBot="1">
      <c r="A43" s="2239"/>
      <c r="B43" s="1431" t="s">
        <v>503</v>
      </c>
      <c r="C43" s="1432" t="s">
        <v>124</v>
      </c>
      <c r="D43" s="1335"/>
      <c r="E43" s="1336"/>
      <c r="F43" s="1336"/>
      <c r="G43" s="1256">
        <f t="shared" si="10"/>
        <v>0</v>
      </c>
      <c r="H43" s="1257"/>
      <c r="I43" s="1258">
        <f>'CR الالتزامات العرضية'!AM43</f>
        <v>0</v>
      </c>
      <c r="J43" s="1258">
        <f>'CR الارتباطات'!AR44</f>
        <v>0</v>
      </c>
      <c r="K43" s="1259"/>
      <c r="L43" s="1260">
        <f t="shared" si="9"/>
        <v>0</v>
      </c>
      <c r="M43" s="1257"/>
      <c r="N43" s="1261">
        <v>1.5</v>
      </c>
      <c r="O43" s="1262">
        <f t="shared" si="18"/>
        <v>0</v>
      </c>
      <c r="P43" s="1262">
        <f t="shared" si="19"/>
        <v>0</v>
      </c>
      <c r="Q43" s="1263">
        <f t="shared" si="20"/>
        <v>0</v>
      </c>
      <c r="R43" s="1256">
        <f t="shared" si="2"/>
        <v>0</v>
      </c>
      <c r="S43" s="1257"/>
      <c r="T43" s="1945"/>
      <c r="U43" s="1257"/>
      <c r="V43" s="1260">
        <f>R43-T43</f>
        <v>0</v>
      </c>
      <c r="W43" s="247"/>
      <c r="X43" s="247"/>
      <c r="Y43" s="247"/>
      <c r="Z43" s="247"/>
      <c r="AA43" s="247"/>
      <c r="AB43" s="247"/>
      <c r="AC43" s="247"/>
    </row>
    <row r="44" spans="1:29" s="255" customFormat="1" ht="47.25" thickBot="1">
      <c r="A44" s="2239" t="s">
        <v>636</v>
      </c>
      <c r="B44" s="1409">
        <v>5.3</v>
      </c>
      <c r="C44" s="1410" t="s">
        <v>664</v>
      </c>
      <c r="D44" s="1337">
        <f>SUM(D45:D48)</f>
        <v>0</v>
      </c>
      <c r="E44" s="1287">
        <f>SUM(E45:E48)</f>
        <v>0</v>
      </c>
      <c r="F44" s="1287">
        <f>SUM(F45:F48)</f>
        <v>0</v>
      </c>
      <c r="G44" s="1318">
        <f t="shared" si="10"/>
        <v>0</v>
      </c>
      <c r="H44" s="1289"/>
      <c r="I44" s="1290">
        <f>'CR الالتزامات العرضية'!AM44</f>
        <v>0</v>
      </c>
      <c r="J44" s="1290">
        <f>'CR الارتباطات'!AR45</f>
        <v>0</v>
      </c>
      <c r="K44" s="1291"/>
      <c r="L44" s="1292">
        <f t="shared" si="9"/>
        <v>0</v>
      </c>
      <c r="M44" s="1289"/>
      <c r="N44" s="1293"/>
      <c r="O44" s="1294">
        <f>SUM(O45:O48)</f>
        <v>0</v>
      </c>
      <c r="P44" s="1294">
        <f>SUM(P45:P48)</f>
        <v>0</v>
      </c>
      <c r="Q44" s="1294">
        <f>SUM(Q45:Q48)</f>
        <v>0</v>
      </c>
      <c r="R44" s="1318">
        <f t="shared" si="2"/>
        <v>0</v>
      </c>
      <c r="S44" s="1319"/>
      <c r="T44" s="1292">
        <f>SUM(T45:T48)</f>
        <v>0</v>
      </c>
      <c r="U44" s="1289"/>
      <c r="V44" s="1292">
        <f>SUM(V45:V48)</f>
        <v>0</v>
      </c>
      <c r="W44" s="247"/>
      <c r="X44" s="247"/>
      <c r="Y44" s="247"/>
      <c r="Z44" s="247"/>
      <c r="AA44" s="247"/>
      <c r="AB44" s="247"/>
      <c r="AC44" s="247"/>
    </row>
    <row r="45" spans="1:29" ht="24" thickBot="1">
      <c r="A45" s="2239"/>
      <c r="B45" s="1431" t="s">
        <v>504</v>
      </c>
      <c r="C45" s="1432" t="s">
        <v>121</v>
      </c>
      <c r="D45" s="1335"/>
      <c r="E45" s="1336"/>
      <c r="F45" s="1336"/>
      <c r="G45" s="1256">
        <f t="shared" si="10"/>
        <v>0</v>
      </c>
      <c r="H45" s="1257"/>
      <c r="I45" s="1258">
        <f>'CR الالتزامات العرضية'!AM45</f>
        <v>0</v>
      </c>
      <c r="J45" s="1258">
        <f>'CR الارتباطات'!AR46</f>
        <v>0</v>
      </c>
      <c r="K45" s="1259"/>
      <c r="L45" s="1260">
        <f t="shared" si="9"/>
        <v>0</v>
      </c>
      <c r="M45" s="1257"/>
      <c r="N45" s="1261">
        <v>0.2</v>
      </c>
      <c r="O45" s="1262">
        <f>G45*N45</f>
        <v>0</v>
      </c>
      <c r="P45" s="1262">
        <f>N45*I45</f>
        <v>0</v>
      </c>
      <c r="Q45" s="1263">
        <f>J45*N45</f>
        <v>0</v>
      </c>
      <c r="R45" s="1256">
        <f t="shared" si="2"/>
        <v>0</v>
      </c>
      <c r="S45" s="1257"/>
      <c r="T45" s="1945"/>
      <c r="U45" s="1257"/>
      <c r="V45" s="1260">
        <f>R45-T45</f>
        <v>0</v>
      </c>
      <c r="W45" s="247"/>
      <c r="X45" s="247"/>
      <c r="Y45" s="247"/>
      <c r="Z45" s="247"/>
      <c r="AA45" s="247"/>
      <c r="AB45" s="247"/>
      <c r="AC45" s="247"/>
    </row>
    <row r="46" spans="1:29" ht="24" thickBot="1">
      <c r="A46" s="2239"/>
      <c r="B46" s="1431" t="s">
        <v>505</v>
      </c>
      <c r="C46" s="1432" t="s">
        <v>122</v>
      </c>
      <c r="D46" s="1335"/>
      <c r="E46" s="1336"/>
      <c r="F46" s="1336"/>
      <c r="G46" s="1256">
        <f t="shared" si="10"/>
        <v>0</v>
      </c>
      <c r="H46" s="1257"/>
      <c r="I46" s="1258">
        <f>'CR الالتزامات العرضية'!AM46</f>
        <v>0</v>
      </c>
      <c r="J46" s="1258">
        <f>'CR الارتباطات'!AR47</f>
        <v>0</v>
      </c>
      <c r="K46" s="1259"/>
      <c r="L46" s="1260">
        <f t="shared" si="9"/>
        <v>0</v>
      </c>
      <c r="M46" s="1257"/>
      <c r="N46" s="1261">
        <v>0.5</v>
      </c>
      <c r="O46" s="1262">
        <f>G46*N46</f>
        <v>0</v>
      </c>
      <c r="P46" s="1262">
        <f>N46*I46</f>
        <v>0</v>
      </c>
      <c r="Q46" s="1263">
        <f>J46*N46</f>
        <v>0</v>
      </c>
      <c r="R46" s="1256">
        <f t="shared" si="2"/>
        <v>0</v>
      </c>
      <c r="S46" s="1257"/>
      <c r="T46" s="1945"/>
      <c r="U46" s="1257"/>
      <c r="V46" s="1260">
        <f>R46-T46</f>
        <v>0</v>
      </c>
      <c r="W46" s="247"/>
      <c r="X46" s="247"/>
      <c r="Y46" s="247"/>
      <c r="Z46" s="247"/>
      <c r="AA46" s="247"/>
      <c r="AB46" s="247"/>
      <c r="AC46" s="247"/>
    </row>
    <row r="47" spans="1:29" ht="24" thickBot="1">
      <c r="A47" s="2239"/>
      <c r="B47" s="1431" t="s">
        <v>506</v>
      </c>
      <c r="C47" s="1432" t="s">
        <v>123</v>
      </c>
      <c r="D47" s="1339"/>
      <c r="E47" s="1340"/>
      <c r="F47" s="1340"/>
      <c r="G47" s="1341"/>
      <c r="H47" s="1342"/>
      <c r="I47" s="1343"/>
      <c r="J47" s="1343"/>
      <c r="K47" s="1259"/>
      <c r="L47" s="1344"/>
      <c r="M47" s="1257"/>
      <c r="N47" s="1345"/>
      <c r="O47" s="1346"/>
      <c r="P47" s="1346"/>
      <c r="Q47" s="1347"/>
      <c r="R47" s="1348"/>
      <c r="S47" s="1257"/>
      <c r="T47" s="1344"/>
      <c r="U47" s="1257"/>
      <c r="V47" s="1344"/>
      <c r="W47" s="247"/>
      <c r="X47" s="247"/>
      <c r="Y47" s="247"/>
      <c r="Z47" s="247"/>
      <c r="AA47" s="247"/>
      <c r="AB47" s="247"/>
      <c r="AC47" s="247"/>
    </row>
    <row r="48" spans="1:29" ht="24" thickBot="1">
      <c r="A48" s="2239"/>
      <c r="B48" s="1433" t="s">
        <v>507</v>
      </c>
      <c r="C48" s="1434" t="s">
        <v>124</v>
      </c>
      <c r="D48" s="1349"/>
      <c r="E48" s="1350"/>
      <c r="F48" s="1350"/>
      <c r="G48" s="1267">
        <f t="shared" si="10"/>
        <v>0</v>
      </c>
      <c r="H48" s="1257"/>
      <c r="I48" s="1268">
        <f>'CR الالتزامات العرضية'!AM48</f>
        <v>0</v>
      </c>
      <c r="J48" s="1268">
        <f>'CR الارتباطات'!AR49</f>
        <v>0</v>
      </c>
      <c r="K48" s="1259"/>
      <c r="L48" s="1269">
        <f t="shared" si="9"/>
        <v>0</v>
      </c>
      <c r="M48" s="1257"/>
      <c r="N48" s="1270">
        <v>1.5</v>
      </c>
      <c r="O48" s="1271">
        <f>G48*N48</f>
        <v>0</v>
      </c>
      <c r="P48" s="1271">
        <f>N48*I48</f>
        <v>0</v>
      </c>
      <c r="Q48" s="1272">
        <f>J48*N48</f>
        <v>0</v>
      </c>
      <c r="R48" s="1267">
        <f t="shared" si="2"/>
        <v>0</v>
      </c>
      <c r="S48" s="1257"/>
      <c r="T48" s="1948"/>
      <c r="U48" s="1257"/>
      <c r="V48" s="1269">
        <f>R48-T48</f>
        <v>0</v>
      </c>
      <c r="W48" s="247"/>
      <c r="X48" s="247"/>
      <c r="Y48" s="247"/>
      <c r="Z48" s="247"/>
      <c r="AA48" s="247"/>
      <c r="AB48" s="247"/>
      <c r="AC48" s="247"/>
    </row>
    <row r="49" spans="1:29" ht="47.25" thickBot="1">
      <c r="A49" s="2239" t="s">
        <v>637</v>
      </c>
      <c r="B49" s="1417">
        <v>6</v>
      </c>
      <c r="C49" s="1435" t="s">
        <v>144</v>
      </c>
      <c r="D49" s="1303">
        <f>SUM(D50:D53)</f>
        <v>0</v>
      </c>
      <c r="E49" s="1302">
        <f>SUM(E50:E53)</f>
        <v>0</v>
      </c>
      <c r="F49" s="1302">
        <f>SUM(F50:F53)</f>
        <v>0</v>
      </c>
      <c r="G49" s="1304">
        <f t="shared" si="10"/>
        <v>0</v>
      </c>
      <c r="H49" s="1246"/>
      <c r="I49" s="1247">
        <f>'CR الالتزامات العرضية'!AM49</f>
        <v>0</v>
      </c>
      <c r="J49" s="1249">
        <f>'CR الارتباطات'!AR50</f>
        <v>0</v>
      </c>
      <c r="K49" s="1248"/>
      <c r="L49" s="1249">
        <f t="shared" si="9"/>
        <v>0</v>
      </c>
      <c r="M49" s="1246"/>
      <c r="N49" s="1250"/>
      <c r="O49" s="1251">
        <f>SUM(O50:O53)</f>
        <v>0</v>
      </c>
      <c r="P49" s="1251">
        <f>SUM(P50:P53)</f>
        <v>0</v>
      </c>
      <c r="Q49" s="1251">
        <f>SUM(Q50:Q53)</f>
        <v>0</v>
      </c>
      <c r="R49" s="1252">
        <f t="shared" si="2"/>
        <v>0</v>
      </c>
      <c r="S49" s="1253"/>
      <c r="T49" s="1249">
        <f>SUM(T50:T53)</f>
        <v>0</v>
      </c>
      <c r="U49" s="1246"/>
      <c r="V49" s="1249">
        <f>SUM(V50:V53)</f>
        <v>0</v>
      </c>
      <c r="W49" s="247"/>
      <c r="X49" s="247"/>
      <c r="Y49" s="247"/>
      <c r="Z49" s="247"/>
      <c r="AA49" s="247"/>
      <c r="AB49" s="247"/>
      <c r="AC49" s="247"/>
    </row>
    <row r="50" spans="1:29" ht="24" thickBot="1">
      <c r="A50" s="2239"/>
      <c r="B50" s="1406">
        <v>6.1</v>
      </c>
      <c r="C50" s="1407" t="s">
        <v>121</v>
      </c>
      <c r="D50" s="1351"/>
      <c r="E50" s="1336"/>
      <c r="F50" s="1336"/>
      <c r="G50" s="1285">
        <f t="shared" si="10"/>
        <v>0</v>
      </c>
      <c r="H50" s="1257"/>
      <c r="I50" s="1258">
        <f>'CR الالتزامات العرضية'!AM50</f>
        <v>0</v>
      </c>
      <c r="J50" s="1260">
        <f>'CR الارتباطات'!AR51</f>
        <v>0</v>
      </c>
      <c r="K50" s="1257"/>
      <c r="L50" s="1260">
        <f t="shared" ref="L50:L59" si="21">G50+I50+J50</f>
        <v>0</v>
      </c>
      <c r="M50" s="1257"/>
      <c r="N50" s="1261">
        <v>0.2</v>
      </c>
      <c r="O50" s="1262">
        <f>G50*N50</f>
        <v>0</v>
      </c>
      <c r="P50" s="1262">
        <f>N50*I50</f>
        <v>0</v>
      </c>
      <c r="Q50" s="1262">
        <f>J50*N50</f>
        <v>0</v>
      </c>
      <c r="R50" s="1256">
        <f t="shared" si="2"/>
        <v>0</v>
      </c>
      <c r="S50" s="1257"/>
      <c r="T50" s="1945"/>
      <c r="U50" s="1257"/>
      <c r="V50" s="1260">
        <f>R50-T50</f>
        <v>0</v>
      </c>
      <c r="W50" s="247"/>
      <c r="X50" s="247"/>
      <c r="Y50" s="247"/>
      <c r="Z50" s="247"/>
      <c r="AA50" s="247"/>
      <c r="AB50" s="247"/>
      <c r="AC50" s="247"/>
    </row>
    <row r="51" spans="1:29" ht="24" thickBot="1">
      <c r="A51" s="2239"/>
      <c r="B51" s="1406">
        <v>6.2</v>
      </c>
      <c r="C51" s="1407" t="s">
        <v>122</v>
      </c>
      <c r="D51" s="1351"/>
      <c r="E51" s="1336"/>
      <c r="F51" s="1336"/>
      <c r="G51" s="1285">
        <f t="shared" si="10"/>
        <v>0</v>
      </c>
      <c r="H51" s="1257"/>
      <c r="I51" s="1258">
        <f>'CR الالتزامات العرضية'!AM51</f>
        <v>0</v>
      </c>
      <c r="J51" s="1260">
        <f>'CR الارتباطات'!AR52</f>
        <v>0</v>
      </c>
      <c r="K51" s="1257"/>
      <c r="L51" s="1260">
        <f t="shared" si="21"/>
        <v>0</v>
      </c>
      <c r="M51" s="1257"/>
      <c r="N51" s="1261">
        <v>0.5</v>
      </c>
      <c r="O51" s="1262">
        <f>G51*N51</f>
        <v>0</v>
      </c>
      <c r="P51" s="1262">
        <f>N51*I51</f>
        <v>0</v>
      </c>
      <c r="Q51" s="1262">
        <f>J51*N51</f>
        <v>0</v>
      </c>
      <c r="R51" s="1256">
        <f t="shared" si="2"/>
        <v>0</v>
      </c>
      <c r="S51" s="1257"/>
      <c r="T51" s="1945"/>
      <c r="U51" s="1257"/>
      <c r="V51" s="1260">
        <f>R51-T51</f>
        <v>0</v>
      </c>
      <c r="W51" s="247"/>
      <c r="X51" s="247"/>
      <c r="Y51" s="247"/>
      <c r="Z51" s="247"/>
      <c r="AA51" s="247"/>
      <c r="AB51" s="247"/>
      <c r="AC51" s="247"/>
    </row>
    <row r="52" spans="1:29" ht="24" thickBot="1">
      <c r="A52" s="2239"/>
      <c r="B52" s="1406">
        <v>6.3</v>
      </c>
      <c r="C52" s="1407" t="s">
        <v>123</v>
      </c>
      <c r="D52" s="1351"/>
      <c r="E52" s="1336"/>
      <c r="F52" s="1336"/>
      <c r="G52" s="1285">
        <f t="shared" si="10"/>
        <v>0</v>
      </c>
      <c r="H52" s="1257"/>
      <c r="I52" s="1258">
        <f>'CR الالتزامات العرضية'!AM52</f>
        <v>0</v>
      </c>
      <c r="J52" s="1260">
        <f>'CR الارتباطات'!AR53</f>
        <v>0</v>
      </c>
      <c r="K52" s="1257"/>
      <c r="L52" s="1260">
        <f t="shared" si="21"/>
        <v>0</v>
      </c>
      <c r="M52" s="1257"/>
      <c r="N52" s="1261">
        <v>1</v>
      </c>
      <c r="O52" s="1262">
        <f>G52*N52</f>
        <v>0</v>
      </c>
      <c r="P52" s="1262">
        <f>N52*I52</f>
        <v>0</v>
      </c>
      <c r="Q52" s="1262">
        <f>J52*N52</f>
        <v>0</v>
      </c>
      <c r="R52" s="1256">
        <f t="shared" si="2"/>
        <v>0</v>
      </c>
      <c r="S52" s="1257"/>
      <c r="T52" s="1945"/>
      <c r="U52" s="1257"/>
      <c r="V52" s="1260">
        <f>R52-T52</f>
        <v>0</v>
      </c>
      <c r="W52" s="247"/>
      <c r="X52" s="247"/>
      <c r="Y52" s="247"/>
      <c r="Z52" s="247"/>
      <c r="AA52" s="247"/>
      <c r="AB52" s="247"/>
      <c r="AC52" s="247"/>
    </row>
    <row r="53" spans="1:29" ht="24" thickBot="1">
      <c r="A53" s="2239"/>
      <c r="B53" s="1411">
        <v>6.4</v>
      </c>
      <c r="C53" s="1436" t="s">
        <v>124</v>
      </c>
      <c r="D53" s="1352"/>
      <c r="E53" s="1350"/>
      <c r="F53" s="1350"/>
      <c r="G53" s="1300">
        <f t="shared" si="10"/>
        <v>0</v>
      </c>
      <c r="H53" s="1257"/>
      <c r="I53" s="1268">
        <f>'CR الالتزامات العرضية'!AM53</f>
        <v>0</v>
      </c>
      <c r="J53" s="1269">
        <f>'CR الارتباطات'!AR54</f>
        <v>0</v>
      </c>
      <c r="K53" s="1257"/>
      <c r="L53" s="1269">
        <f t="shared" si="21"/>
        <v>0</v>
      </c>
      <c r="M53" s="1257"/>
      <c r="N53" s="1270">
        <v>1.5</v>
      </c>
      <c r="O53" s="1271">
        <f>G53*N53</f>
        <v>0</v>
      </c>
      <c r="P53" s="1271">
        <f>N53*I53</f>
        <v>0</v>
      </c>
      <c r="Q53" s="1271">
        <f>J53*N53</f>
        <v>0</v>
      </c>
      <c r="R53" s="1267">
        <f t="shared" si="2"/>
        <v>0</v>
      </c>
      <c r="S53" s="1257"/>
      <c r="T53" s="1948"/>
      <c r="U53" s="1257"/>
      <c r="V53" s="1269">
        <f>R53-T53</f>
        <v>0</v>
      </c>
      <c r="W53" s="247"/>
      <c r="X53" s="247"/>
      <c r="Y53" s="247"/>
      <c r="Z53" s="247"/>
      <c r="AA53" s="247"/>
      <c r="AB53" s="247"/>
      <c r="AC53" s="247"/>
    </row>
    <row r="54" spans="1:29" ht="24" thickBot="1">
      <c r="A54" s="2239" t="s">
        <v>727</v>
      </c>
      <c r="B54" s="1425">
        <v>7</v>
      </c>
      <c r="C54" s="1437" t="s">
        <v>145</v>
      </c>
      <c r="D54" s="1303">
        <f>D55+D56</f>
        <v>0</v>
      </c>
      <c r="E54" s="1302">
        <f>E55+E56</f>
        <v>0</v>
      </c>
      <c r="F54" s="1302">
        <f>F55+F56</f>
        <v>0</v>
      </c>
      <c r="G54" s="1304">
        <f t="shared" si="10"/>
        <v>0</v>
      </c>
      <c r="H54" s="1246"/>
      <c r="I54" s="1305">
        <f>'CR الالتزامات العرضية'!AM54</f>
        <v>0</v>
      </c>
      <c r="J54" s="1306">
        <f>'CR الارتباطات'!AR55</f>
        <v>0</v>
      </c>
      <c r="K54" s="1246"/>
      <c r="L54" s="1306">
        <f t="shared" si="21"/>
        <v>0</v>
      </c>
      <c r="M54" s="1246"/>
      <c r="N54" s="1353"/>
      <c r="O54" s="1308">
        <f>O55+O56</f>
        <v>0</v>
      </c>
      <c r="P54" s="1308">
        <f>P55+P56</f>
        <v>0</v>
      </c>
      <c r="Q54" s="1308">
        <f>Q55+Q56</f>
        <v>0</v>
      </c>
      <c r="R54" s="1309">
        <f t="shared" si="2"/>
        <v>0</v>
      </c>
      <c r="S54" s="1253"/>
      <c r="T54" s="1306">
        <f>T55+T56</f>
        <v>0</v>
      </c>
      <c r="U54" s="1246"/>
      <c r="V54" s="1306">
        <f>V55+V56</f>
        <v>0</v>
      </c>
      <c r="W54" s="247"/>
      <c r="X54" s="247"/>
      <c r="Y54" s="247"/>
      <c r="Z54" s="247"/>
      <c r="AA54" s="247"/>
      <c r="AB54" s="247"/>
      <c r="AC54" s="247"/>
    </row>
    <row r="55" spans="1:29" ht="24" thickBot="1">
      <c r="A55" s="2239"/>
      <c r="B55" s="1406">
        <v>7.1</v>
      </c>
      <c r="C55" s="1407" t="s">
        <v>146</v>
      </c>
      <c r="D55" s="1283"/>
      <c r="E55" s="1310"/>
      <c r="F55" s="1310"/>
      <c r="G55" s="1311">
        <f t="shared" si="10"/>
        <v>0</v>
      </c>
      <c r="H55" s="1257"/>
      <c r="I55" s="1312">
        <f>'CR الالتزامات العرضية'!AM55</f>
        <v>0</v>
      </c>
      <c r="J55" s="1313">
        <f>'CR الارتباطات'!AR56</f>
        <v>0</v>
      </c>
      <c r="K55" s="1257"/>
      <c r="L55" s="1260">
        <f t="shared" si="21"/>
        <v>0</v>
      </c>
      <c r="M55" s="1257"/>
      <c r="N55" s="1261">
        <v>0.75</v>
      </c>
      <c r="O55" s="1262">
        <f>G55*N55</f>
        <v>0</v>
      </c>
      <c r="P55" s="1262">
        <f>N55*I55</f>
        <v>0</v>
      </c>
      <c r="Q55" s="1262">
        <f>J55*N55</f>
        <v>0</v>
      </c>
      <c r="R55" s="1256">
        <f t="shared" si="2"/>
        <v>0</v>
      </c>
      <c r="S55" s="1257"/>
      <c r="T55" s="1945"/>
      <c r="U55" s="1257"/>
      <c r="V55" s="1313">
        <f>R55-T55</f>
        <v>0</v>
      </c>
      <c r="W55" s="247"/>
      <c r="X55" s="247"/>
      <c r="Y55" s="247"/>
      <c r="Z55" s="247"/>
      <c r="AA55" s="247"/>
      <c r="AB55" s="247"/>
      <c r="AC55" s="247"/>
    </row>
    <row r="56" spans="1:29" ht="24" thickBot="1">
      <c r="A56" s="2239"/>
      <c r="B56" s="1412">
        <v>7.2</v>
      </c>
      <c r="C56" s="1438" t="s">
        <v>123</v>
      </c>
      <c r="D56" s="1355"/>
      <c r="E56" s="1255"/>
      <c r="F56" s="1255"/>
      <c r="G56" s="1324">
        <f t="shared" si="10"/>
        <v>0</v>
      </c>
      <c r="H56" s="1257"/>
      <c r="I56" s="1325">
        <f>'CR الالتزامات العرضية'!AM56</f>
        <v>0</v>
      </c>
      <c r="J56" s="1326">
        <f>'CR الارتباطات'!AR57</f>
        <v>0</v>
      </c>
      <c r="K56" s="1257"/>
      <c r="L56" s="1326">
        <f t="shared" si="21"/>
        <v>0</v>
      </c>
      <c r="M56" s="1257"/>
      <c r="N56" s="1327">
        <v>1</v>
      </c>
      <c r="O56" s="1328">
        <f>G56*N56</f>
        <v>0</v>
      </c>
      <c r="P56" s="1328">
        <f>N56*I56</f>
        <v>0</v>
      </c>
      <c r="Q56" s="1328">
        <f>J56*N56</f>
        <v>0</v>
      </c>
      <c r="R56" s="1330">
        <f t="shared" si="2"/>
        <v>0</v>
      </c>
      <c r="S56" s="1257"/>
      <c r="T56" s="1946"/>
      <c r="U56" s="1257"/>
      <c r="V56" s="1326">
        <f>R56-T56</f>
        <v>0</v>
      </c>
      <c r="W56" s="247"/>
      <c r="X56" s="247"/>
      <c r="Y56" s="247"/>
      <c r="Z56" s="247"/>
      <c r="AA56" s="247"/>
      <c r="AB56" s="247"/>
      <c r="AC56" s="247"/>
    </row>
    <row r="57" spans="1:29" ht="24" thickBot="1">
      <c r="A57" s="2239" t="s">
        <v>728</v>
      </c>
      <c r="B57" s="1417">
        <v>8</v>
      </c>
      <c r="C57" s="1435" t="s">
        <v>100</v>
      </c>
      <c r="D57" s="1282">
        <f>SUM(D58:D59)</f>
        <v>0</v>
      </c>
      <c r="E57" s="1244">
        <f>SUM(E58:E59)</f>
        <v>0</v>
      </c>
      <c r="F57" s="1244">
        <f>SUM(F58:F59)</f>
        <v>0</v>
      </c>
      <c r="G57" s="1245">
        <f t="shared" si="10"/>
        <v>0</v>
      </c>
      <c r="H57" s="1246"/>
      <c r="I57" s="1247">
        <f>'CR الالتزامات العرضية'!AM57</f>
        <v>0</v>
      </c>
      <c r="J57" s="1249">
        <f>'CR الارتباطات'!AR58</f>
        <v>0</v>
      </c>
      <c r="K57" s="1246"/>
      <c r="L57" s="1249">
        <f t="shared" si="21"/>
        <v>0</v>
      </c>
      <c r="M57" s="1246"/>
      <c r="N57" s="1356"/>
      <c r="O57" s="1251">
        <f>SUM(O58:O59)</f>
        <v>0</v>
      </c>
      <c r="P57" s="1251">
        <f>SUM(P58:P59)</f>
        <v>0</v>
      </c>
      <c r="Q57" s="1251">
        <f>SUM(Q58:Q59)</f>
        <v>0</v>
      </c>
      <c r="R57" s="1252">
        <f t="shared" si="2"/>
        <v>0</v>
      </c>
      <c r="S57" s="1253"/>
      <c r="T57" s="1249">
        <f>SUM(T58:T59)</f>
        <v>0</v>
      </c>
      <c r="U57" s="1246"/>
      <c r="V57" s="1249">
        <f>SUM(V58:V59)</f>
        <v>0</v>
      </c>
      <c r="W57" s="247"/>
      <c r="X57" s="247"/>
      <c r="Y57" s="247"/>
      <c r="Z57" s="247"/>
      <c r="AA57" s="247"/>
      <c r="AB57" s="247"/>
      <c r="AC57" s="247"/>
    </row>
    <row r="58" spans="1:29" ht="24" thickBot="1">
      <c r="A58" s="2239"/>
      <c r="B58" s="1406">
        <v>8.1</v>
      </c>
      <c r="C58" s="1407" t="s">
        <v>146</v>
      </c>
      <c r="D58" s="1354"/>
      <c r="E58" s="1357"/>
      <c r="F58" s="1357"/>
      <c r="G58" s="1285">
        <f t="shared" si="10"/>
        <v>0</v>
      </c>
      <c r="H58" s="1257"/>
      <c r="I58" s="1258">
        <f>'CR الالتزامات العرضية'!AM58</f>
        <v>0</v>
      </c>
      <c r="J58" s="1260">
        <f>'CR الارتباطات'!AR59</f>
        <v>0</v>
      </c>
      <c r="K58" s="1257"/>
      <c r="L58" s="1260">
        <f t="shared" si="21"/>
        <v>0</v>
      </c>
      <c r="M58" s="1257"/>
      <c r="N58" s="1261">
        <v>0.75</v>
      </c>
      <c r="O58" s="1262">
        <f>G58*N58</f>
        <v>0</v>
      </c>
      <c r="P58" s="1262">
        <f>N58*I58</f>
        <v>0</v>
      </c>
      <c r="Q58" s="1262">
        <f>J58*N58</f>
        <v>0</v>
      </c>
      <c r="R58" s="1256">
        <f t="shared" si="2"/>
        <v>0</v>
      </c>
      <c r="S58" s="1257"/>
      <c r="T58" s="1945"/>
      <c r="U58" s="1257"/>
      <c r="V58" s="1260">
        <f>R58-T58</f>
        <v>0</v>
      </c>
      <c r="W58" s="247"/>
      <c r="X58" s="247"/>
      <c r="Y58" s="247"/>
      <c r="Z58" s="247"/>
      <c r="AA58" s="247"/>
      <c r="AB58" s="247"/>
      <c r="AC58" s="247"/>
    </row>
    <row r="59" spans="1:29" ht="24" thickBot="1">
      <c r="A59" s="2239"/>
      <c r="B59" s="1411">
        <v>8.1999999999999993</v>
      </c>
      <c r="C59" s="1436" t="s">
        <v>123</v>
      </c>
      <c r="D59" s="1358"/>
      <c r="E59" s="1359"/>
      <c r="F59" s="1359"/>
      <c r="G59" s="1300">
        <f t="shared" si="10"/>
        <v>0</v>
      </c>
      <c r="H59" s="1257"/>
      <c r="I59" s="1268">
        <f>'CR الالتزامات العرضية'!AM59</f>
        <v>0</v>
      </c>
      <c r="J59" s="1269">
        <f>'CR الارتباطات'!AR60</f>
        <v>0</v>
      </c>
      <c r="K59" s="1257"/>
      <c r="L59" s="1269">
        <f t="shared" si="21"/>
        <v>0</v>
      </c>
      <c r="M59" s="1257"/>
      <c r="N59" s="1270">
        <v>1</v>
      </c>
      <c r="O59" s="1271">
        <f>G59*N59</f>
        <v>0</v>
      </c>
      <c r="P59" s="1271">
        <f>N59*I59</f>
        <v>0</v>
      </c>
      <c r="Q59" s="1271">
        <f>J59*N59</f>
        <v>0</v>
      </c>
      <c r="R59" s="1267">
        <f t="shared" si="2"/>
        <v>0</v>
      </c>
      <c r="S59" s="1257"/>
      <c r="T59" s="1948"/>
      <c r="U59" s="1257"/>
      <c r="V59" s="1269">
        <f>R59-T59</f>
        <v>0</v>
      </c>
      <c r="W59" s="247"/>
      <c r="X59" s="247"/>
      <c r="Y59" s="247"/>
      <c r="Z59" s="247"/>
      <c r="AA59" s="247"/>
      <c r="AB59" s="247"/>
      <c r="AC59" s="247"/>
    </row>
    <row r="60" spans="1:29" ht="24" thickBot="1">
      <c r="A60" s="2239" t="s">
        <v>729</v>
      </c>
      <c r="B60" s="1425">
        <v>9</v>
      </c>
      <c r="C60" s="1448" t="s">
        <v>101</v>
      </c>
      <c r="D60" s="1303">
        <f>SUM(D61:D62)</f>
        <v>0</v>
      </c>
      <c r="E60" s="1302">
        <f>SUM(E61:E62)</f>
        <v>0</v>
      </c>
      <c r="F60" s="1302">
        <f>SUM(F61:F62)</f>
        <v>0</v>
      </c>
      <c r="G60" s="1304">
        <f t="shared" ref="G60" si="22">SUM(D60:F60)</f>
        <v>0</v>
      </c>
      <c r="H60" s="1246"/>
      <c r="I60" s="1305">
        <f>'CR الالتزامات العرضية'!AM60</f>
        <v>0</v>
      </c>
      <c r="J60" s="1306">
        <f>'CR الارتباطات'!AR61</f>
        <v>0</v>
      </c>
      <c r="K60" s="1246"/>
      <c r="L60" s="1306">
        <f t="shared" ref="L60" si="23">G60+I60+J60</f>
        <v>0</v>
      </c>
      <c r="M60" s="1246"/>
      <c r="N60" s="1353"/>
      <c r="O60" s="1308">
        <f>SUM(O61:O62)</f>
        <v>0</v>
      </c>
      <c r="P60" s="1308">
        <f>SUM(P61:P62)</f>
        <v>0</v>
      </c>
      <c r="Q60" s="1308">
        <f>SUM(Q61:Q62)</f>
        <v>0</v>
      </c>
      <c r="R60" s="1309">
        <f t="shared" ref="R60:R62" si="24">O60+P60+Q60</f>
        <v>0</v>
      </c>
      <c r="S60" s="1253"/>
      <c r="T60" s="1306">
        <f>SUM(T61:T62)</f>
        <v>0</v>
      </c>
      <c r="U60" s="1246"/>
      <c r="V60" s="1306">
        <f>SUM(V61:V62)</f>
        <v>0</v>
      </c>
      <c r="W60" s="247"/>
      <c r="X60" s="247"/>
      <c r="Y60" s="247"/>
      <c r="Z60" s="247"/>
      <c r="AA60" s="247"/>
      <c r="AB60" s="247"/>
      <c r="AC60" s="247"/>
    </row>
    <row r="61" spans="1:29" ht="24" thickBot="1">
      <c r="A61" s="2239"/>
      <c r="B61" s="1406">
        <v>9.1</v>
      </c>
      <c r="C61" s="1407" t="s">
        <v>508</v>
      </c>
      <c r="D61" s="1884"/>
      <c r="E61" s="1885"/>
      <c r="F61" s="1885"/>
      <c r="G61" s="1311">
        <f t="shared" si="10"/>
        <v>0</v>
      </c>
      <c r="H61" s="1257"/>
      <c r="I61" s="1258">
        <f>'CR الالتزامات العرضية'!AM61</f>
        <v>0</v>
      </c>
      <c r="J61" s="1260">
        <f>'CR الارتباطات'!AR62</f>
        <v>0</v>
      </c>
      <c r="K61" s="1246"/>
      <c r="L61" s="1260">
        <f>G61+I61+J61</f>
        <v>0</v>
      </c>
      <c r="M61" s="1257"/>
      <c r="N61" s="1261">
        <v>0.35</v>
      </c>
      <c r="O61" s="1262">
        <f t="shared" ref="O61:O62" si="25">G61*N61</f>
        <v>0</v>
      </c>
      <c r="P61" s="1262">
        <f t="shared" ref="P61:P62" si="26">N61*I61</f>
        <v>0</v>
      </c>
      <c r="Q61" s="1262">
        <f t="shared" ref="Q61:Q62" si="27">J61*N61</f>
        <v>0</v>
      </c>
      <c r="R61" s="1256">
        <f t="shared" si="24"/>
        <v>0</v>
      </c>
      <c r="S61" s="1257"/>
      <c r="T61" s="1949"/>
      <c r="U61" s="1246"/>
      <c r="V61" s="1313">
        <f>R61-T61</f>
        <v>0</v>
      </c>
      <c r="W61" s="247"/>
      <c r="X61" s="247"/>
      <c r="Y61" s="247"/>
      <c r="Z61" s="247"/>
      <c r="AA61" s="247"/>
      <c r="AB61" s="247"/>
      <c r="AC61" s="247"/>
    </row>
    <row r="62" spans="1:29" ht="24" thickBot="1">
      <c r="A62" s="2239"/>
      <c r="B62" s="1412">
        <v>9.1999999999999993</v>
      </c>
      <c r="C62" s="1438" t="s">
        <v>123</v>
      </c>
      <c r="D62" s="1374"/>
      <c r="E62" s="1394"/>
      <c r="F62" s="1394"/>
      <c r="G62" s="1324">
        <f t="shared" si="10"/>
        <v>0</v>
      </c>
      <c r="H62" s="1257"/>
      <c r="I62" s="1268">
        <f>'CR الالتزامات العرضية'!AM62</f>
        <v>0</v>
      </c>
      <c r="J62" s="1269">
        <f>'CR الارتباطات'!AR63</f>
        <v>0</v>
      </c>
      <c r="K62" s="1246"/>
      <c r="L62" s="1326">
        <f>G62+I62+J62</f>
        <v>0</v>
      </c>
      <c r="M62" s="1257"/>
      <c r="N62" s="1327">
        <v>1</v>
      </c>
      <c r="O62" s="1328">
        <f t="shared" si="25"/>
        <v>0</v>
      </c>
      <c r="P62" s="1328">
        <f t="shared" si="26"/>
        <v>0</v>
      </c>
      <c r="Q62" s="1328">
        <f t="shared" si="27"/>
        <v>0</v>
      </c>
      <c r="R62" s="1330">
        <f t="shared" si="24"/>
        <v>0</v>
      </c>
      <c r="S62" s="1257"/>
      <c r="T62" s="1950"/>
      <c r="U62" s="1246"/>
      <c r="V62" s="1326">
        <f>R62-T62</f>
        <v>0</v>
      </c>
      <c r="W62" s="247"/>
      <c r="X62" s="247"/>
      <c r="Y62" s="247"/>
      <c r="Z62" s="247"/>
      <c r="AA62" s="247"/>
      <c r="AB62" s="247"/>
      <c r="AC62" s="247"/>
    </row>
    <row r="63" spans="1:29" s="253" customFormat="1" ht="41.25" thickBot="1">
      <c r="A63" s="1480" t="s">
        <v>730</v>
      </c>
      <c r="B63" s="1439">
        <v>10</v>
      </c>
      <c r="C63" s="1447" t="s">
        <v>102</v>
      </c>
      <c r="D63" s="1360"/>
      <c r="E63" s="1361"/>
      <c r="F63" s="1361"/>
      <c r="G63" s="1362">
        <f t="shared" si="10"/>
        <v>0</v>
      </c>
      <c r="H63" s="1246"/>
      <c r="I63" s="1363">
        <f>'CR الالتزامات العرضية'!AM63</f>
        <v>0</v>
      </c>
      <c r="J63" s="1364">
        <f>'CR الارتباطات'!AR64</f>
        <v>0</v>
      </c>
      <c r="K63" s="1246"/>
      <c r="L63" s="1364">
        <f>G63+I63+J63</f>
        <v>0</v>
      </c>
      <c r="M63" s="1246"/>
      <c r="N63" s="1365">
        <v>1</v>
      </c>
      <c r="O63" s="1366">
        <f>G63*N63</f>
        <v>0</v>
      </c>
      <c r="P63" s="1366">
        <f>N63*I63</f>
        <v>0</v>
      </c>
      <c r="Q63" s="1366">
        <f>J63*N63</f>
        <v>0</v>
      </c>
      <c r="R63" s="1367">
        <f t="shared" si="2"/>
        <v>0</v>
      </c>
      <c r="S63" s="1253"/>
      <c r="T63" s="1951"/>
      <c r="U63" s="1246"/>
      <c r="V63" s="1368">
        <f>R63-T63</f>
        <v>0</v>
      </c>
      <c r="W63" s="247"/>
      <c r="X63" s="247"/>
      <c r="Y63" s="247"/>
      <c r="Z63" s="247"/>
      <c r="AA63" s="247"/>
      <c r="AB63" s="247"/>
      <c r="AC63" s="247"/>
    </row>
    <row r="64" spans="1:29" s="253" customFormat="1" ht="24" thickBot="1">
      <c r="A64" s="2239" t="s">
        <v>731</v>
      </c>
      <c r="B64" s="1425">
        <v>11</v>
      </c>
      <c r="C64" s="1446" t="s">
        <v>624</v>
      </c>
      <c r="D64" s="1303">
        <f>SUM(D65:D66)</f>
        <v>0</v>
      </c>
      <c r="E64" s="1303">
        <f>SUM(E65:E66)</f>
        <v>0</v>
      </c>
      <c r="F64" s="1303">
        <f>SUM(F65:F66)</f>
        <v>0</v>
      </c>
      <c r="G64" s="1304">
        <f t="shared" si="10"/>
        <v>0</v>
      </c>
      <c r="H64" s="1246"/>
      <c r="I64" s="1305">
        <f>'CR الالتزامات العرضية'!AM64</f>
        <v>0</v>
      </c>
      <c r="J64" s="1369"/>
      <c r="K64" s="1248"/>
      <c r="L64" s="1306">
        <f>G64+I64</f>
        <v>0</v>
      </c>
      <c r="M64" s="1246"/>
      <c r="N64" s="1370"/>
      <c r="O64" s="1302">
        <f>SUM(O65:O66)</f>
        <v>0</v>
      </c>
      <c r="P64" s="1302">
        <f>SUM(P65:P66)</f>
        <v>0</v>
      </c>
      <c r="Q64" s="1371"/>
      <c r="R64" s="1309">
        <f>O64+P64</f>
        <v>0</v>
      </c>
      <c r="S64" s="1253"/>
      <c r="T64" s="1306">
        <f>SUM(T65:T66)</f>
        <v>0</v>
      </c>
      <c r="U64" s="1246"/>
      <c r="V64" s="1306">
        <f>SUM(V65:V66)</f>
        <v>0</v>
      </c>
      <c r="W64" s="247"/>
      <c r="X64" s="247"/>
      <c r="Y64" s="247"/>
      <c r="Z64" s="247"/>
      <c r="AA64" s="247"/>
      <c r="AB64" s="247"/>
      <c r="AC64" s="247"/>
    </row>
    <row r="65" spans="1:29" ht="24" thickBot="1">
      <c r="A65" s="2239"/>
      <c r="B65" s="1406">
        <v>11.1</v>
      </c>
      <c r="C65" s="1407" t="s">
        <v>147</v>
      </c>
      <c r="D65" s="1283"/>
      <c r="E65" s="1310"/>
      <c r="F65" s="1310"/>
      <c r="G65" s="1311">
        <f t="shared" si="10"/>
        <v>0</v>
      </c>
      <c r="H65" s="1257"/>
      <c r="I65" s="1312">
        <f>'CR الالتزامات العرضية'!AM65</f>
        <v>0</v>
      </c>
      <c r="J65" s="1372"/>
      <c r="K65" s="1259"/>
      <c r="L65" s="1260">
        <f>G65+I65</f>
        <v>0</v>
      </c>
      <c r="M65" s="1257"/>
      <c r="N65" s="1261">
        <v>1</v>
      </c>
      <c r="O65" s="1262">
        <f>N65*G65</f>
        <v>0</v>
      </c>
      <c r="P65" s="1262">
        <f>N65*I65</f>
        <v>0</v>
      </c>
      <c r="Q65" s="1373"/>
      <c r="R65" s="1256">
        <f>O65+P65</f>
        <v>0</v>
      </c>
      <c r="S65" s="1257"/>
      <c r="T65" s="1945"/>
      <c r="U65" s="1257"/>
      <c r="V65" s="1320">
        <f>R65-T65</f>
        <v>0</v>
      </c>
      <c r="W65" s="247"/>
      <c r="X65" s="247"/>
      <c r="Y65" s="247"/>
      <c r="Z65" s="247"/>
      <c r="AA65" s="247"/>
      <c r="AB65" s="247"/>
      <c r="AC65" s="247"/>
    </row>
    <row r="66" spans="1:29" ht="24" thickBot="1">
      <c r="A66" s="2239"/>
      <c r="B66" s="1412">
        <v>11.2</v>
      </c>
      <c r="C66" s="1438" t="s">
        <v>148</v>
      </c>
      <c r="D66" s="1374"/>
      <c r="E66" s="1255"/>
      <c r="F66" s="1255"/>
      <c r="G66" s="1324">
        <f t="shared" si="10"/>
        <v>0</v>
      </c>
      <c r="H66" s="1257"/>
      <c r="I66" s="1325">
        <f>'CR الالتزامات العرضية'!AM66</f>
        <v>0</v>
      </c>
      <c r="J66" s="1375"/>
      <c r="K66" s="1259"/>
      <c r="L66" s="1326">
        <f>G66+I66</f>
        <v>0</v>
      </c>
      <c r="M66" s="1257"/>
      <c r="N66" s="1327">
        <v>1.5</v>
      </c>
      <c r="O66" s="1328">
        <f>N66*G66</f>
        <v>0</v>
      </c>
      <c r="P66" s="1328">
        <f>N66*I66</f>
        <v>0</v>
      </c>
      <c r="Q66" s="1376"/>
      <c r="R66" s="1330">
        <f>O66+P66</f>
        <v>0</v>
      </c>
      <c r="S66" s="1257"/>
      <c r="T66" s="1946"/>
      <c r="U66" s="1257"/>
      <c r="V66" s="1377">
        <f>R66-T66</f>
        <v>0</v>
      </c>
      <c r="W66" s="247"/>
      <c r="X66" s="247"/>
      <c r="Y66" s="247"/>
      <c r="Z66" s="247"/>
      <c r="AA66" s="247"/>
      <c r="AB66" s="247"/>
      <c r="AC66" s="247"/>
    </row>
    <row r="67" spans="1:29" s="253" customFormat="1" ht="24" thickBot="1">
      <c r="A67" s="2239" t="s">
        <v>732</v>
      </c>
      <c r="B67" s="1417">
        <v>12</v>
      </c>
      <c r="C67" s="1418" t="s">
        <v>510</v>
      </c>
      <c r="D67" s="1282">
        <f>SUM(D68:D69)</f>
        <v>0</v>
      </c>
      <c r="E67" s="1282">
        <f>SUM(E68:E69)</f>
        <v>0</v>
      </c>
      <c r="F67" s="1282">
        <f>SUM(F68:F69)</f>
        <v>0</v>
      </c>
      <c r="G67" s="1245">
        <f t="shared" ref="G67" si="28">SUM(D67:F67)</f>
        <v>0</v>
      </c>
      <c r="H67" s="1246"/>
      <c r="I67" s="1247">
        <f>'CR الالتزامات العرضية'!AM67</f>
        <v>0</v>
      </c>
      <c r="J67" s="1378"/>
      <c r="K67" s="1246"/>
      <c r="L67" s="1249">
        <f>G67+I67</f>
        <v>0</v>
      </c>
      <c r="M67" s="1246"/>
      <c r="N67" s="1332"/>
      <c r="O67" s="1244">
        <f>SUM(O68:O69)</f>
        <v>0</v>
      </c>
      <c r="P67" s="1244">
        <f>SUM(P68:P69)</f>
        <v>0</v>
      </c>
      <c r="Q67" s="1379"/>
      <c r="R67" s="1252">
        <f>O67+P67</f>
        <v>0</v>
      </c>
      <c r="S67" s="1253"/>
      <c r="T67" s="1249">
        <f>SUM(T68:T69)</f>
        <v>0</v>
      </c>
      <c r="U67" s="1246"/>
      <c r="V67" s="1249">
        <f>SUM(V68:V69)</f>
        <v>0</v>
      </c>
      <c r="W67" s="247"/>
      <c r="X67" s="247"/>
      <c r="Y67" s="247"/>
      <c r="Z67" s="247"/>
      <c r="AA67" s="247"/>
      <c r="AB67" s="247"/>
      <c r="AC67" s="247"/>
    </row>
    <row r="68" spans="1:29" ht="24" thickBot="1">
      <c r="A68" s="2239"/>
      <c r="B68" s="1406">
        <v>12.1</v>
      </c>
      <c r="C68" s="1408" t="s">
        <v>149</v>
      </c>
      <c r="D68" s="1374"/>
      <c r="E68" s="1284"/>
      <c r="F68" s="1284"/>
      <c r="G68" s="1380">
        <f t="shared" si="10"/>
        <v>0</v>
      </c>
      <c r="H68" s="1246"/>
      <c r="I68" s="1381"/>
      <c r="J68" s="1264"/>
      <c r="K68" s="1257"/>
      <c r="L68" s="1260">
        <f>G68</f>
        <v>0</v>
      </c>
      <c r="M68" s="1257"/>
      <c r="N68" s="1261">
        <v>12.5</v>
      </c>
      <c r="O68" s="1382">
        <f>N68*G68</f>
        <v>0</v>
      </c>
      <c r="P68" s="1373"/>
      <c r="Q68" s="1373"/>
      <c r="R68" s="1256">
        <f>O68</f>
        <v>0</v>
      </c>
      <c r="S68" s="1257"/>
      <c r="T68" s="1945"/>
      <c r="U68" s="1257"/>
      <c r="V68" s="1383">
        <f>R68-T68</f>
        <v>0</v>
      </c>
      <c r="W68" s="247"/>
      <c r="X68" s="247"/>
      <c r="Y68" s="247"/>
      <c r="Z68" s="247"/>
      <c r="AA68" s="247"/>
      <c r="AB68" s="247"/>
      <c r="AC68" s="247"/>
    </row>
    <row r="69" spans="1:29" ht="24" thickBot="1">
      <c r="A69" s="2239"/>
      <c r="B69" s="1411">
        <v>12.2</v>
      </c>
      <c r="C69" s="1413" t="s">
        <v>104</v>
      </c>
      <c r="D69" s="1384"/>
      <c r="E69" s="1266"/>
      <c r="F69" s="1266"/>
      <c r="G69" s="1385">
        <f t="shared" si="10"/>
        <v>0</v>
      </c>
      <c r="H69" s="1246"/>
      <c r="I69" s="1386">
        <f>'CR الالتزامات العرضية'!AM67</f>
        <v>0</v>
      </c>
      <c r="J69" s="1387"/>
      <c r="K69" s="1257"/>
      <c r="L69" s="1386">
        <f>G69+I69</f>
        <v>0</v>
      </c>
      <c r="M69" s="1246"/>
      <c r="N69" s="1270">
        <v>12.5</v>
      </c>
      <c r="O69" s="1388">
        <f>N69*G69</f>
        <v>0</v>
      </c>
      <c r="P69" s="1388">
        <f>N69*I69</f>
        <v>0</v>
      </c>
      <c r="Q69" s="1389"/>
      <c r="R69" s="1390">
        <f>O69+P69</f>
        <v>0</v>
      </c>
      <c r="S69" s="1246"/>
      <c r="T69" s="1948"/>
      <c r="U69" s="1257"/>
      <c r="V69" s="1386">
        <f>R69-T69</f>
        <v>0</v>
      </c>
      <c r="W69" s="247"/>
      <c r="X69" s="247"/>
      <c r="Y69" s="247"/>
      <c r="Z69" s="247"/>
      <c r="AA69" s="247"/>
      <c r="AB69" s="247"/>
      <c r="AC69" s="247"/>
    </row>
    <row r="70" spans="1:29" s="253" customFormat="1" ht="40.5" customHeight="1" thickBot="1">
      <c r="A70" s="2241" t="s">
        <v>733</v>
      </c>
      <c r="B70" s="1425">
        <v>13</v>
      </c>
      <c r="C70" s="1446" t="s">
        <v>105</v>
      </c>
      <c r="D70" s="1303">
        <f>SUM(D71:D79)</f>
        <v>0</v>
      </c>
      <c r="E70" s="1302">
        <f>SUM(E71:E79)</f>
        <v>0</v>
      </c>
      <c r="F70" s="1302">
        <f>SUM(F71:F79)</f>
        <v>0</v>
      </c>
      <c r="G70" s="1304">
        <f t="shared" si="10"/>
        <v>0</v>
      </c>
      <c r="H70" s="1333"/>
      <c r="I70" s="1306">
        <f>I79</f>
        <v>0</v>
      </c>
      <c r="J70" s="1306">
        <f>J79</f>
        <v>0</v>
      </c>
      <c r="K70" s="1248"/>
      <c r="L70" s="1306">
        <f>G70+I70+J70</f>
        <v>0</v>
      </c>
      <c r="M70" s="1246"/>
      <c r="N70" s="1307"/>
      <c r="O70" s="1308">
        <f>SUM(O71:O79)</f>
        <v>0</v>
      </c>
      <c r="P70" s="1308">
        <f>P79</f>
        <v>0</v>
      </c>
      <c r="Q70" s="1308">
        <f>Q79</f>
        <v>0</v>
      </c>
      <c r="R70" s="1309">
        <f>O70+P70+Q70</f>
        <v>0</v>
      </c>
      <c r="S70" s="1253"/>
      <c r="T70" s="1306">
        <f>SUM(T71:T79)</f>
        <v>0</v>
      </c>
      <c r="U70" s="1246"/>
      <c r="V70" s="1306">
        <f>SUM(V71:V79)</f>
        <v>0</v>
      </c>
      <c r="W70" s="247"/>
      <c r="X70" s="247"/>
      <c r="Y70" s="247"/>
      <c r="Z70" s="247"/>
      <c r="AA70" s="247"/>
      <c r="AB70" s="247"/>
      <c r="AC70" s="247"/>
    </row>
    <row r="71" spans="1:29" ht="24" thickBot="1">
      <c r="A71" s="2241"/>
      <c r="B71" s="1406">
        <v>13.1</v>
      </c>
      <c r="C71" s="1408" t="s">
        <v>150</v>
      </c>
      <c r="D71" s="1374"/>
      <c r="E71" s="1310"/>
      <c r="F71" s="1310"/>
      <c r="G71" s="1311">
        <f t="shared" si="10"/>
        <v>0</v>
      </c>
      <c r="H71" s="1257"/>
      <c r="I71" s="1372"/>
      <c r="J71" s="1372"/>
      <c r="K71" s="1259"/>
      <c r="L71" s="1260">
        <f>G71</f>
        <v>0</v>
      </c>
      <c r="M71" s="1257"/>
      <c r="N71" s="1261">
        <v>0</v>
      </c>
      <c r="O71" s="1262">
        <f t="shared" ref="O71:O79" si="29">N71*G71</f>
        <v>0</v>
      </c>
      <c r="P71" s="1373"/>
      <c r="Q71" s="1373"/>
      <c r="R71" s="1256">
        <f>O71</f>
        <v>0</v>
      </c>
      <c r="S71" s="1257"/>
      <c r="T71" s="1945"/>
      <c r="U71" s="1257"/>
      <c r="V71" s="1313">
        <f t="shared" ref="V71:V79" si="30">R71-T71</f>
        <v>0</v>
      </c>
      <c r="W71" s="247"/>
      <c r="X71" s="247"/>
      <c r="Y71" s="247"/>
      <c r="Z71" s="247"/>
      <c r="AA71" s="247"/>
      <c r="AB71" s="247"/>
      <c r="AC71" s="247"/>
    </row>
    <row r="72" spans="1:29" ht="24" thickBot="1">
      <c r="A72" s="2241"/>
      <c r="B72" s="1406">
        <v>13.2</v>
      </c>
      <c r="C72" s="1408" t="s">
        <v>151</v>
      </c>
      <c r="D72" s="1374"/>
      <c r="E72" s="1310"/>
      <c r="F72" s="1310"/>
      <c r="G72" s="1311">
        <f t="shared" si="10"/>
        <v>0</v>
      </c>
      <c r="H72" s="1257"/>
      <c r="I72" s="1372"/>
      <c r="J72" s="1372"/>
      <c r="K72" s="1259"/>
      <c r="L72" s="1260">
        <f t="shared" ref="L72:L78" si="31">G72</f>
        <v>0</v>
      </c>
      <c r="M72" s="1257"/>
      <c r="N72" s="1261">
        <v>0.2</v>
      </c>
      <c r="O72" s="1262">
        <f t="shared" si="29"/>
        <v>0</v>
      </c>
      <c r="P72" s="1373"/>
      <c r="Q72" s="1373"/>
      <c r="R72" s="1256">
        <f t="shared" ref="R72:R78" si="32">O72</f>
        <v>0</v>
      </c>
      <c r="S72" s="1257"/>
      <c r="T72" s="1945"/>
      <c r="U72" s="1257"/>
      <c r="V72" s="1313">
        <f t="shared" si="30"/>
        <v>0</v>
      </c>
      <c r="W72" s="247"/>
      <c r="X72" s="247"/>
      <c r="Y72" s="247"/>
      <c r="Z72" s="247"/>
      <c r="AA72" s="247"/>
      <c r="AB72" s="247"/>
      <c r="AC72" s="247"/>
    </row>
    <row r="73" spans="1:29" ht="24" thickBot="1">
      <c r="A73" s="2241"/>
      <c r="B73" s="1406">
        <v>13.3</v>
      </c>
      <c r="C73" s="1408" t="s">
        <v>152</v>
      </c>
      <c r="D73" s="1374"/>
      <c r="E73" s="1310"/>
      <c r="F73" s="1310"/>
      <c r="G73" s="1311">
        <f t="shared" si="10"/>
        <v>0</v>
      </c>
      <c r="H73" s="1257"/>
      <c r="I73" s="1372"/>
      <c r="J73" s="1372"/>
      <c r="K73" s="1259"/>
      <c r="L73" s="1260">
        <f t="shared" si="31"/>
        <v>0</v>
      </c>
      <c r="M73" s="1257"/>
      <c r="N73" s="1261">
        <v>0.2</v>
      </c>
      <c r="O73" s="1262">
        <f t="shared" si="29"/>
        <v>0</v>
      </c>
      <c r="P73" s="1373"/>
      <c r="Q73" s="1373"/>
      <c r="R73" s="1256">
        <f t="shared" si="32"/>
        <v>0</v>
      </c>
      <c r="S73" s="1257"/>
      <c r="T73" s="1945"/>
      <c r="U73" s="1257"/>
      <c r="V73" s="1313">
        <f t="shared" si="30"/>
        <v>0</v>
      </c>
      <c r="W73" s="247"/>
      <c r="X73" s="247"/>
      <c r="Y73" s="247"/>
      <c r="Z73" s="247"/>
      <c r="AA73" s="247"/>
      <c r="AB73" s="247"/>
      <c r="AC73" s="247"/>
    </row>
    <row r="74" spans="1:29" ht="24" thickBot="1">
      <c r="A74" s="2241"/>
      <c r="B74" s="1406">
        <v>13.4</v>
      </c>
      <c r="C74" s="1408" t="s">
        <v>153</v>
      </c>
      <c r="D74" s="1374"/>
      <c r="E74" s="1310"/>
      <c r="F74" s="1310"/>
      <c r="G74" s="1311">
        <f t="shared" si="10"/>
        <v>0</v>
      </c>
      <c r="H74" s="1257"/>
      <c r="I74" s="1372"/>
      <c r="J74" s="1372"/>
      <c r="K74" s="1259"/>
      <c r="L74" s="1260">
        <f t="shared" si="31"/>
        <v>0</v>
      </c>
      <c r="M74" s="1257"/>
      <c r="N74" s="1261">
        <v>0.2</v>
      </c>
      <c r="O74" s="1262">
        <f t="shared" si="29"/>
        <v>0</v>
      </c>
      <c r="P74" s="1373"/>
      <c r="Q74" s="1373"/>
      <c r="R74" s="1256">
        <f t="shared" si="32"/>
        <v>0</v>
      </c>
      <c r="S74" s="1257"/>
      <c r="T74" s="1945"/>
      <c r="U74" s="1257"/>
      <c r="V74" s="1313">
        <f t="shared" si="30"/>
        <v>0</v>
      </c>
      <c r="W74" s="247"/>
      <c r="X74" s="247"/>
      <c r="Y74" s="247"/>
      <c r="Z74" s="247"/>
      <c r="AA74" s="247"/>
      <c r="AB74" s="247"/>
      <c r="AC74" s="247"/>
    </row>
    <row r="75" spans="1:29" ht="24" thickBot="1">
      <c r="A75" s="2241"/>
      <c r="B75" s="1406">
        <v>13.5</v>
      </c>
      <c r="C75" s="1408" t="s">
        <v>154</v>
      </c>
      <c r="D75" s="1374"/>
      <c r="E75" s="1310"/>
      <c r="F75" s="1310"/>
      <c r="G75" s="1311">
        <f t="shared" si="10"/>
        <v>0</v>
      </c>
      <c r="H75" s="1257"/>
      <c r="I75" s="1372"/>
      <c r="J75" s="1372"/>
      <c r="K75" s="1259"/>
      <c r="L75" s="1260">
        <f t="shared" si="31"/>
        <v>0</v>
      </c>
      <c r="M75" s="1257"/>
      <c r="N75" s="1261">
        <v>1</v>
      </c>
      <c r="O75" s="1262">
        <f t="shared" si="29"/>
        <v>0</v>
      </c>
      <c r="P75" s="1373"/>
      <c r="Q75" s="1373"/>
      <c r="R75" s="1256">
        <f t="shared" si="32"/>
        <v>0</v>
      </c>
      <c r="S75" s="1257"/>
      <c r="T75" s="1945"/>
      <c r="U75" s="1257"/>
      <c r="V75" s="1313">
        <f t="shared" si="30"/>
        <v>0</v>
      </c>
      <c r="W75" s="247"/>
      <c r="X75" s="247"/>
      <c r="Y75" s="247"/>
      <c r="Z75" s="247"/>
      <c r="AA75" s="247"/>
      <c r="AB75" s="247"/>
      <c r="AC75" s="247"/>
    </row>
    <row r="76" spans="1:29" ht="24" thickBot="1">
      <c r="A76" s="2241"/>
      <c r="B76" s="1406">
        <v>13.6</v>
      </c>
      <c r="C76" s="1408" t="s">
        <v>623</v>
      </c>
      <c r="D76" s="1374"/>
      <c r="E76" s="1310"/>
      <c r="F76" s="1310"/>
      <c r="G76" s="1311">
        <f t="shared" si="10"/>
        <v>0</v>
      </c>
      <c r="H76" s="1257"/>
      <c r="I76" s="1372"/>
      <c r="J76" s="1372"/>
      <c r="K76" s="1259"/>
      <c r="L76" s="1260">
        <f t="shared" si="31"/>
        <v>0</v>
      </c>
      <c r="M76" s="1257"/>
      <c r="N76" s="1261">
        <v>1</v>
      </c>
      <c r="O76" s="1262">
        <f t="shared" si="29"/>
        <v>0</v>
      </c>
      <c r="P76" s="1373"/>
      <c r="Q76" s="1373"/>
      <c r="R76" s="1256">
        <f t="shared" si="32"/>
        <v>0</v>
      </c>
      <c r="S76" s="1257"/>
      <c r="T76" s="1945"/>
      <c r="U76" s="1257"/>
      <c r="V76" s="1313">
        <f t="shared" si="30"/>
        <v>0</v>
      </c>
      <c r="W76" s="247"/>
      <c r="X76" s="247"/>
      <c r="Y76" s="247"/>
      <c r="Z76" s="247"/>
      <c r="AA76" s="247"/>
      <c r="AB76" s="247"/>
      <c r="AC76" s="247"/>
    </row>
    <row r="77" spans="1:29" ht="47.25" thickBot="1">
      <c r="A77" s="2241"/>
      <c r="B77" s="1406">
        <v>13.7</v>
      </c>
      <c r="C77" s="1414" t="s">
        <v>155</v>
      </c>
      <c r="D77" s="1374"/>
      <c r="E77" s="1391"/>
      <c r="F77" s="1392"/>
      <c r="G77" s="1311">
        <f t="shared" si="10"/>
        <v>0</v>
      </c>
      <c r="H77" s="1257"/>
      <c r="I77" s="1372"/>
      <c r="J77" s="1372"/>
      <c r="K77" s="1259"/>
      <c r="L77" s="1260">
        <f t="shared" si="31"/>
        <v>0</v>
      </c>
      <c r="M77" s="1257"/>
      <c r="N77" s="1327">
        <v>1</v>
      </c>
      <c r="O77" s="1328">
        <f t="shared" si="29"/>
        <v>0</v>
      </c>
      <c r="P77" s="1376"/>
      <c r="Q77" s="1376"/>
      <c r="R77" s="1256">
        <f t="shared" si="32"/>
        <v>0</v>
      </c>
      <c r="S77" s="1257"/>
      <c r="T77" s="1945"/>
      <c r="U77" s="1257"/>
      <c r="V77" s="1313">
        <f t="shared" si="30"/>
        <v>0</v>
      </c>
      <c r="W77" s="247"/>
      <c r="X77" s="247"/>
      <c r="Y77" s="247"/>
      <c r="Z77" s="247"/>
      <c r="AA77" s="247"/>
      <c r="AB77" s="247"/>
      <c r="AC77" s="247"/>
    </row>
    <row r="78" spans="1:29" ht="70.5" thickBot="1">
      <c r="A78" s="2241"/>
      <c r="B78" s="1406">
        <v>13.8</v>
      </c>
      <c r="C78" s="1414" t="s">
        <v>618</v>
      </c>
      <c r="D78" s="1374"/>
      <c r="E78" s="1392"/>
      <c r="F78" s="1392"/>
      <c r="G78" s="1311">
        <f>SUM(D78:F78)</f>
        <v>0</v>
      </c>
      <c r="H78" s="1257"/>
      <c r="I78" s="1393"/>
      <c r="J78" s="1393"/>
      <c r="K78" s="1259"/>
      <c r="L78" s="1260">
        <f t="shared" si="31"/>
        <v>0</v>
      </c>
      <c r="M78" s="1257"/>
      <c r="N78" s="1327">
        <v>1</v>
      </c>
      <c r="O78" s="1328">
        <f t="shared" si="29"/>
        <v>0</v>
      </c>
      <c r="P78" s="1376"/>
      <c r="Q78" s="1376"/>
      <c r="R78" s="1256">
        <f t="shared" si="32"/>
        <v>0</v>
      </c>
      <c r="S78" s="1257"/>
      <c r="T78" s="1945"/>
      <c r="U78" s="1257"/>
      <c r="V78" s="1313">
        <f t="shared" si="30"/>
        <v>0</v>
      </c>
      <c r="W78" s="247"/>
      <c r="X78" s="247"/>
      <c r="Y78" s="247"/>
      <c r="Z78" s="247"/>
      <c r="AA78" s="247"/>
      <c r="AB78" s="247"/>
      <c r="AC78" s="247"/>
    </row>
    <row r="79" spans="1:29" ht="24" thickBot="1">
      <c r="A79" s="2241"/>
      <c r="B79" s="1412">
        <v>13.9</v>
      </c>
      <c r="C79" s="1414" t="s">
        <v>156</v>
      </c>
      <c r="D79" s="1374"/>
      <c r="E79" s="1394"/>
      <c r="F79" s="1394"/>
      <c r="G79" s="1324">
        <f>SUM(D79:F79)</f>
        <v>0</v>
      </c>
      <c r="H79" s="1257"/>
      <c r="I79" s="1325">
        <f>'CR الالتزامات العرضية'!AM68</f>
        <v>0</v>
      </c>
      <c r="J79" s="1325">
        <f>'CR الارتباطات'!AR65</f>
        <v>0</v>
      </c>
      <c r="K79" s="1259"/>
      <c r="L79" s="1326">
        <f>G79+I79+J79</f>
        <v>0</v>
      </c>
      <c r="M79" s="1257"/>
      <c r="N79" s="1327">
        <v>1</v>
      </c>
      <c r="O79" s="1395">
        <f t="shared" si="29"/>
        <v>0</v>
      </c>
      <c r="P79" s="1328">
        <f>N79*I79</f>
        <v>0</v>
      </c>
      <c r="Q79" s="1328">
        <f>J79*N79</f>
        <v>0</v>
      </c>
      <c r="R79" s="1330">
        <f>O79+P79+Q79</f>
        <v>0</v>
      </c>
      <c r="S79" s="1257"/>
      <c r="T79" s="1946"/>
      <c r="U79" s="1257"/>
      <c r="V79" s="1326">
        <f t="shared" si="30"/>
        <v>0</v>
      </c>
      <c r="W79" s="247"/>
      <c r="X79" s="247"/>
      <c r="Y79" s="247"/>
      <c r="Z79" s="247"/>
      <c r="AA79" s="247"/>
      <c r="AB79" s="247"/>
      <c r="AC79" s="247"/>
    </row>
    <row r="80" spans="1:29" s="252" customFormat="1" ht="24" thickBot="1">
      <c r="A80" s="1445"/>
      <c r="B80" s="1415"/>
      <c r="C80" s="1416" t="s">
        <v>106</v>
      </c>
      <c r="D80" s="1396"/>
      <c r="E80" s="1397"/>
      <c r="F80" s="1398"/>
      <c r="G80" s="1399"/>
      <c r="H80" s="307"/>
      <c r="I80" s="1400"/>
      <c r="J80" s="1363">
        <f>'CR الارتباطات'!AR9</f>
        <v>0</v>
      </c>
      <c r="K80" s="1248"/>
      <c r="L80" s="1364">
        <f>J80</f>
        <v>0</v>
      </c>
      <c r="M80" s="1246"/>
      <c r="N80" s="1365">
        <v>1</v>
      </c>
      <c r="O80" s="1398"/>
      <c r="P80" s="1401"/>
      <c r="Q80" s="1402">
        <f>N80*J80</f>
        <v>0</v>
      </c>
      <c r="R80" s="1362">
        <f>Q80</f>
        <v>0</v>
      </c>
      <c r="S80" s="1333"/>
      <c r="T80" s="1947"/>
      <c r="U80" s="1246"/>
      <c r="V80" s="1364">
        <f>R80-T80</f>
        <v>0</v>
      </c>
      <c r="W80" s="247"/>
      <c r="X80" s="247"/>
      <c r="Y80" s="247"/>
      <c r="Z80" s="247"/>
      <c r="AA80" s="247"/>
      <c r="AB80" s="247"/>
      <c r="AC80" s="247"/>
    </row>
    <row r="81" spans="2:14" ht="24" thickBot="1">
      <c r="G81" s="258"/>
      <c r="H81" s="304"/>
      <c r="N81" s="259"/>
    </row>
    <row r="82" spans="2:14" ht="30.75" thickTop="1">
      <c r="C82" s="2063" t="s">
        <v>625</v>
      </c>
      <c r="D82" s="2064"/>
      <c r="E82" s="2064"/>
      <c r="F82" s="2064"/>
      <c r="G82" s="2065"/>
      <c r="H82" s="1449"/>
      <c r="I82" s="1449"/>
      <c r="N82" s="259"/>
    </row>
    <row r="83" spans="2:14" ht="27.75">
      <c r="C83" s="2242" t="s">
        <v>626</v>
      </c>
      <c r="D83" s="2243"/>
      <c r="E83" s="2243"/>
      <c r="F83" s="2243"/>
      <c r="G83" s="2244"/>
      <c r="H83" s="1450"/>
      <c r="I83" s="1450"/>
      <c r="N83" s="259"/>
    </row>
    <row r="84" spans="2:14" ht="27.75">
      <c r="C84" s="1481" t="s">
        <v>632</v>
      </c>
      <c r="D84" s="1970"/>
      <c r="E84" s="1482" t="s">
        <v>633</v>
      </c>
      <c r="F84" s="1970"/>
      <c r="G84" s="1848"/>
      <c r="H84" s="1450"/>
      <c r="I84" s="1450"/>
      <c r="N84" s="259"/>
    </row>
    <row r="85" spans="2:14" ht="28.5" thickBot="1">
      <c r="C85" s="2245" t="s">
        <v>627</v>
      </c>
      <c r="D85" s="2246"/>
      <c r="E85" s="2246"/>
      <c r="F85" s="2246"/>
      <c r="G85" s="2247"/>
      <c r="H85" s="1451"/>
      <c r="I85" s="1451"/>
      <c r="N85" s="259"/>
    </row>
    <row r="86" spans="2:14" ht="24" thickTop="1">
      <c r="G86" s="258"/>
      <c r="H86" s="304"/>
      <c r="N86" s="259"/>
    </row>
    <row r="87" spans="2:14" ht="27.75">
      <c r="B87" s="264"/>
      <c r="C87" s="260"/>
      <c r="D87" s="250"/>
      <c r="E87" s="250"/>
      <c r="F87" s="250"/>
      <c r="N87" s="250"/>
    </row>
    <row r="88" spans="2:14">
      <c r="N88" s="250"/>
    </row>
    <row r="89" spans="2:14">
      <c r="N89" s="259"/>
    </row>
    <row r="90" spans="2:14">
      <c r="N90" s="259"/>
    </row>
    <row r="91" spans="2:14">
      <c r="N91" s="259"/>
    </row>
    <row r="92" spans="2:14">
      <c r="N92" s="259"/>
    </row>
    <row r="93" spans="2:14">
      <c r="N93" s="259"/>
    </row>
    <row r="94" spans="2:14">
      <c r="N94" s="259"/>
    </row>
    <row r="95" spans="2:14">
      <c r="N95" s="259"/>
    </row>
    <row r="96" spans="2:14">
      <c r="N96" s="259"/>
    </row>
    <row r="97" spans="14:14">
      <c r="N97" s="259"/>
    </row>
    <row r="98" spans="14:14">
      <c r="N98" s="259"/>
    </row>
    <row r="99" spans="14:14">
      <c r="N99" s="259"/>
    </row>
    <row r="100" spans="14:14">
      <c r="N100" s="259"/>
    </row>
    <row r="101" spans="14:14">
      <c r="N101" s="259"/>
    </row>
    <row r="102" spans="14:14">
      <c r="N102" s="259"/>
    </row>
    <row r="103" spans="14:14">
      <c r="N103" s="259"/>
    </row>
    <row r="104" spans="14:14">
      <c r="N104" s="259"/>
    </row>
    <row r="105" spans="14:14">
      <c r="N105" s="259"/>
    </row>
    <row r="106" spans="14:14">
      <c r="N106" s="259"/>
    </row>
    <row r="107" spans="14:14">
      <c r="N107" s="259"/>
    </row>
    <row r="108" spans="14:14">
      <c r="N108" s="259"/>
    </row>
    <row r="109" spans="14:14">
      <c r="N109" s="259"/>
    </row>
    <row r="110" spans="14:14">
      <c r="N110" s="259"/>
    </row>
    <row r="111" spans="14:14">
      <c r="N111" s="259"/>
    </row>
    <row r="112" spans="14:14">
      <c r="N112" s="259"/>
    </row>
    <row r="113" spans="14:14">
      <c r="N113" s="259"/>
    </row>
    <row r="114" spans="14:14">
      <c r="N114" s="259"/>
    </row>
    <row r="115" spans="14:14">
      <c r="N115" s="259"/>
    </row>
    <row r="116" spans="14:14">
      <c r="N116" s="259"/>
    </row>
    <row r="117" spans="14:14">
      <c r="N117" s="259"/>
    </row>
    <row r="118" spans="14:14">
      <c r="N118" s="259"/>
    </row>
    <row r="119" spans="14:14">
      <c r="N119" s="259"/>
    </row>
    <row r="120" spans="14:14">
      <c r="N120" s="259"/>
    </row>
    <row r="121" spans="14:14">
      <c r="N121" s="259"/>
    </row>
    <row r="122" spans="14:14">
      <c r="N122" s="259"/>
    </row>
    <row r="123" spans="14:14">
      <c r="N123" s="259"/>
    </row>
    <row r="124" spans="14:14">
      <c r="N124" s="259"/>
    </row>
    <row r="125" spans="14:14">
      <c r="N125" s="259"/>
    </row>
    <row r="126" spans="14:14">
      <c r="N126" s="259"/>
    </row>
  </sheetData>
  <sheetProtection algorithmName="SHA-512" hashValue="Bb9hgtSaaWqXfDH1x4GOUtqvSUP7AdUxz/+3eLZPOR0c9sS0xQcOMlXC5cTs3Qtftnowg2bNOyjzKiuptE5yzw==" saltValue="ciR3dQsazNJwKC+DegCj7Q==" spinCount="100000" sheet="1" objects="1" scenarios="1"/>
  <mergeCells count="32">
    <mergeCell ref="A67:A69"/>
    <mergeCell ref="A70:A79"/>
    <mergeCell ref="C82:G82"/>
    <mergeCell ref="C83:G83"/>
    <mergeCell ref="C85:G85"/>
    <mergeCell ref="A49:A53"/>
    <mergeCell ref="A54:A56"/>
    <mergeCell ref="A57:A59"/>
    <mergeCell ref="A60:A62"/>
    <mergeCell ref="A64:A66"/>
    <mergeCell ref="A18:A24"/>
    <mergeCell ref="A8:A9"/>
    <mergeCell ref="A25:A36"/>
    <mergeCell ref="A39:A43"/>
    <mergeCell ref="A44:A48"/>
    <mergeCell ref="A11:A16"/>
    <mergeCell ref="D2:E2"/>
    <mergeCell ref="A1:C1"/>
    <mergeCell ref="A2:C2"/>
    <mergeCell ref="D1:E1"/>
    <mergeCell ref="B8:C8"/>
    <mergeCell ref="A5:A7"/>
    <mergeCell ref="A3:V3"/>
    <mergeCell ref="V5:V7"/>
    <mergeCell ref="B5:B7"/>
    <mergeCell ref="C5:C7"/>
    <mergeCell ref="D5:G6"/>
    <mergeCell ref="I5:J6"/>
    <mergeCell ref="L5:L7"/>
    <mergeCell ref="D4:F4"/>
    <mergeCell ref="T6:T7"/>
    <mergeCell ref="N5:R6"/>
  </mergeCells>
  <pageMargins left="0.7" right="0.7" top="0.75" bottom="0.75" header="0.3" footer="0.3"/>
  <pageSetup paperSize="9" scale="30" orientation="portrait" horizontalDpi="4294967293" verticalDpi="90" r:id="rId1"/>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Q76"/>
  <sheetViews>
    <sheetView showGridLines="0" rightToLeft="1" view="pageBreakPreview" zoomScale="90" zoomScaleSheetLayoutView="90" workbookViewId="0">
      <pane xSplit="3" ySplit="7" topLeftCell="D8" activePane="bottomRight" state="frozen"/>
      <selection pane="topRight" activeCell="D1" sqref="D1"/>
      <selection pane="bottomLeft" activeCell="A8" sqref="A8"/>
      <selection pane="bottomRight" activeCell="D8" sqref="D8"/>
    </sheetView>
  </sheetViews>
  <sheetFormatPr defaultRowHeight="15"/>
  <cols>
    <col min="1" max="1" width="33.42578125" style="247" customWidth="1"/>
    <col min="2" max="2" width="7" style="316" customWidth="1"/>
    <col min="3" max="3" width="53.42578125" style="317" customWidth="1"/>
    <col min="4" max="6" width="21.42578125" style="317" customWidth="1"/>
    <col min="7" max="7" width="22.28515625" style="318" customWidth="1"/>
    <col min="8" max="8" width="9.42578125" style="317" customWidth="1"/>
    <col min="9" max="9" width="19.85546875" style="319" customWidth="1"/>
    <col min="10" max="10" width="1.7109375" style="335" customWidth="1"/>
    <col min="11" max="13" width="23.28515625" style="319" customWidth="1"/>
    <col min="14" max="14" width="17.85546875" style="319" customWidth="1"/>
    <col min="15" max="15" width="9.42578125" style="320" customWidth="1"/>
    <col min="16" max="16" width="21" style="319" customWidth="1"/>
    <col min="17" max="17" width="1.7109375" style="335" customWidth="1"/>
    <col min="18" max="20" width="22.5703125" style="319" customWidth="1"/>
    <col min="21" max="21" width="20.42578125" style="318" customWidth="1"/>
    <col min="22" max="22" width="10.5703125" style="317" customWidth="1"/>
    <col min="23" max="23" width="19.42578125" style="318" customWidth="1"/>
    <col min="24" max="24" width="1.7109375" style="335" customWidth="1"/>
    <col min="25" max="27" width="24.28515625" style="318" customWidth="1"/>
    <col min="28" max="28" width="19" style="318" customWidth="1"/>
    <col min="29" max="29" width="11.140625" style="317" customWidth="1"/>
    <col min="30" max="30" width="18" style="318" customWidth="1"/>
    <col min="31" max="31" width="1.7109375" style="335" customWidth="1"/>
    <col min="32" max="34" width="23.140625" style="318" customWidth="1"/>
    <col min="35" max="35" width="18.5703125" style="319" customWidth="1"/>
    <col min="36" max="36" width="8.42578125" style="320" customWidth="1"/>
    <col min="37" max="37" width="19.42578125" style="319" customWidth="1"/>
    <col min="38" max="38" width="1.7109375" style="335" customWidth="1"/>
    <col min="39" max="39" width="20.42578125" style="322" customWidth="1"/>
    <col min="40" max="262" width="9" style="321"/>
    <col min="263" max="263" width="7" style="321" customWidth="1"/>
    <col min="264" max="264" width="53.42578125" style="321" customWidth="1"/>
    <col min="265" max="265" width="10.7109375" style="321" customWidth="1"/>
    <col min="266" max="267" width="11.85546875" style="321" customWidth="1"/>
    <col min="268" max="268" width="10.5703125" style="321" customWidth="1"/>
    <col min="269" max="269" width="9.42578125" style="321" customWidth="1"/>
    <col min="270" max="270" width="11.85546875" style="321" customWidth="1"/>
    <col min="271" max="271" width="11.140625" style="321" customWidth="1"/>
    <col min="272" max="273" width="12" style="321" customWidth="1"/>
    <col min="274" max="274" width="10.5703125" style="321" customWidth="1"/>
    <col min="275" max="275" width="9.42578125" style="321" customWidth="1"/>
    <col min="276" max="278" width="11.85546875" style="321" customWidth="1"/>
    <col min="279" max="279" width="28.85546875" style="321" customWidth="1"/>
    <col min="280" max="281" width="10.5703125" style="321" customWidth="1"/>
    <col min="282" max="282" width="53.42578125" style="321" customWidth="1"/>
    <col min="283" max="285" width="11.85546875" style="321" customWidth="1"/>
    <col min="286" max="286" width="10.5703125" style="321" customWidth="1"/>
    <col min="287" max="287" width="11.140625" style="321" customWidth="1"/>
    <col min="288" max="291" width="11.85546875" style="321" customWidth="1"/>
    <col min="292" max="292" width="10.5703125" style="321" customWidth="1"/>
    <col min="293" max="293" width="8.42578125" style="321" customWidth="1"/>
    <col min="294" max="294" width="12.5703125" style="321" bestFit="1" customWidth="1"/>
    <col min="295" max="295" width="17.85546875" style="321" customWidth="1"/>
    <col min="296" max="518" width="9" style="321"/>
    <col min="519" max="519" width="7" style="321" customWidth="1"/>
    <col min="520" max="520" width="53.42578125" style="321" customWidth="1"/>
    <col min="521" max="521" width="10.7109375" style="321" customWidth="1"/>
    <col min="522" max="523" width="11.85546875" style="321" customWidth="1"/>
    <col min="524" max="524" width="10.5703125" style="321" customWidth="1"/>
    <col min="525" max="525" width="9.42578125" style="321" customWidth="1"/>
    <col min="526" max="526" width="11.85546875" style="321" customWidth="1"/>
    <col min="527" max="527" width="11.140625" style="321" customWidth="1"/>
    <col min="528" max="529" width="12" style="321" customWidth="1"/>
    <col min="530" max="530" width="10.5703125" style="321" customWidth="1"/>
    <col min="531" max="531" width="9.42578125" style="321" customWidth="1"/>
    <col min="532" max="534" width="11.85546875" style="321" customWidth="1"/>
    <col min="535" max="535" width="28.85546875" style="321" customWidth="1"/>
    <col min="536" max="537" width="10.5703125" style="321" customWidth="1"/>
    <col min="538" max="538" width="53.42578125" style="321" customWidth="1"/>
    <col min="539" max="541" width="11.85546875" style="321" customWidth="1"/>
    <col min="542" max="542" width="10.5703125" style="321" customWidth="1"/>
    <col min="543" max="543" width="11.140625" style="321" customWidth="1"/>
    <col min="544" max="547" width="11.85546875" style="321" customWidth="1"/>
    <col min="548" max="548" width="10.5703125" style="321" customWidth="1"/>
    <col min="549" max="549" width="8.42578125" style="321" customWidth="1"/>
    <col min="550" max="550" width="12.5703125" style="321" bestFit="1" customWidth="1"/>
    <col min="551" max="551" width="17.85546875" style="321" customWidth="1"/>
    <col min="552" max="774" width="9" style="321"/>
    <col min="775" max="775" width="7" style="321" customWidth="1"/>
    <col min="776" max="776" width="53.42578125" style="321" customWidth="1"/>
    <col min="777" max="777" width="10.7109375" style="321" customWidth="1"/>
    <col min="778" max="779" width="11.85546875" style="321" customWidth="1"/>
    <col min="780" max="780" width="10.5703125" style="321" customWidth="1"/>
    <col min="781" max="781" width="9.42578125" style="321" customWidth="1"/>
    <col min="782" max="782" width="11.85546875" style="321" customWidth="1"/>
    <col min="783" max="783" width="11.140625" style="321" customWidth="1"/>
    <col min="784" max="785" width="12" style="321" customWidth="1"/>
    <col min="786" max="786" width="10.5703125" style="321" customWidth="1"/>
    <col min="787" max="787" width="9.42578125" style="321" customWidth="1"/>
    <col min="788" max="790" width="11.85546875" style="321" customWidth="1"/>
    <col min="791" max="791" width="28.85546875" style="321" customWidth="1"/>
    <col min="792" max="793" width="10.5703125" style="321" customWidth="1"/>
    <col min="794" max="794" width="53.42578125" style="321" customWidth="1"/>
    <col min="795" max="797" width="11.85546875" style="321" customWidth="1"/>
    <col min="798" max="798" width="10.5703125" style="321" customWidth="1"/>
    <col min="799" max="799" width="11.140625" style="321" customWidth="1"/>
    <col min="800" max="803" width="11.85546875" style="321" customWidth="1"/>
    <col min="804" max="804" width="10.5703125" style="321" customWidth="1"/>
    <col min="805" max="805" width="8.42578125" style="321" customWidth="1"/>
    <col min="806" max="806" width="12.5703125" style="321" bestFit="1" customWidth="1"/>
    <col min="807" max="807" width="17.85546875" style="321" customWidth="1"/>
    <col min="808" max="1030" width="9" style="321"/>
    <col min="1031" max="1031" width="7" style="321" customWidth="1"/>
    <col min="1032" max="1032" width="53.42578125" style="321" customWidth="1"/>
    <col min="1033" max="1033" width="10.7109375" style="321" customWidth="1"/>
    <col min="1034" max="1035" width="11.85546875" style="321" customWidth="1"/>
    <col min="1036" max="1036" width="10.5703125" style="321" customWidth="1"/>
    <col min="1037" max="1037" width="9.42578125" style="321" customWidth="1"/>
    <col min="1038" max="1038" width="11.85546875" style="321" customWidth="1"/>
    <col min="1039" max="1039" width="11.140625" style="321" customWidth="1"/>
    <col min="1040" max="1041" width="12" style="321" customWidth="1"/>
    <col min="1042" max="1042" width="10.5703125" style="321" customWidth="1"/>
    <col min="1043" max="1043" width="9.42578125" style="321" customWidth="1"/>
    <col min="1044" max="1046" width="11.85546875" style="321" customWidth="1"/>
    <col min="1047" max="1047" width="28.85546875" style="321" customWidth="1"/>
    <col min="1048" max="1049" width="10.5703125" style="321" customWidth="1"/>
    <col min="1050" max="1050" width="53.42578125" style="321" customWidth="1"/>
    <col min="1051" max="1053" width="11.85546875" style="321" customWidth="1"/>
    <col min="1054" max="1054" width="10.5703125" style="321" customWidth="1"/>
    <col min="1055" max="1055" width="11.140625" style="321" customWidth="1"/>
    <col min="1056" max="1059" width="11.85546875" style="321" customWidth="1"/>
    <col min="1060" max="1060" width="10.5703125" style="321" customWidth="1"/>
    <col min="1061" max="1061" width="8.42578125" style="321" customWidth="1"/>
    <col min="1062" max="1062" width="12.5703125" style="321" bestFit="1" customWidth="1"/>
    <col min="1063" max="1063" width="17.85546875" style="321" customWidth="1"/>
    <col min="1064" max="1286" width="9" style="321"/>
    <col min="1287" max="1287" width="7" style="321" customWidth="1"/>
    <col min="1288" max="1288" width="53.42578125" style="321" customWidth="1"/>
    <col min="1289" max="1289" width="10.7109375" style="321" customWidth="1"/>
    <col min="1290" max="1291" width="11.85546875" style="321" customWidth="1"/>
    <col min="1292" max="1292" width="10.5703125" style="321" customWidth="1"/>
    <col min="1293" max="1293" width="9.42578125" style="321" customWidth="1"/>
    <col min="1294" max="1294" width="11.85546875" style="321" customWidth="1"/>
    <col min="1295" max="1295" width="11.140625" style="321" customWidth="1"/>
    <col min="1296" max="1297" width="12" style="321" customWidth="1"/>
    <col min="1298" max="1298" width="10.5703125" style="321" customWidth="1"/>
    <col min="1299" max="1299" width="9.42578125" style="321" customWidth="1"/>
    <col min="1300" max="1302" width="11.85546875" style="321" customWidth="1"/>
    <col min="1303" max="1303" width="28.85546875" style="321" customWidth="1"/>
    <col min="1304" max="1305" width="10.5703125" style="321" customWidth="1"/>
    <col min="1306" max="1306" width="53.42578125" style="321" customWidth="1"/>
    <col min="1307" max="1309" width="11.85546875" style="321" customWidth="1"/>
    <col min="1310" max="1310" width="10.5703125" style="321" customWidth="1"/>
    <col min="1311" max="1311" width="11.140625" style="321" customWidth="1"/>
    <col min="1312" max="1315" width="11.85546875" style="321" customWidth="1"/>
    <col min="1316" max="1316" width="10.5703125" style="321" customWidth="1"/>
    <col min="1317" max="1317" width="8.42578125" style="321" customWidth="1"/>
    <col min="1318" max="1318" width="12.5703125" style="321" bestFit="1" customWidth="1"/>
    <col min="1319" max="1319" width="17.85546875" style="321" customWidth="1"/>
    <col min="1320" max="1542" width="9" style="321"/>
    <col min="1543" max="1543" width="7" style="321" customWidth="1"/>
    <col min="1544" max="1544" width="53.42578125" style="321" customWidth="1"/>
    <col min="1545" max="1545" width="10.7109375" style="321" customWidth="1"/>
    <col min="1546" max="1547" width="11.85546875" style="321" customWidth="1"/>
    <col min="1548" max="1548" width="10.5703125" style="321" customWidth="1"/>
    <col min="1549" max="1549" width="9.42578125" style="321" customWidth="1"/>
    <col min="1550" max="1550" width="11.85546875" style="321" customWidth="1"/>
    <col min="1551" max="1551" width="11.140625" style="321" customWidth="1"/>
    <col min="1552" max="1553" width="12" style="321" customWidth="1"/>
    <col min="1554" max="1554" width="10.5703125" style="321" customWidth="1"/>
    <col min="1555" max="1555" width="9.42578125" style="321" customWidth="1"/>
    <col min="1556" max="1558" width="11.85546875" style="321" customWidth="1"/>
    <col min="1559" max="1559" width="28.85546875" style="321" customWidth="1"/>
    <col min="1560" max="1561" width="10.5703125" style="321" customWidth="1"/>
    <col min="1562" max="1562" width="53.42578125" style="321" customWidth="1"/>
    <col min="1563" max="1565" width="11.85546875" style="321" customWidth="1"/>
    <col min="1566" max="1566" width="10.5703125" style="321" customWidth="1"/>
    <col min="1567" max="1567" width="11.140625" style="321" customWidth="1"/>
    <col min="1568" max="1571" width="11.85546875" style="321" customWidth="1"/>
    <col min="1572" max="1572" width="10.5703125" style="321" customWidth="1"/>
    <col min="1573" max="1573" width="8.42578125" style="321" customWidth="1"/>
    <col min="1574" max="1574" width="12.5703125" style="321" bestFit="1" customWidth="1"/>
    <col min="1575" max="1575" width="17.85546875" style="321" customWidth="1"/>
    <col min="1576" max="1798" width="9" style="321"/>
    <col min="1799" max="1799" width="7" style="321" customWidth="1"/>
    <col min="1800" max="1800" width="53.42578125" style="321" customWidth="1"/>
    <col min="1801" max="1801" width="10.7109375" style="321" customWidth="1"/>
    <col min="1802" max="1803" width="11.85546875" style="321" customWidth="1"/>
    <col min="1804" max="1804" width="10.5703125" style="321" customWidth="1"/>
    <col min="1805" max="1805" width="9.42578125" style="321" customWidth="1"/>
    <col min="1806" max="1806" width="11.85546875" style="321" customWidth="1"/>
    <col min="1807" max="1807" width="11.140625" style="321" customWidth="1"/>
    <col min="1808" max="1809" width="12" style="321" customWidth="1"/>
    <col min="1810" max="1810" width="10.5703125" style="321" customWidth="1"/>
    <col min="1811" max="1811" width="9.42578125" style="321" customWidth="1"/>
    <col min="1812" max="1814" width="11.85546875" style="321" customWidth="1"/>
    <col min="1815" max="1815" width="28.85546875" style="321" customWidth="1"/>
    <col min="1816" max="1817" width="10.5703125" style="321" customWidth="1"/>
    <col min="1818" max="1818" width="53.42578125" style="321" customWidth="1"/>
    <col min="1819" max="1821" width="11.85546875" style="321" customWidth="1"/>
    <col min="1822" max="1822" width="10.5703125" style="321" customWidth="1"/>
    <col min="1823" max="1823" width="11.140625" style="321" customWidth="1"/>
    <col min="1824" max="1827" width="11.85546875" style="321" customWidth="1"/>
    <col min="1828" max="1828" width="10.5703125" style="321" customWidth="1"/>
    <col min="1829" max="1829" width="8.42578125" style="321" customWidth="1"/>
    <col min="1830" max="1830" width="12.5703125" style="321" bestFit="1" customWidth="1"/>
    <col min="1831" max="1831" width="17.85546875" style="321" customWidth="1"/>
    <col min="1832" max="2054" width="9" style="321"/>
    <col min="2055" max="2055" width="7" style="321" customWidth="1"/>
    <col min="2056" max="2056" width="53.42578125" style="321" customWidth="1"/>
    <col min="2057" max="2057" width="10.7109375" style="321" customWidth="1"/>
    <col min="2058" max="2059" width="11.85546875" style="321" customWidth="1"/>
    <col min="2060" max="2060" width="10.5703125" style="321" customWidth="1"/>
    <col min="2061" max="2061" width="9.42578125" style="321" customWidth="1"/>
    <col min="2062" max="2062" width="11.85546875" style="321" customWidth="1"/>
    <col min="2063" max="2063" width="11.140625" style="321" customWidth="1"/>
    <col min="2064" max="2065" width="12" style="321" customWidth="1"/>
    <col min="2066" max="2066" width="10.5703125" style="321" customWidth="1"/>
    <col min="2067" max="2067" width="9.42578125" style="321" customWidth="1"/>
    <col min="2068" max="2070" width="11.85546875" style="321" customWidth="1"/>
    <col min="2071" max="2071" width="28.85546875" style="321" customWidth="1"/>
    <col min="2072" max="2073" width="10.5703125" style="321" customWidth="1"/>
    <col min="2074" max="2074" width="53.42578125" style="321" customWidth="1"/>
    <col min="2075" max="2077" width="11.85546875" style="321" customWidth="1"/>
    <col min="2078" max="2078" width="10.5703125" style="321" customWidth="1"/>
    <col min="2079" max="2079" width="11.140625" style="321" customWidth="1"/>
    <col min="2080" max="2083" width="11.85546875" style="321" customWidth="1"/>
    <col min="2084" max="2084" width="10.5703125" style="321" customWidth="1"/>
    <col min="2085" max="2085" width="8.42578125" style="321" customWidth="1"/>
    <col min="2086" max="2086" width="12.5703125" style="321" bestFit="1" customWidth="1"/>
    <col min="2087" max="2087" width="17.85546875" style="321" customWidth="1"/>
    <col min="2088" max="2310" width="9" style="321"/>
    <col min="2311" max="2311" width="7" style="321" customWidth="1"/>
    <col min="2312" max="2312" width="53.42578125" style="321" customWidth="1"/>
    <col min="2313" max="2313" width="10.7109375" style="321" customWidth="1"/>
    <col min="2314" max="2315" width="11.85546875" style="321" customWidth="1"/>
    <col min="2316" max="2316" width="10.5703125" style="321" customWidth="1"/>
    <col min="2317" max="2317" width="9.42578125" style="321" customWidth="1"/>
    <col min="2318" max="2318" width="11.85546875" style="321" customWidth="1"/>
    <col min="2319" max="2319" width="11.140625" style="321" customWidth="1"/>
    <col min="2320" max="2321" width="12" style="321" customWidth="1"/>
    <col min="2322" max="2322" width="10.5703125" style="321" customWidth="1"/>
    <col min="2323" max="2323" width="9.42578125" style="321" customWidth="1"/>
    <col min="2324" max="2326" width="11.85546875" style="321" customWidth="1"/>
    <col min="2327" max="2327" width="28.85546875" style="321" customWidth="1"/>
    <col min="2328" max="2329" width="10.5703125" style="321" customWidth="1"/>
    <col min="2330" max="2330" width="53.42578125" style="321" customWidth="1"/>
    <col min="2331" max="2333" width="11.85546875" style="321" customWidth="1"/>
    <col min="2334" max="2334" width="10.5703125" style="321" customWidth="1"/>
    <col min="2335" max="2335" width="11.140625" style="321" customWidth="1"/>
    <col min="2336" max="2339" width="11.85546875" style="321" customWidth="1"/>
    <col min="2340" max="2340" width="10.5703125" style="321" customWidth="1"/>
    <col min="2341" max="2341" width="8.42578125" style="321" customWidth="1"/>
    <col min="2342" max="2342" width="12.5703125" style="321" bestFit="1" customWidth="1"/>
    <col min="2343" max="2343" width="17.85546875" style="321" customWidth="1"/>
    <col min="2344" max="2566" width="9" style="321"/>
    <col min="2567" max="2567" width="7" style="321" customWidth="1"/>
    <col min="2568" max="2568" width="53.42578125" style="321" customWidth="1"/>
    <col min="2569" max="2569" width="10.7109375" style="321" customWidth="1"/>
    <col min="2570" max="2571" width="11.85546875" style="321" customWidth="1"/>
    <col min="2572" max="2572" width="10.5703125" style="321" customWidth="1"/>
    <col min="2573" max="2573" width="9.42578125" style="321" customWidth="1"/>
    <col min="2574" max="2574" width="11.85546875" style="321" customWidth="1"/>
    <col min="2575" max="2575" width="11.140625" style="321" customWidth="1"/>
    <col min="2576" max="2577" width="12" style="321" customWidth="1"/>
    <col min="2578" max="2578" width="10.5703125" style="321" customWidth="1"/>
    <col min="2579" max="2579" width="9.42578125" style="321" customWidth="1"/>
    <col min="2580" max="2582" width="11.85546875" style="321" customWidth="1"/>
    <col min="2583" max="2583" width="28.85546875" style="321" customWidth="1"/>
    <col min="2584" max="2585" width="10.5703125" style="321" customWidth="1"/>
    <col min="2586" max="2586" width="53.42578125" style="321" customWidth="1"/>
    <col min="2587" max="2589" width="11.85546875" style="321" customWidth="1"/>
    <col min="2590" max="2590" width="10.5703125" style="321" customWidth="1"/>
    <col min="2591" max="2591" width="11.140625" style="321" customWidth="1"/>
    <col min="2592" max="2595" width="11.85546875" style="321" customWidth="1"/>
    <col min="2596" max="2596" width="10.5703125" style="321" customWidth="1"/>
    <col min="2597" max="2597" width="8.42578125" style="321" customWidth="1"/>
    <col min="2598" max="2598" width="12.5703125" style="321" bestFit="1" customWidth="1"/>
    <col min="2599" max="2599" width="17.85546875" style="321" customWidth="1"/>
    <col min="2600" max="2822" width="9" style="321"/>
    <col min="2823" max="2823" width="7" style="321" customWidth="1"/>
    <col min="2824" max="2824" width="53.42578125" style="321" customWidth="1"/>
    <col min="2825" max="2825" width="10.7109375" style="321" customWidth="1"/>
    <col min="2826" max="2827" width="11.85546875" style="321" customWidth="1"/>
    <col min="2828" max="2828" width="10.5703125" style="321" customWidth="1"/>
    <col min="2829" max="2829" width="9.42578125" style="321" customWidth="1"/>
    <col min="2830" max="2830" width="11.85546875" style="321" customWidth="1"/>
    <col min="2831" max="2831" width="11.140625" style="321" customWidth="1"/>
    <col min="2832" max="2833" width="12" style="321" customWidth="1"/>
    <col min="2834" max="2834" width="10.5703125" style="321" customWidth="1"/>
    <col min="2835" max="2835" width="9.42578125" style="321" customWidth="1"/>
    <col min="2836" max="2838" width="11.85546875" style="321" customWidth="1"/>
    <col min="2839" max="2839" width="28.85546875" style="321" customWidth="1"/>
    <col min="2840" max="2841" width="10.5703125" style="321" customWidth="1"/>
    <col min="2842" max="2842" width="53.42578125" style="321" customWidth="1"/>
    <col min="2843" max="2845" width="11.85546875" style="321" customWidth="1"/>
    <col min="2846" max="2846" width="10.5703125" style="321" customWidth="1"/>
    <col min="2847" max="2847" width="11.140625" style="321" customWidth="1"/>
    <col min="2848" max="2851" width="11.85546875" style="321" customWidth="1"/>
    <col min="2852" max="2852" width="10.5703125" style="321" customWidth="1"/>
    <col min="2853" max="2853" width="8.42578125" style="321" customWidth="1"/>
    <col min="2854" max="2854" width="12.5703125" style="321" bestFit="1" customWidth="1"/>
    <col min="2855" max="2855" width="17.85546875" style="321" customWidth="1"/>
    <col min="2856" max="3078" width="9" style="321"/>
    <col min="3079" max="3079" width="7" style="321" customWidth="1"/>
    <col min="3080" max="3080" width="53.42578125" style="321" customWidth="1"/>
    <col min="3081" max="3081" width="10.7109375" style="321" customWidth="1"/>
    <col min="3082" max="3083" width="11.85546875" style="321" customWidth="1"/>
    <col min="3084" max="3084" width="10.5703125" style="321" customWidth="1"/>
    <col min="3085" max="3085" width="9.42578125" style="321" customWidth="1"/>
    <col min="3086" max="3086" width="11.85546875" style="321" customWidth="1"/>
    <col min="3087" max="3087" width="11.140625" style="321" customWidth="1"/>
    <col min="3088" max="3089" width="12" style="321" customWidth="1"/>
    <col min="3090" max="3090" width="10.5703125" style="321" customWidth="1"/>
    <col min="3091" max="3091" width="9.42578125" style="321" customWidth="1"/>
    <col min="3092" max="3094" width="11.85546875" style="321" customWidth="1"/>
    <col min="3095" max="3095" width="28.85546875" style="321" customWidth="1"/>
    <col min="3096" max="3097" width="10.5703125" style="321" customWidth="1"/>
    <col min="3098" max="3098" width="53.42578125" style="321" customWidth="1"/>
    <col min="3099" max="3101" width="11.85546875" style="321" customWidth="1"/>
    <col min="3102" max="3102" width="10.5703125" style="321" customWidth="1"/>
    <col min="3103" max="3103" width="11.140625" style="321" customWidth="1"/>
    <col min="3104" max="3107" width="11.85546875" style="321" customWidth="1"/>
    <col min="3108" max="3108" width="10.5703125" style="321" customWidth="1"/>
    <col min="3109" max="3109" width="8.42578125" style="321" customWidth="1"/>
    <col min="3110" max="3110" width="12.5703125" style="321" bestFit="1" customWidth="1"/>
    <col min="3111" max="3111" width="17.85546875" style="321" customWidth="1"/>
    <col min="3112" max="3334" width="9" style="321"/>
    <col min="3335" max="3335" width="7" style="321" customWidth="1"/>
    <col min="3336" max="3336" width="53.42578125" style="321" customWidth="1"/>
    <col min="3337" max="3337" width="10.7109375" style="321" customWidth="1"/>
    <col min="3338" max="3339" width="11.85546875" style="321" customWidth="1"/>
    <col min="3340" max="3340" width="10.5703125" style="321" customWidth="1"/>
    <col min="3341" max="3341" width="9.42578125" style="321" customWidth="1"/>
    <col min="3342" max="3342" width="11.85546875" style="321" customWidth="1"/>
    <col min="3343" max="3343" width="11.140625" style="321" customWidth="1"/>
    <col min="3344" max="3345" width="12" style="321" customWidth="1"/>
    <col min="3346" max="3346" width="10.5703125" style="321" customWidth="1"/>
    <col min="3347" max="3347" width="9.42578125" style="321" customWidth="1"/>
    <col min="3348" max="3350" width="11.85546875" style="321" customWidth="1"/>
    <col min="3351" max="3351" width="28.85546875" style="321" customWidth="1"/>
    <col min="3352" max="3353" width="10.5703125" style="321" customWidth="1"/>
    <col min="3354" max="3354" width="53.42578125" style="321" customWidth="1"/>
    <col min="3355" max="3357" width="11.85546875" style="321" customWidth="1"/>
    <col min="3358" max="3358" width="10.5703125" style="321" customWidth="1"/>
    <col min="3359" max="3359" width="11.140625" style="321" customWidth="1"/>
    <col min="3360" max="3363" width="11.85546875" style="321" customWidth="1"/>
    <col min="3364" max="3364" width="10.5703125" style="321" customWidth="1"/>
    <col min="3365" max="3365" width="8.42578125" style="321" customWidth="1"/>
    <col min="3366" max="3366" width="12.5703125" style="321" bestFit="1" customWidth="1"/>
    <col min="3367" max="3367" width="17.85546875" style="321" customWidth="1"/>
    <col min="3368" max="3590" width="9" style="321"/>
    <col min="3591" max="3591" width="7" style="321" customWidth="1"/>
    <col min="3592" max="3592" width="53.42578125" style="321" customWidth="1"/>
    <col min="3593" max="3593" width="10.7109375" style="321" customWidth="1"/>
    <col min="3594" max="3595" width="11.85546875" style="321" customWidth="1"/>
    <col min="3596" max="3596" width="10.5703125" style="321" customWidth="1"/>
    <col min="3597" max="3597" width="9.42578125" style="321" customWidth="1"/>
    <col min="3598" max="3598" width="11.85546875" style="321" customWidth="1"/>
    <col min="3599" max="3599" width="11.140625" style="321" customWidth="1"/>
    <col min="3600" max="3601" width="12" style="321" customWidth="1"/>
    <col min="3602" max="3602" width="10.5703125" style="321" customWidth="1"/>
    <col min="3603" max="3603" width="9.42578125" style="321" customWidth="1"/>
    <col min="3604" max="3606" width="11.85546875" style="321" customWidth="1"/>
    <col min="3607" max="3607" width="28.85546875" style="321" customWidth="1"/>
    <col min="3608" max="3609" width="10.5703125" style="321" customWidth="1"/>
    <col min="3610" max="3610" width="53.42578125" style="321" customWidth="1"/>
    <col min="3611" max="3613" width="11.85546875" style="321" customWidth="1"/>
    <col min="3614" max="3614" width="10.5703125" style="321" customWidth="1"/>
    <col min="3615" max="3615" width="11.140625" style="321" customWidth="1"/>
    <col min="3616" max="3619" width="11.85546875" style="321" customWidth="1"/>
    <col min="3620" max="3620" width="10.5703125" style="321" customWidth="1"/>
    <col min="3621" max="3621" width="8.42578125" style="321" customWidth="1"/>
    <col min="3622" max="3622" width="12.5703125" style="321" bestFit="1" customWidth="1"/>
    <col min="3623" max="3623" width="17.85546875" style="321" customWidth="1"/>
    <col min="3624" max="3846" width="9" style="321"/>
    <col min="3847" max="3847" width="7" style="321" customWidth="1"/>
    <col min="3848" max="3848" width="53.42578125" style="321" customWidth="1"/>
    <col min="3849" max="3849" width="10.7109375" style="321" customWidth="1"/>
    <col min="3850" max="3851" width="11.85546875" style="321" customWidth="1"/>
    <col min="3852" max="3852" width="10.5703125" style="321" customWidth="1"/>
    <col min="3853" max="3853" width="9.42578125" style="321" customWidth="1"/>
    <col min="3854" max="3854" width="11.85546875" style="321" customWidth="1"/>
    <col min="3855" max="3855" width="11.140625" style="321" customWidth="1"/>
    <col min="3856" max="3857" width="12" style="321" customWidth="1"/>
    <col min="3858" max="3858" width="10.5703125" style="321" customWidth="1"/>
    <col min="3859" max="3859" width="9.42578125" style="321" customWidth="1"/>
    <col min="3860" max="3862" width="11.85546875" style="321" customWidth="1"/>
    <col min="3863" max="3863" width="28.85546875" style="321" customWidth="1"/>
    <col min="3864" max="3865" width="10.5703125" style="321" customWidth="1"/>
    <col min="3866" max="3866" width="53.42578125" style="321" customWidth="1"/>
    <col min="3867" max="3869" width="11.85546875" style="321" customWidth="1"/>
    <col min="3870" max="3870" width="10.5703125" style="321" customWidth="1"/>
    <col min="3871" max="3871" width="11.140625" style="321" customWidth="1"/>
    <col min="3872" max="3875" width="11.85546875" style="321" customWidth="1"/>
    <col min="3876" max="3876" width="10.5703125" style="321" customWidth="1"/>
    <col min="3877" max="3877" width="8.42578125" style="321" customWidth="1"/>
    <col min="3878" max="3878" width="12.5703125" style="321" bestFit="1" customWidth="1"/>
    <col min="3879" max="3879" width="17.85546875" style="321" customWidth="1"/>
    <col min="3880" max="4102" width="9" style="321"/>
    <col min="4103" max="4103" width="7" style="321" customWidth="1"/>
    <col min="4104" max="4104" width="53.42578125" style="321" customWidth="1"/>
    <col min="4105" max="4105" width="10.7109375" style="321" customWidth="1"/>
    <col min="4106" max="4107" width="11.85546875" style="321" customWidth="1"/>
    <col min="4108" max="4108" width="10.5703125" style="321" customWidth="1"/>
    <col min="4109" max="4109" width="9.42578125" style="321" customWidth="1"/>
    <col min="4110" max="4110" width="11.85546875" style="321" customWidth="1"/>
    <col min="4111" max="4111" width="11.140625" style="321" customWidth="1"/>
    <col min="4112" max="4113" width="12" style="321" customWidth="1"/>
    <col min="4114" max="4114" width="10.5703125" style="321" customWidth="1"/>
    <col min="4115" max="4115" width="9.42578125" style="321" customWidth="1"/>
    <col min="4116" max="4118" width="11.85546875" style="321" customWidth="1"/>
    <col min="4119" max="4119" width="28.85546875" style="321" customWidth="1"/>
    <col min="4120" max="4121" width="10.5703125" style="321" customWidth="1"/>
    <col min="4122" max="4122" width="53.42578125" style="321" customWidth="1"/>
    <col min="4123" max="4125" width="11.85546875" style="321" customWidth="1"/>
    <col min="4126" max="4126" width="10.5703125" style="321" customWidth="1"/>
    <col min="4127" max="4127" width="11.140625" style="321" customWidth="1"/>
    <col min="4128" max="4131" width="11.85546875" style="321" customWidth="1"/>
    <col min="4132" max="4132" width="10.5703125" style="321" customWidth="1"/>
    <col min="4133" max="4133" width="8.42578125" style="321" customWidth="1"/>
    <col min="4134" max="4134" width="12.5703125" style="321" bestFit="1" customWidth="1"/>
    <col min="4135" max="4135" width="17.85546875" style="321" customWidth="1"/>
    <col min="4136" max="4358" width="9" style="321"/>
    <col min="4359" max="4359" width="7" style="321" customWidth="1"/>
    <col min="4360" max="4360" width="53.42578125" style="321" customWidth="1"/>
    <col min="4361" max="4361" width="10.7109375" style="321" customWidth="1"/>
    <col min="4362" max="4363" width="11.85546875" style="321" customWidth="1"/>
    <col min="4364" max="4364" width="10.5703125" style="321" customWidth="1"/>
    <col min="4365" max="4365" width="9.42578125" style="321" customWidth="1"/>
    <col min="4366" max="4366" width="11.85546875" style="321" customWidth="1"/>
    <col min="4367" max="4367" width="11.140625" style="321" customWidth="1"/>
    <col min="4368" max="4369" width="12" style="321" customWidth="1"/>
    <col min="4370" max="4370" width="10.5703125" style="321" customWidth="1"/>
    <col min="4371" max="4371" width="9.42578125" style="321" customWidth="1"/>
    <col min="4372" max="4374" width="11.85546875" style="321" customWidth="1"/>
    <col min="4375" max="4375" width="28.85546875" style="321" customWidth="1"/>
    <col min="4376" max="4377" width="10.5703125" style="321" customWidth="1"/>
    <col min="4378" max="4378" width="53.42578125" style="321" customWidth="1"/>
    <col min="4379" max="4381" width="11.85546875" style="321" customWidth="1"/>
    <col min="4382" max="4382" width="10.5703125" style="321" customWidth="1"/>
    <col min="4383" max="4383" width="11.140625" style="321" customWidth="1"/>
    <col min="4384" max="4387" width="11.85546875" style="321" customWidth="1"/>
    <col min="4388" max="4388" width="10.5703125" style="321" customWidth="1"/>
    <col min="4389" max="4389" width="8.42578125" style="321" customWidth="1"/>
    <col min="4390" max="4390" width="12.5703125" style="321" bestFit="1" customWidth="1"/>
    <col min="4391" max="4391" width="17.85546875" style="321" customWidth="1"/>
    <col min="4392" max="4614" width="9" style="321"/>
    <col min="4615" max="4615" width="7" style="321" customWidth="1"/>
    <col min="4616" max="4616" width="53.42578125" style="321" customWidth="1"/>
    <col min="4617" max="4617" width="10.7109375" style="321" customWidth="1"/>
    <col min="4618" max="4619" width="11.85546875" style="321" customWidth="1"/>
    <col min="4620" max="4620" width="10.5703125" style="321" customWidth="1"/>
    <col min="4621" max="4621" width="9.42578125" style="321" customWidth="1"/>
    <col min="4622" max="4622" width="11.85546875" style="321" customWidth="1"/>
    <col min="4623" max="4623" width="11.140625" style="321" customWidth="1"/>
    <col min="4624" max="4625" width="12" style="321" customWidth="1"/>
    <col min="4626" max="4626" width="10.5703125" style="321" customWidth="1"/>
    <col min="4627" max="4627" width="9.42578125" style="321" customWidth="1"/>
    <col min="4628" max="4630" width="11.85546875" style="321" customWidth="1"/>
    <col min="4631" max="4631" width="28.85546875" style="321" customWidth="1"/>
    <col min="4632" max="4633" width="10.5703125" style="321" customWidth="1"/>
    <col min="4634" max="4634" width="53.42578125" style="321" customWidth="1"/>
    <col min="4635" max="4637" width="11.85546875" style="321" customWidth="1"/>
    <col min="4638" max="4638" width="10.5703125" style="321" customWidth="1"/>
    <col min="4639" max="4639" width="11.140625" style="321" customWidth="1"/>
    <col min="4640" max="4643" width="11.85546875" style="321" customWidth="1"/>
    <col min="4644" max="4644" width="10.5703125" style="321" customWidth="1"/>
    <col min="4645" max="4645" width="8.42578125" style="321" customWidth="1"/>
    <col min="4646" max="4646" width="12.5703125" style="321" bestFit="1" customWidth="1"/>
    <col min="4647" max="4647" width="17.85546875" style="321" customWidth="1"/>
    <col min="4648" max="4870" width="9" style="321"/>
    <col min="4871" max="4871" width="7" style="321" customWidth="1"/>
    <col min="4872" max="4872" width="53.42578125" style="321" customWidth="1"/>
    <col min="4873" max="4873" width="10.7109375" style="321" customWidth="1"/>
    <col min="4874" max="4875" width="11.85546875" style="321" customWidth="1"/>
    <col min="4876" max="4876" width="10.5703125" style="321" customWidth="1"/>
    <col min="4877" max="4877" width="9.42578125" style="321" customWidth="1"/>
    <col min="4878" max="4878" width="11.85546875" style="321" customWidth="1"/>
    <col min="4879" max="4879" width="11.140625" style="321" customWidth="1"/>
    <col min="4880" max="4881" width="12" style="321" customWidth="1"/>
    <col min="4882" max="4882" width="10.5703125" style="321" customWidth="1"/>
    <col min="4883" max="4883" width="9.42578125" style="321" customWidth="1"/>
    <col min="4884" max="4886" width="11.85546875" style="321" customWidth="1"/>
    <col min="4887" max="4887" width="28.85546875" style="321" customWidth="1"/>
    <col min="4888" max="4889" width="10.5703125" style="321" customWidth="1"/>
    <col min="4890" max="4890" width="53.42578125" style="321" customWidth="1"/>
    <col min="4891" max="4893" width="11.85546875" style="321" customWidth="1"/>
    <col min="4894" max="4894" width="10.5703125" style="321" customWidth="1"/>
    <col min="4895" max="4895" width="11.140625" style="321" customWidth="1"/>
    <col min="4896" max="4899" width="11.85546875" style="321" customWidth="1"/>
    <col min="4900" max="4900" width="10.5703125" style="321" customWidth="1"/>
    <col min="4901" max="4901" width="8.42578125" style="321" customWidth="1"/>
    <col min="4902" max="4902" width="12.5703125" style="321" bestFit="1" customWidth="1"/>
    <col min="4903" max="4903" width="17.85546875" style="321" customWidth="1"/>
    <col min="4904" max="5126" width="9" style="321"/>
    <col min="5127" max="5127" width="7" style="321" customWidth="1"/>
    <col min="5128" max="5128" width="53.42578125" style="321" customWidth="1"/>
    <col min="5129" max="5129" width="10.7109375" style="321" customWidth="1"/>
    <col min="5130" max="5131" width="11.85546875" style="321" customWidth="1"/>
    <col min="5132" max="5132" width="10.5703125" style="321" customWidth="1"/>
    <col min="5133" max="5133" width="9.42578125" style="321" customWidth="1"/>
    <col min="5134" max="5134" width="11.85546875" style="321" customWidth="1"/>
    <col min="5135" max="5135" width="11.140625" style="321" customWidth="1"/>
    <col min="5136" max="5137" width="12" style="321" customWidth="1"/>
    <col min="5138" max="5138" width="10.5703125" style="321" customWidth="1"/>
    <col min="5139" max="5139" width="9.42578125" style="321" customWidth="1"/>
    <col min="5140" max="5142" width="11.85546875" style="321" customWidth="1"/>
    <col min="5143" max="5143" width="28.85546875" style="321" customWidth="1"/>
    <col min="5144" max="5145" width="10.5703125" style="321" customWidth="1"/>
    <col min="5146" max="5146" width="53.42578125" style="321" customWidth="1"/>
    <col min="5147" max="5149" width="11.85546875" style="321" customWidth="1"/>
    <col min="5150" max="5150" width="10.5703125" style="321" customWidth="1"/>
    <col min="5151" max="5151" width="11.140625" style="321" customWidth="1"/>
    <col min="5152" max="5155" width="11.85546875" style="321" customWidth="1"/>
    <col min="5156" max="5156" width="10.5703125" style="321" customWidth="1"/>
    <col min="5157" max="5157" width="8.42578125" style="321" customWidth="1"/>
    <col min="5158" max="5158" width="12.5703125" style="321" bestFit="1" customWidth="1"/>
    <col min="5159" max="5159" width="17.85546875" style="321" customWidth="1"/>
    <col min="5160" max="5382" width="9" style="321"/>
    <col min="5383" max="5383" width="7" style="321" customWidth="1"/>
    <col min="5384" max="5384" width="53.42578125" style="321" customWidth="1"/>
    <col min="5385" max="5385" width="10.7109375" style="321" customWidth="1"/>
    <col min="5386" max="5387" width="11.85546875" style="321" customWidth="1"/>
    <col min="5388" max="5388" width="10.5703125" style="321" customWidth="1"/>
    <col min="5389" max="5389" width="9.42578125" style="321" customWidth="1"/>
    <col min="5390" max="5390" width="11.85546875" style="321" customWidth="1"/>
    <col min="5391" max="5391" width="11.140625" style="321" customWidth="1"/>
    <col min="5392" max="5393" width="12" style="321" customWidth="1"/>
    <col min="5394" max="5394" width="10.5703125" style="321" customWidth="1"/>
    <col min="5395" max="5395" width="9.42578125" style="321" customWidth="1"/>
    <col min="5396" max="5398" width="11.85546875" style="321" customWidth="1"/>
    <col min="5399" max="5399" width="28.85546875" style="321" customWidth="1"/>
    <col min="5400" max="5401" width="10.5703125" style="321" customWidth="1"/>
    <col min="5402" max="5402" width="53.42578125" style="321" customWidth="1"/>
    <col min="5403" max="5405" width="11.85546875" style="321" customWidth="1"/>
    <col min="5406" max="5406" width="10.5703125" style="321" customWidth="1"/>
    <col min="5407" max="5407" width="11.140625" style="321" customWidth="1"/>
    <col min="5408" max="5411" width="11.85546875" style="321" customWidth="1"/>
    <col min="5412" max="5412" width="10.5703125" style="321" customWidth="1"/>
    <col min="5413" max="5413" width="8.42578125" style="321" customWidth="1"/>
    <col min="5414" max="5414" width="12.5703125" style="321" bestFit="1" customWidth="1"/>
    <col min="5415" max="5415" width="17.85546875" style="321" customWidth="1"/>
    <col min="5416" max="5638" width="9" style="321"/>
    <col min="5639" max="5639" width="7" style="321" customWidth="1"/>
    <col min="5640" max="5640" width="53.42578125" style="321" customWidth="1"/>
    <col min="5641" max="5641" width="10.7109375" style="321" customWidth="1"/>
    <col min="5642" max="5643" width="11.85546875" style="321" customWidth="1"/>
    <col min="5644" max="5644" width="10.5703125" style="321" customWidth="1"/>
    <col min="5645" max="5645" width="9.42578125" style="321" customWidth="1"/>
    <col min="5646" max="5646" width="11.85546875" style="321" customWidth="1"/>
    <col min="5647" max="5647" width="11.140625" style="321" customWidth="1"/>
    <col min="5648" max="5649" width="12" style="321" customWidth="1"/>
    <col min="5650" max="5650" width="10.5703125" style="321" customWidth="1"/>
    <col min="5651" max="5651" width="9.42578125" style="321" customWidth="1"/>
    <col min="5652" max="5654" width="11.85546875" style="321" customWidth="1"/>
    <col min="5655" max="5655" width="28.85546875" style="321" customWidth="1"/>
    <col min="5656" max="5657" width="10.5703125" style="321" customWidth="1"/>
    <col min="5658" max="5658" width="53.42578125" style="321" customWidth="1"/>
    <col min="5659" max="5661" width="11.85546875" style="321" customWidth="1"/>
    <col min="5662" max="5662" width="10.5703125" style="321" customWidth="1"/>
    <col min="5663" max="5663" width="11.140625" style="321" customWidth="1"/>
    <col min="5664" max="5667" width="11.85546875" style="321" customWidth="1"/>
    <col min="5668" max="5668" width="10.5703125" style="321" customWidth="1"/>
    <col min="5669" max="5669" width="8.42578125" style="321" customWidth="1"/>
    <col min="5670" max="5670" width="12.5703125" style="321" bestFit="1" customWidth="1"/>
    <col min="5671" max="5671" width="17.85546875" style="321" customWidth="1"/>
    <col min="5672" max="5894" width="9" style="321"/>
    <col min="5895" max="5895" width="7" style="321" customWidth="1"/>
    <col min="5896" max="5896" width="53.42578125" style="321" customWidth="1"/>
    <col min="5897" max="5897" width="10.7109375" style="321" customWidth="1"/>
    <col min="5898" max="5899" width="11.85546875" style="321" customWidth="1"/>
    <col min="5900" max="5900" width="10.5703125" style="321" customWidth="1"/>
    <col min="5901" max="5901" width="9.42578125" style="321" customWidth="1"/>
    <col min="5902" max="5902" width="11.85546875" style="321" customWidth="1"/>
    <col min="5903" max="5903" width="11.140625" style="321" customWidth="1"/>
    <col min="5904" max="5905" width="12" style="321" customWidth="1"/>
    <col min="5906" max="5906" width="10.5703125" style="321" customWidth="1"/>
    <col min="5907" max="5907" width="9.42578125" style="321" customWidth="1"/>
    <col min="5908" max="5910" width="11.85546875" style="321" customWidth="1"/>
    <col min="5911" max="5911" width="28.85546875" style="321" customWidth="1"/>
    <col min="5912" max="5913" width="10.5703125" style="321" customWidth="1"/>
    <col min="5914" max="5914" width="53.42578125" style="321" customWidth="1"/>
    <col min="5915" max="5917" width="11.85546875" style="321" customWidth="1"/>
    <col min="5918" max="5918" width="10.5703125" style="321" customWidth="1"/>
    <col min="5919" max="5919" width="11.140625" style="321" customWidth="1"/>
    <col min="5920" max="5923" width="11.85546875" style="321" customWidth="1"/>
    <col min="5924" max="5924" width="10.5703125" style="321" customWidth="1"/>
    <col min="5925" max="5925" width="8.42578125" style="321" customWidth="1"/>
    <col min="5926" max="5926" width="12.5703125" style="321" bestFit="1" customWidth="1"/>
    <col min="5927" max="5927" width="17.85546875" style="321" customWidth="1"/>
    <col min="5928" max="6150" width="9" style="321"/>
    <col min="6151" max="6151" width="7" style="321" customWidth="1"/>
    <col min="6152" max="6152" width="53.42578125" style="321" customWidth="1"/>
    <col min="6153" max="6153" width="10.7109375" style="321" customWidth="1"/>
    <col min="6154" max="6155" width="11.85546875" style="321" customWidth="1"/>
    <col min="6156" max="6156" width="10.5703125" style="321" customWidth="1"/>
    <col min="6157" max="6157" width="9.42578125" style="321" customWidth="1"/>
    <col min="6158" max="6158" width="11.85546875" style="321" customWidth="1"/>
    <col min="6159" max="6159" width="11.140625" style="321" customWidth="1"/>
    <col min="6160" max="6161" width="12" style="321" customWidth="1"/>
    <col min="6162" max="6162" width="10.5703125" style="321" customWidth="1"/>
    <col min="6163" max="6163" width="9.42578125" style="321" customWidth="1"/>
    <col min="6164" max="6166" width="11.85546875" style="321" customWidth="1"/>
    <col min="6167" max="6167" width="28.85546875" style="321" customWidth="1"/>
    <col min="6168" max="6169" width="10.5703125" style="321" customWidth="1"/>
    <col min="6170" max="6170" width="53.42578125" style="321" customWidth="1"/>
    <col min="6171" max="6173" width="11.85546875" style="321" customWidth="1"/>
    <col min="6174" max="6174" width="10.5703125" style="321" customWidth="1"/>
    <col min="6175" max="6175" width="11.140625" style="321" customWidth="1"/>
    <col min="6176" max="6179" width="11.85546875" style="321" customWidth="1"/>
    <col min="6180" max="6180" width="10.5703125" style="321" customWidth="1"/>
    <col min="6181" max="6181" width="8.42578125" style="321" customWidth="1"/>
    <col min="6182" max="6182" width="12.5703125" style="321" bestFit="1" customWidth="1"/>
    <col min="6183" max="6183" width="17.85546875" style="321" customWidth="1"/>
    <col min="6184" max="6406" width="9" style="321"/>
    <col min="6407" max="6407" width="7" style="321" customWidth="1"/>
    <col min="6408" max="6408" width="53.42578125" style="321" customWidth="1"/>
    <col min="6409" max="6409" width="10.7109375" style="321" customWidth="1"/>
    <col min="6410" max="6411" width="11.85546875" style="321" customWidth="1"/>
    <col min="6412" max="6412" width="10.5703125" style="321" customWidth="1"/>
    <col min="6413" max="6413" width="9.42578125" style="321" customWidth="1"/>
    <col min="6414" max="6414" width="11.85546875" style="321" customWidth="1"/>
    <col min="6415" max="6415" width="11.140625" style="321" customWidth="1"/>
    <col min="6416" max="6417" width="12" style="321" customWidth="1"/>
    <col min="6418" max="6418" width="10.5703125" style="321" customWidth="1"/>
    <col min="6419" max="6419" width="9.42578125" style="321" customWidth="1"/>
    <col min="6420" max="6422" width="11.85546875" style="321" customWidth="1"/>
    <col min="6423" max="6423" width="28.85546875" style="321" customWidth="1"/>
    <col min="6424" max="6425" width="10.5703125" style="321" customWidth="1"/>
    <col min="6426" max="6426" width="53.42578125" style="321" customWidth="1"/>
    <col min="6427" max="6429" width="11.85546875" style="321" customWidth="1"/>
    <col min="6430" max="6430" width="10.5703125" style="321" customWidth="1"/>
    <col min="6431" max="6431" width="11.140625" style="321" customWidth="1"/>
    <col min="6432" max="6435" width="11.85546875" style="321" customWidth="1"/>
    <col min="6436" max="6436" width="10.5703125" style="321" customWidth="1"/>
    <col min="6437" max="6437" width="8.42578125" style="321" customWidth="1"/>
    <col min="6438" max="6438" width="12.5703125" style="321" bestFit="1" customWidth="1"/>
    <col min="6439" max="6439" width="17.85546875" style="321" customWidth="1"/>
    <col min="6440" max="6662" width="9" style="321"/>
    <col min="6663" max="6663" width="7" style="321" customWidth="1"/>
    <col min="6664" max="6664" width="53.42578125" style="321" customWidth="1"/>
    <col min="6665" max="6665" width="10.7109375" style="321" customWidth="1"/>
    <col min="6666" max="6667" width="11.85546875" style="321" customWidth="1"/>
    <col min="6668" max="6668" width="10.5703125" style="321" customWidth="1"/>
    <col min="6669" max="6669" width="9.42578125" style="321" customWidth="1"/>
    <col min="6670" max="6670" width="11.85546875" style="321" customWidth="1"/>
    <col min="6671" max="6671" width="11.140625" style="321" customWidth="1"/>
    <col min="6672" max="6673" width="12" style="321" customWidth="1"/>
    <col min="6674" max="6674" width="10.5703125" style="321" customWidth="1"/>
    <col min="6675" max="6675" width="9.42578125" style="321" customWidth="1"/>
    <col min="6676" max="6678" width="11.85546875" style="321" customWidth="1"/>
    <col min="6679" max="6679" width="28.85546875" style="321" customWidth="1"/>
    <col min="6680" max="6681" width="10.5703125" style="321" customWidth="1"/>
    <col min="6682" max="6682" width="53.42578125" style="321" customWidth="1"/>
    <col min="6683" max="6685" width="11.85546875" style="321" customWidth="1"/>
    <col min="6686" max="6686" width="10.5703125" style="321" customWidth="1"/>
    <col min="6687" max="6687" width="11.140625" style="321" customWidth="1"/>
    <col min="6688" max="6691" width="11.85546875" style="321" customWidth="1"/>
    <col min="6692" max="6692" width="10.5703125" style="321" customWidth="1"/>
    <col min="6693" max="6693" width="8.42578125" style="321" customWidth="1"/>
    <col min="6694" max="6694" width="12.5703125" style="321" bestFit="1" customWidth="1"/>
    <col min="6695" max="6695" width="17.85546875" style="321" customWidth="1"/>
    <col min="6696" max="6918" width="9" style="321"/>
    <col min="6919" max="6919" width="7" style="321" customWidth="1"/>
    <col min="6920" max="6920" width="53.42578125" style="321" customWidth="1"/>
    <col min="6921" max="6921" width="10.7109375" style="321" customWidth="1"/>
    <col min="6922" max="6923" width="11.85546875" style="321" customWidth="1"/>
    <col min="6924" max="6924" width="10.5703125" style="321" customWidth="1"/>
    <col min="6925" max="6925" width="9.42578125" style="321" customWidth="1"/>
    <col min="6926" max="6926" width="11.85546875" style="321" customWidth="1"/>
    <col min="6927" max="6927" width="11.140625" style="321" customWidth="1"/>
    <col min="6928" max="6929" width="12" style="321" customWidth="1"/>
    <col min="6930" max="6930" width="10.5703125" style="321" customWidth="1"/>
    <col min="6931" max="6931" width="9.42578125" style="321" customWidth="1"/>
    <col min="6932" max="6934" width="11.85546875" style="321" customWidth="1"/>
    <col min="6935" max="6935" width="28.85546875" style="321" customWidth="1"/>
    <col min="6936" max="6937" width="10.5703125" style="321" customWidth="1"/>
    <col min="6938" max="6938" width="53.42578125" style="321" customWidth="1"/>
    <col min="6939" max="6941" width="11.85546875" style="321" customWidth="1"/>
    <col min="6942" max="6942" width="10.5703125" style="321" customWidth="1"/>
    <col min="6943" max="6943" width="11.140625" style="321" customWidth="1"/>
    <col min="6944" max="6947" width="11.85546875" style="321" customWidth="1"/>
    <col min="6948" max="6948" width="10.5703125" style="321" customWidth="1"/>
    <col min="6949" max="6949" width="8.42578125" style="321" customWidth="1"/>
    <col min="6950" max="6950" width="12.5703125" style="321" bestFit="1" customWidth="1"/>
    <col min="6951" max="6951" width="17.85546875" style="321" customWidth="1"/>
    <col min="6952" max="7174" width="9" style="321"/>
    <col min="7175" max="7175" width="7" style="321" customWidth="1"/>
    <col min="7176" max="7176" width="53.42578125" style="321" customWidth="1"/>
    <col min="7177" max="7177" width="10.7109375" style="321" customWidth="1"/>
    <col min="7178" max="7179" width="11.85546875" style="321" customWidth="1"/>
    <col min="7180" max="7180" width="10.5703125" style="321" customWidth="1"/>
    <col min="7181" max="7181" width="9.42578125" style="321" customWidth="1"/>
    <col min="7182" max="7182" width="11.85546875" style="321" customWidth="1"/>
    <col min="7183" max="7183" width="11.140625" style="321" customWidth="1"/>
    <col min="7184" max="7185" width="12" style="321" customWidth="1"/>
    <col min="7186" max="7186" width="10.5703125" style="321" customWidth="1"/>
    <col min="7187" max="7187" width="9.42578125" style="321" customWidth="1"/>
    <col min="7188" max="7190" width="11.85546875" style="321" customWidth="1"/>
    <col min="7191" max="7191" width="28.85546875" style="321" customWidth="1"/>
    <col min="7192" max="7193" width="10.5703125" style="321" customWidth="1"/>
    <col min="7194" max="7194" width="53.42578125" style="321" customWidth="1"/>
    <col min="7195" max="7197" width="11.85546875" style="321" customWidth="1"/>
    <col min="7198" max="7198" width="10.5703125" style="321" customWidth="1"/>
    <col min="7199" max="7199" width="11.140625" style="321" customWidth="1"/>
    <col min="7200" max="7203" width="11.85546875" style="321" customWidth="1"/>
    <col min="7204" max="7204" width="10.5703125" style="321" customWidth="1"/>
    <col min="7205" max="7205" width="8.42578125" style="321" customWidth="1"/>
    <col min="7206" max="7206" width="12.5703125" style="321" bestFit="1" customWidth="1"/>
    <col min="7207" max="7207" width="17.85546875" style="321" customWidth="1"/>
    <col min="7208" max="7430" width="9" style="321"/>
    <col min="7431" max="7431" width="7" style="321" customWidth="1"/>
    <col min="7432" max="7432" width="53.42578125" style="321" customWidth="1"/>
    <col min="7433" max="7433" width="10.7109375" style="321" customWidth="1"/>
    <col min="7434" max="7435" width="11.85546875" style="321" customWidth="1"/>
    <col min="7436" max="7436" width="10.5703125" style="321" customWidth="1"/>
    <col min="7437" max="7437" width="9.42578125" style="321" customWidth="1"/>
    <col min="7438" max="7438" width="11.85546875" style="321" customWidth="1"/>
    <col min="7439" max="7439" width="11.140625" style="321" customWidth="1"/>
    <col min="7440" max="7441" width="12" style="321" customWidth="1"/>
    <col min="7442" max="7442" width="10.5703125" style="321" customWidth="1"/>
    <col min="7443" max="7443" width="9.42578125" style="321" customWidth="1"/>
    <col min="7444" max="7446" width="11.85546875" style="321" customWidth="1"/>
    <col min="7447" max="7447" width="28.85546875" style="321" customWidth="1"/>
    <col min="7448" max="7449" width="10.5703125" style="321" customWidth="1"/>
    <col min="7450" max="7450" width="53.42578125" style="321" customWidth="1"/>
    <col min="7451" max="7453" width="11.85546875" style="321" customWidth="1"/>
    <col min="7454" max="7454" width="10.5703125" style="321" customWidth="1"/>
    <col min="7455" max="7455" width="11.140625" style="321" customWidth="1"/>
    <col min="7456" max="7459" width="11.85546875" style="321" customWidth="1"/>
    <col min="7460" max="7460" width="10.5703125" style="321" customWidth="1"/>
    <col min="7461" max="7461" width="8.42578125" style="321" customWidth="1"/>
    <col min="7462" max="7462" width="12.5703125" style="321" bestFit="1" customWidth="1"/>
    <col min="7463" max="7463" width="17.85546875" style="321" customWidth="1"/>
    <col min="7464" max="7686" width="9" style="321"/>
    <col min="7687" max="7687" width="7" style="321" customWidth="1"/>
    <col min="7688" max="7688" width="53.42578125" style="321" customWidth="1"/>
    <col min="7689" max="7689" width="10.7109375" style="321" customWidth="1"/>
    <col min="7690" max="7691" width="11.85546875" style="321" customWidth="1"/>
    <col min="7692" max="7692" width="10.5703125" style="321" customWidth="1"/>
    <col min="7693" max="7693" width="9.42578125" style="321" customWidth="1"/>
    <col min="7694" max="7694" width="11.85546875" style="321" customWidth="1"/>
    <col min="7695" max="7695" width="11.140625" style="321" customWidth="1"/>
    <col min="7696" max="7697" width="12" style="321" customWidth="1"/>
    <col min="7698" max="7698" width="10.5703125" style="321" customWidth="1"/>
    <col min="7699" max="7699" width="9.42578125" style="321" customWidth="1"/>
    <col min="7700" max="7702" width="11.85546875" style="321" customWidth="1"/>
    <col min="7703" max="7703" width="28.85546875" style="321" customWidth="1"/>
    <col min="7704" max="7705" width="10.5703125" style="321" customWidth="1"/>
    <col min="7706" max="7706" width="53.42578125" style="321" customWidth="1"/>
    <col min="7707" max="7709" width="11.85546875" style="321" customWidth="1"/>
    <col min="7710" max="7710" width="10.5703125" style="321" customWidth="1"/>
    <col min="7711" max="7711" width="11.140625" style="321" customWidth="1"/>
    <col min="7712" max="7715" width="11.85546875" style="321" customWidth="1"/>
    <col min="7716" max="7716" width="10.5703125" style="321" customWidth="1"/>
    <col min="7717" max="7717" width="8.42578125" style="321" customWidth="1"/>
    <col min="7718" max="7718" width="12.5703125" style="321" bestFit="1" customWidth="1"/>
    <col min="7719" max="7719" width="17.85546875" style="321" customWidth="1"/>
    <col min="7720" max="7942" width="9" style="321"/>
    <col min="7943" max="7943" width="7" style="321" customWidth="1"/>
    <col min="7944" max="7944" width="53.42578125" style="321" customWidth="1"/>
    <col min="7945" max="7945" width="10.7109375" style="321" customWidth="1"/>
    <col min="7946" max="7947" width="11.85546875" style="321" customWidth="1"/>
    <col min="7948" max="7948" width="10.5703125" style="321" customWidth="1"/>
    <col min="7949" max="7949" width="9.42578125" style="321" customWidth="1"/>
    <col min="7950" max="7950" width="11.85546875" style="321" customWidth="1"/>
    <col min="7951" max="7951" width="11.140625" style="321" customWidth="1"/>
    <col min="7952" max="7953" width="12" style="321" customWidth="1"/>
    <col min="7954" max="7954" width="10.5703125" style="321" customWidth="1"/>
    <col min="7955" max="7955" width="9.42578125" style="321" customWidth="1"/>
    <col min="7956" max="7958" width="11.85546875" style="321" customWidth="1"/>
    <col min="7959" max="7959" width="28.85546875" style="321" customWidth="1"/>
    <col min="7960" max="7961" width="10.5703125" style="321" customWidth="1"/>
    <col min="7962" max="7962" width="53.42578125" style="321" customWidth="1"/>
    <col min="7963" max="7965" width="11.85546875" style="321" customWidth="1"/>
    <col min="7966" max="7966" width="10.5703125" style="321" customWidth="1"/>
    <col min="7967" max="7967" width="11.140625" style="321" customWidth="1"/>
    <col min="7968" max="7971" width="11.85546875" style="321" customWidth="1"/>
    <col min="7972" max="7972" width="10.5703125" style="321" customWidth="1"/>
    <col min="7973" max="7973" width="8.42578125" style="321" customWidth="1"/>
    <col min="7974" max="7974" width="12.5703125" style="321" bestFit="1" customWidth="1"/>
    <col min="7975" max="7975" width="17.85546875" style="321" customWidth="1"/>
    <col min="7976" max="8198" width="9" style="321"/>
    <col min="8199" max="8199" width="7" style="321" customWidth="1"/>
    <col min="8200" max="8200" width="53.42578125" style="321" customWidth="1"/>
    <col min="8201" max="8201" width="10.7109375" style="321" customWidth="1"/>
    <col min="8202" max="8203" width="11.85546875" style="321" customWidth="1"/>
    <col min="8204" max="8204" width="10.5703125" style="321" customWidth="1"/>
    <col min="8205" max="8205" width="9.42578125" style="321" customWidth="1"/>
    <col min="8206" max="8206" width="11.85546875" style="321" customWidth="1"/>
    <col min="8207" max="8207" width="11.140625" style="321" customWidth="1"/>
    <col min="8208" max="8209" width="12" style="321" customWidth="1"/>
    <col min="8210" max="8210" width="10.5703125" style="321" customWidth="1"/>
    <col min="8211" max="8211" width="9.42578125" style="321" customWidth="1"/>
    <col min="8212" max="8214" width="11.85546875" style="321" customWidth="1"/>
    <col min="8215" max="8215" width="28.85546875" style="321" customWidth="1"/>
    <col min="8216" max="8217" width="10.5703125" style="321" customWidth="1"/>
    <col min="8218" max="8218" width="53.42578125" style="321" customWidth="1"/>
    <col min="8219" max="8221" width="11.85546875" style="321" customWidth="1"/>
    <col min="8222" max="8222" width="10.5703125" style="321" customWidth="1"/>
    <col min="8223" max="8223" width="11.140625" style="321" customWidth="1"/>
    <col min="8224" max="8227" width="11.85546875" style="321" customWidth="1"/>
    <col min="8228" max="8228" width="10.5703125" style="321" customWidth="1"/>
    <col min="8229" max="8229" width="8.42578125" style="321" customWidth="1"/>
    <col min="8230" max="8230" width="12.5703125" style="321" bestFit="1" customWidth="1"/>
    <col min="8231" max="8231" width="17.85546875" style="321" customWidth="1"/>
    <col min="8232" max="8454" width="9" style="321"/>
    <col min="8455" max="8455" width="7" style="321" customWidth="1"/>
    <col min="8456" max="8456" width="53.42578125" style="321" customWidth="1"/>
    <col min="8457" max="8457" width="10.7109375" style="321" customWidth="1"/>
    <col min="8458" max="8459" width="11.85546875" style="321" customWidth="1"/>
    <col min="8460" max="8460" width="10.5703125" style="321" customWidth="1"/>
    <col min="8461" max="8461" width="9.42578125" style="321" customWidth="1"/>
    <col min="8462" max="8462" width="11.85546875" style="321" customWidth="1"/>
    <col min="8463" max="8463" width="11.140625" style="321" customWidth="1"/>
    <col min="8464" max="8465" width="12" style="321" customWidth="1"/>
    <col min="8466" max="8466" width="10.5703125" style="321" customWidth="1"/>
    <col min="8467" max="8467" width="9.42578125" style="321" customWidth="1"/>
    <col min="8468" max="8470" width="11.85546875" style="321" customWidth="1"/>
    <col min="8471" max="8471" width="28.85546875" style="321" customWidth="1"/>
    <col min="8472" max="8473" width="10.5703125" style="321" customWidth="1"/>
    <col min="8474" max="8474" width="53.42578125" style="321" customWidth="1"/>
    <col min="8475" max="8477" width="11.85546875" style="321" customWidth="1"/>
    <col min="8478" max="8478" width="10.5703125" style="321" customWidth="1"/>
    <col min="8479" max="8479" width="11.140625" style="321" customWidth="1"/>
    <col min="8480" max="8483" width="11.85546875" style="321" customWidth="1"/>
    <col min="8484" max="8484" width="10.5703125" style="321" customWidth="1"/>
    <col min="8485" max="8485" width="8.42578125" style="321" customWidth="1"/>
    <col min="8486" max="8486" width="12.5703125" style="321" bestFit="1" customWidth="1"/>
    <col min="8487" max="8487" width="17.85546875" style="321" customWidth="1"/>
    <col min="8488" max="8710" width="9" style="321"/>
    <col min="8711" max="8711" width="7" style="321" customWidth="1"/>
    <col min="8712" max="8712" width="53.42578125" style="321" customWidth="1"/>
    <col min="8713" max="8713" width="10.7109375" style="321" customWidth="1"/>
    <col min="8714" max="8715" width="11.85546875" style="321" customWidth="1"/>
    <col min="8716" max="8716" width="10.5703125" style="321" customWidth="1"/>
    <col min="8717" max="8717" width="9.42578125" style="321" customWidth="1"/>
    <col min="8718" max="8718" width="11.85546875" style="321" customWidth="1"/>
    <col min="8719" max="8719" width="11.140625" style="321" customWidth="1"/>
    <col min="8720" max="8721" width="12" style="321" customWidth="1"/>
    <col min="8722" max="8722" width="10.5703125" style="321" customWidth="1"/>
    <col min="8723" max="8723" width="9.42578125" style="321" customWidth="1"/>
    <col min="8724" max="8726" width="11.85546875" style="321" customWidth="1"/>
    <col min="8727" max="8727" width="28.85546875" style="321" customWidth="1"/>
    <col min="8728" max="8729" width="10.5703125" style="321" customWidth="1"/>
    <col min="8730" max="8730" width="53.42578125" style="321" customWidth="1"/>
    <col min="8731" max="8733" width="11.85546875" style="321" customWidth="1"/>
    <col min="8734" max="8734" width="10.5703125" style="321" customWidth="1"/>
    <col min="8735" max="8735" width="11.140625" style="321" customWidth="1"/>
    <col min="8736" max="8739" width="11.85546875" style="321" customWidth="1"/>
    <col min="8740" max="8740" width="10.5703125" style="321" customWidth="1"/>
    <col min="8741" max="8741" width="8.42578125" style="321" customWidth="1"/>
    <col min="8742" max="8742" width="12.5703125" style="321" bestFit="1" customWidth="1"/>
    <col min="8743" max="8743" width="17.85546875" style="321" customWidth="1"/>
    <col min="8744" max="8966" width="9" style="321"/>
    <col min="8967" max="8967" width="7" style="321" customWidth="1"/>
    <col min="8968" max="8968" width="53.42578125" style="321" customWidth="1"/>
    <col min="8969" max="8969" width="10.7109375" style="321" customWidth="1"/>
    <col min="8970" max="8971" width="11.85546875" style="321" customWidth="1"/>
    <col min="8972" max="8972" width="10.5703125" style="321" customWidth="1"/>
    <col min="8973" max="8973" width="9.42578125" style="321" customWidth="1"/>
    <col min="8974" max="8974" width="11.85546875" style="321" customWidth="1"/>
    <col min="8975" max="8975" width="11.140625" style="321" customWidth="1"/>
    <col min="8976" max="8977" width="12" style="321" customWidth="1"/>
    <col min="8978" max="8978" width="10.5703125" style="321" customWidth="1"/>
    <col min="8979" max="8979" width="9.42578125" style="321" customWidth="1"/>
    <col min="8980" max="8982" width="11.85546875" style="321" customWidth="1"/>
    <col min="8983" max="8983" width="28.85546875" style="321" customWidth="1"/>
    <col min="8984" max="8985" width="10.5703125" style="321" customWidth="1"/>
    <col min="8986" max="8986" width="53.42578125" style="321" customWidth="1"/>
    <col min="8987" max="8989" width="11.85546875" style="321" customWidth="1"/>
    <col min="8990" max="8990" width="10.5703125" style="321" customWidth="1"/>
    <col min="8991" max="8991" width="11.140625" style="321" customWidth="1"/>
    <col min="8992" max="8995" width="11.85546875" style="321" customWidth="1"/>
    <col min="8996" max="8996" width="10.5703125" style="321" customWidth="1"/>
    <col min="8997" max="8997" width="8.42578125" style="321" customWidth="1"/>
    <col min="8998" max="8998" width="12.5703125" style="321" bestFit="1" customWidth="1"/>
    <col min="8999" max="8999" width="17.85546875" style="321" customWidth="1"/>
    <col min="9000" max="9222" width="9" style="321"/>
    <col min="9223" max="9223" width="7" style="321" customWidth="1"/>
    <col min="9224" max="9224" width="53.42578125" style="321" customWidth="1"/>
    <col min="9225" max="9225" width="10.7109375" style="321" customWidth="1"/>
    <col min="9226" max="9227" width="11.85546875" style="321" customWidth="1"/>
    <col min="9228" max="9228" width="10.5703125" style="321" customWidth="1"/>
    <col min="9229" max="9229" width="9.42578125" style="321" customWidth="1"/>
    <col min="9230" max="9230" width="11.85546875" style="321" customWidth="1"/>
    <col min="9231" max="9231" width="11.140625" style="321" customWidth="1"/>
    <col min="9232" max="9233" width="12" style="321" customWidth="1"/>
    <col min="9234" max="9234" width="10.5703125" style="321" customWidth="1"/>
    <col min="9235" max="9235" width="9.42578125" style="321" customWidth="1"/>
    <col min="9236" max="9238" width="11.85546875" style="321" customWidth="1"/>
    <col min="9239" max="9239" width="28.85546875" style="321" customWidth="1"/>
    <col min="9240" max="9241" width="10.5703125" style="321" customWidth="1"/>
    <col min="9242" max="9242" width="53.42578125" style="321" customWidth="1"/>
    <col min="9243" max="9245" width="11.85546875" style="321" customWidth="1"/>
    <col min="9246" max="9246" width="10.5703125" style="321" customWidth="1"/>
    <col min="9247" max="9247" width="11.140625" style="321" customWidth="1"/>
    <col min="9248" max="9251" width="11.85546875" style="321" customWidth="1"/>
    <col min="9252" max="9252" width="10.5703125" style="321" customWidth="1"/>
    <col min="9253" max="9253" width="8.42578125" style="321" customWidth="1"/>
    <col min="9254" max="9254" width="12.5703125" style="321" bestFit="1" customWidth="1"/>
    <col min="9255" max="9255" width="17.85546875" style="321" customWidth="1"/>
    <col min="9256" max="9478" width="9" style="321"/>
    <col min="9479" max="9479" width="7" style="321" customWidth="1"/>
    <col min="9480" max="9480" width="53.42578125" style="321" customWidth="1"/>
    <col min="9481" max="9481" width="10.7109375" style="321" customWidth="1"/>
    <col min="9482" max="9483" width="11.85546875" style="321" customWidth="1"/>
    <col min="9484" max="9484" width="10.5703125" style="321" customWidth="1"/>
    <col min="9485" max="9485" width="9.42578125" style="321" customWidth="1"/>
    <col min="9486" max="9486" width="11.85546875" style="321" customWidth="1"/>
    <col min="9487" max="9487" width="11.140625" style="321" customWidth="1"/>
    <col min="9488" max="9489" width="12" style="321" customWidth="1"/>
    <col min="9490" max="9490" width="10.5703125" style="321" customWidth="1"/>
    <col min="9491" max="9491" width="9.42578125" style="321" customWidth="1"/>
    <col min="9492" max="9494" width="11.85546875" style="321" customWidth="1"/>
    <col min="9495" max="9495" width="28.85546875" style="321" customWidth="1"/>
    <col min="9496" max="9497" width="10.5703125" style="321" customWidth="1"/>
    <col min="9498" max="9498" width="53.42578125" style="321" customWidth="1"/>
    <col min="9499" max="9501" width="11.85546875" style="321" customWidth="1"/>
    <col min="9502" max="9502" width="10.5703125" style="321" customWidth="1"/>
    <col min="9503" max="9503" width="11.140625" style="321" customWidth="1"/>
    <col min="9504" max="9507" width="11.85546875" style="321" customWidth="1"/>
    <col min="9508" max="9508" width="10.5703125" style="321" customWidth="1"/>
    <col min="9509" max="9509" width="8.42578125" style="321" customWidth="1"/>
    <col min="9510" max="9510" width="12.5703125" style="321" bestFit="1" customWidth="1"/>
    <col min="9511" max="9511" width="17.85546875" style="321" customWidth="1"/>
    <col min="9512" max="9734" width="9" style="321"/>
    <col min="9735" max="9735" width="7" style="321" customWidth="1"/>
    <col min="9736" max="9736" width="53.42578125" style="321" customWidth="1"/>
    <col min="9737" max="9737" width="10.7109375" style="321" customWidth="1"/>
    <col min="9738" max="9739" width="11.85546875" style="321" customWidth="1"/>
    <col min="9740" max="9740" width="10.5703125" style="321" customWidth="1"/>
    <col min="9741" max="9741" width="9.42578125" style="321" customWidth="1"/>
    <col min="9742" max="9742" width="11.85546875" style="321" customWidth="1"/>
    <col min="9743" max="9743" width="11.140625" style="321" customWidth="1"/>
    <col min="9744" max="9745" width="12" style="321" customWidth="1"/>
    <col min="9746" max="9746" width="10.5703125" style="321" customWidth="1"/>
    <col min="9747" max="9747" width="9.42578125" style="321" customWidth="1"/>
    <col min="9748" max="9750" width="11.85546875" style="321" customWidth="1"/>
    <col min="9751" max="9751" width="28.85546875" style="321" customWidth="1"/>
    <col min="9752" max="9753" width="10.5703125" style="321" customWidth="1"/>
    <col min="9754" max="9754" width="53.42578125" style="321" customWidth="1"/>
    <col min="9755" max="9757" width="11.85546875" style="321" customWidth="1"/>
    <col min="9758" max="9758" width="10.5703125" style="321" customWidth="1"/>
    <col min="9759" max="9759" width="11.140625" style="321" customWidth="1"/>
    <col min="9760" max="9763" width="11.85546875" style="321" customWidth="1"/>
    <col min="9764" max="9764" width="10.5703125" style="321" customWidth="1"/>
    <col min="9765" max="9765" width="8.42578125" style="321" customWidth="1"/>
    <col min="9766" max="9766" width="12.5703125" style="321" bestFit="1" customWidth="1"/>
    <col min="9767" max="9767" width="17.85546875" style="321" customWidth="1"/>
    <col min="9768" max="9990" width="9" style="321"/>
    <col min="9991" max="9991" width="7" style="321" customWidth="1"/>
    <col min="9992" max="9992" width="53.42578125" style="321" customWidth="1"/>
    <col min="9993" max="9993" width="10.7109375" style="321" customWidth="1"/>
    <col min="9994" max="9995" width="11.85546875" style="321" customWidth="1"/>
    <col min="9996" max="9996" width="10.5703125" style="321" customWidth="1"/>
    <col min="9997" max="9997" width="9.42578125" style="321" customWidth="1"/>
    <col min="9998" max="9998" width="11.85546875" style="321" customWidth="1"/>
    <col min="9999" max="9999" width="11.140625" style="321" customWidth="1"/>
    <col min="10000" max="10001" width="12" style="321" customWidth="1"/>
    <col min="10002" max="10002" width="10.5703125" style="321" customWidth="1"/>
    <col min="10003" max="10003" width="9.42578125" style="321" customWidth="1"/>
    <col min="10004" max="10006" width="11.85546875" style="321" customWidth="1"/>
    <col min="10007" max="10007" width="28.85546875" style="321" customWidth="1"/>
    <col min="10008" max="10009" width="10.5703125" style="321" customWidth="1"/>
    <col min="10010" max="10010" width="53.42578125" style="321" customWidth="1"/>
    <col min="10011" max="10013" width="11.85546875" style="321" customWidth="1"/>
    <col min="10014" max="10014" width="10.5703125" style="321" customWidth="1"/>
    <col min="10015" max="10015" width="11.140625" style="321" customWidth="1"/>
    <col min="10016" max="10019" width="11.85546875" style="321" customWidth="1"/>
    <col min="10020" max="10020" width="10.5703125" style="321" customWidth="1"/>
    <col min="10021" max="10021" width="8.42578125" style="321" customWidth="1"/>
    <col min="10022" max="10022" width="12.5703125" style="321" bestFit="1" customWidth="1"/>
    <col min="10023" max="10023" width="17.85546875" style="321" customWidth="1"/>
    <col min="10024" max="10246" width="9" style="321"/>
    <col min="10247" max="10247" width="7" style="321" customWidth="1"/>
    <col min="10248" max="10248" width="53.42578125" style="321" customWidth="1"/>
    <col min="10249" max="10249" width="10.7109375" style="321" customWidth="1"/>
    <col min="10250" max="10251" width="11.85546875" style="321" customWidth="1"/>
    <col min="10252" max="10252" width="10.5703125" style="321" customWidth="1"/>
    <col min="10253" max="10253" width="9.42578125" style="321" customWidth="1"/>
    <col min="10254" max="10254" width="11.85546875" style="321" customWidth="1"/>
    <col min="10255" max="10255" width="11.140625" style="321" customWidth="1"/>
    <col min="10256" max="10257" width="12" style="321" customWidth="1"/>
    <col min="10258" max="10258" width="10.5703125" style="321" customWidth="1"/>
    <col min="10259" max="10259" width="9.42578125" style="321" customWidth="1"/>
    <col min="10260" max="10262" width="11.85546875" style="321" customWidth="1"/>
    <col min="10263" max="10263" width="28.85546875" style="321" customWidth="1"/>
    <col min="10264" max="10265" width="10.5703125" style="321" customWidth="1"/>
    <col min="10266" max="10266" width="53.42578125" style="321" customWidth="1"/>
    <col min="10267" max="10269" width="11.85546875" style="321" customWidth="1"/>
    <col min="10270" max="10270" width="10.5703125" style="321" customWidth="1"/>
    <col min="10271" max="10271" width="11.140625" style="321" customWidth="1"/>
    <col min="10272" max="10275" width="11.85546875" style="321" customWidth="1"/>
    <col min="10276" max="10276" width="10.5703125" style="321" customWidth="1"/>
    <col min="10277" max="10277" width="8.42578125" style="321" customWidth="1"/>
    <col min="10278" max="10278" width="12.5703125" style="321" bestFit="1" customWidth="1"/>
    <col min="10279" max="10279" width="17.85546875" style="321" customWidth="1"/>
    <col min="10280" max="10502" width="9" style="321"/>
    <col min="10503" max="10503" width="7" style="321" customWidth="1"/>
    <col min="10504" max="10504" width="53.42578125" style="321" customWidth="1"/>
    <col min="10505" max="10505" width="10.7109375" style="321" customWidth="1"/>
    <col min="10506" max="10507" width="11.85546875" style="321" customWidth="1"/>
    <col min="10508" max="10508" width="10.5703125" style="321" customWidth="1"/>
    <col min="10509" max="10509" width="9.42578125" style="321" customWidth="1"/>
    <col min="10510" max="10510" width="11.85546875" style="321" customWidth="1"/>
    <col min="10511" max="10511" width="11.140625" style="321" customWidth="1"/>
    <col min="10512" max="10513" width="12" style="321" customWidth="1"/>
    <col min="10514" max="10514" width="10.5703125" style="321" customWidth="1"/>
    <col min="10515" max="10515" width="9.42578125" style="321" customWidth="1"/>
    <col min="10516" max="10518" width="11.85546875" style="321" customWidth="1"/>
    <col min="10519" max="10519" width="28.85546875" style="321" customWidth="1"/>
    <col min="10520" max="10521" width="10.5703125" style="321" customWidth="1"/>
    <col min="10522" max="10522" width="53.42578125" style="321" customWidth="1"/>
    <col min="10523" max="10525" width="11.85546875" style="321" customWidth="1"/>
    <col min="10526" max="10526" width="10.5703125" style="321" customWidth="1"/>
    <col min="10527" max="10527" width="11.140625" style="321" customWidth="1"/>
    <col min="10528" max="10531" width="11.85546875" style="321" customWidth="1"/>
    <col min="10532" max="10532" width="10.5703125" style="321" customWidth="1"/>
    <col min="10533" max="10533" width="8.42578125" style="321" customWidth="1"/>
    <col min="10534" max="10534" width="12.5703125" style="321" bestFit="1" customWidth="1"/>
    <col min="10535" max="10535" width="17.85546875" style="321" customWidth="1"/>
    <col min="10536" max="10758" width="9" style="321"/>
    <col min="10759" max="10759" width="7" style="321" customWidth="1"/>
    <col min="10760" max="10760" width="53.42578125" style="321" customWidth="1"/>
    <col min="10761" max="10761" width="10.7109375" style="321" customWidth="1"/>
    <col min="10762" max="10763" width="11.85546875" style="321" customWidth="1"/>
    <col min="10764" max="10764" width="10.5703125" style="321" customWidth="1"/>
    <col min="10765" max="10765" width="9.42578125" style="321" customWidth="1"/>
    <col min="10766" max="10766" width="11.85546875" style="321" customWidth="1"/>
    <col min="10767" max="10767" width="11.140625" style="321" customWidth="1"/>
    <col min="10768" max="10769" width="12" style="321" customWidth="1"/>
    <col min="10770" max="10770" width="10.5703125" style="321" customWidth="1"/>
    <col min="10771" max="10771" width="9.42578125" style="321" customWidth="1"/>
    <col min="10772" max="10774" width="11.85546875" style="321" customWidth="1"/>
    <col min="10775" max="10775" width="28.85546875" style="321" customWidth="1"/>
    <col min="10776" max="10777" width="10.5703125" style="321" customWidth="1"/>
    <col min="10778" max="10778" width="53.42578125" style="321" customWidth="1"/>
    <col min="10779" max="10781" width="11.85546875" style="321" customWidth="1"/>
    <col min="10782" max="10782" width="10.5703125" style="321" customWidth="1"/>
    <col min="10783" max="10783" width="11.140625" style="321" customWidth="1"/>
    <col min="10784" max="10787" width="11.85546875" style="321" customWidth="1"/>
    <col min="10788" max="10788" width="10.5703125" style="321" customWidth="1"/>
    <col min="10789" max="10789" width="8.42578125" style="321" customWidth="1"/>
    <col min="10790" max="10790" width="12.5703125" style="321" bestFit="1" customWidth="1"/>
    <col min="10791" max="10791" width="17.85546875" style="321" customWidth="1"/>
    <col min="10792" max="11014" width="9" style="321"/>
    <col min="11015" max="11015" width="7" style="321" customWidth="1"/>
    <col min="11016" max="11016" width="53.42578125" style="321" customWidth="1"/>
    <col min="11017" max="11017" width="10.7109375" style="321" customWidth="1"/>
    <col min="11018" max="11019" width="11.85546875" style="321" customWidth="1"/>
    <col min="11020" max="11020" width="10.5703125" style="321" customWidth="1"/>
    <col min="11021" max="11021" width="9.42578125" style="321" customWidth="1"/>
    <col min="11022" max="11022" width="11.85546875" style="321" customWidth="1"/>
    <col min="11023" max="11023" width="11.140625" style="321" customWidth="1"/>
    <col min="11024" max="11025" width="12" style="321" customWidth="1"/>
    <col min="11026" max="11026" width="10.5703125" style="321" customWidth="1"/>
    <col min="11027" max="11027" width="9.42578125" style="321" customWidth="1"/>
    <col min="11028" max="11030" width="11.85546875" style="321" customWidth="1"/>
    <col min="11031" max="11031" width="28.85546875" style="321" customWidth="1"/>
    <col min="11032" max="11033" width="10.5703125" style="321" customWidth="1"/>
    <col min="11034" max="11034" width="53.42578125" style="321" customWidth="1"/>
    <col min="11035" max="11037" width="11.85546875" style="321" customWidth="1"/>
    <col min="11038" max="11038" width="10.5703125" style="321" customWidth="1"/>
    <col min="11039" max="11039" width="11.140625" style="321" customWidth="1"/>
    <col min="11040" max="11043" width="11.85546875" style="321" customWidth="1"/>
    <col min="11044" max="11044" width="10.5703125" style="321" customWidth="1"/>
    <col min="11045" max="11045" width="8.42578125" style="321" customWidth="1"/>
    <col min="11046" max="11046" width="12.5703125" style="321" bestFit="1" customWidth="1"/>
    <col min="11047" max="11047" width="17.85546875" style="321" customWidth="1"/>
    <col min="11048" max="11270" width="9" style="321"/>
    <col min="11271" max="11271" width="7" style="321" customWidth="1"/>
    <col min="11272" max="11272" width="53.42578125" style="321" customWidth="1"/>
    <col min="11273" max="11273" width="10.7109375" style="321" customWidth="1"/>
    <col min="11274" max="11275" width="11.85546875" style="321" customWidth="1"/>
    <col min="11276" max="11276" width="10.5703125" style="321" customWidth="1"/>
    <col min="11277" max="11277" width="9.42578125" style="321" customWidth="1"/>
    <col min="11278" max="11278" width="11.85546875" style="321" customWidth="1"/>
    <col min="11279" max="11279" width="11.140625" style="321" customWidth="1"/>
    <col min="11280" max="11281" width="12" style="321" customWidth="1"/>
    <col min="11282" max="11282" width="10.5703125" style="321" customWidth="1"/>
    <col min="11283" max="11283" width="9.42578125" style="321" customWidth="1"/>
    <col min="11284" max="11286" width="11.85546875" style="321" customWidth="1"/>
    <col min="11287" max="11287" width="28.85546875" style="321" customWidth="1"/>
    <col min="11288" max="11289" width="10.5703125" style="321" customWidth="1"/>
    <col min="11290" max="11290" width="53.42578125" style="321" customWidth="1"/>
    <col min="11291" max="11293" width="11.85546875" style="321" customWidth="1"/>
    <col min="11294" max="11294" width="10.5703125" style="321" customWidth="1"/>
    <col min="11295" max="11295" width="11.140625" style="321" customWidth="1"/>
    <col min="11296" max="11299" width="11.85546875" style="321" customWidth="1"/>
    <col min="11300" max="11300" width="10.5703125" style="321" customWidth="1"/>
    <col min="11301" max="11301" width="8.42578125" style="321" customWidth="1"/>
    <col min="11302" max="11302" width="12.5703125" style="321" bestFit="1" customWidth="1"/>
    <col min="11303" max="11303" width="17.85546875" style="321" customWidth="1"/>
    <col min="11304" max="11526" width="9" style="321"/>
    <col min="11527" max="11527" width="7" style="321" customWidth="1"/>
    <col min="11528" max="11528" width="53.42578125" style="321" customWidth="1"/>
    <col min="11529" max="11529" width="10.7109375" style="321" customWidth="1"/>
    <col min="11530" max="11531" width="11.85546875" style="321" customWidth="1"/>
    <col min="11532" max="11532" width="10.5703125" style="321" customWidth="1"/>
    <col min="11533" max="11533" width="9.42578125" style="321" customWidth="1"/>
    <col min="11534" max="11534" width="11.85546875" style="321" customWidth="1"/>
    <col min="11535" max="11535" width="11.140625" style="321" customWidth="1"/>
    <col min="11536" max="11537" width="12" style="321" customWidth="1"/>
    <col min="11538" max="11538" width="10.5703125" style="321" customWidth="1"/>
    <col min="11539" max="11539" width="9.42578125" style="321" customWidth="1"/>
    <col min="11540" max="11542" width="11.85546875" style="321" customWidth="1"/>
    <col min="11543" max="11543" width="28.85546875" style="321" customWidth="1"/>
    <col min="11544" max="11545" width="10.5703125" style="321" customWidth="1"/>
    <col min="11546" max="11546" width="53.42578125" style="321" customWidth="1"/>
    <col min="11547" max="11549" width="11.85546875" style="321" customWidth="1"/>
    <col min="11550" max="11550" width="10.5703125" style="321" customWidth="1"/>
    <col min="11551" max="11551" width="11.140625" style="321" customWidth="1"/>
    <col min="11552" max="11555" width="11.85546875" style="321" customWidth="1"/>
    <col min="11556" max="11556" width="10.5703125" style="321" customWidth="1"/>
    <col min="11557" max="11557" width="8.42578125" style="321" customWidth="1"/>
    <col min="11558" max="11558" width="12.5703125" style="321" bestFit="1" customWidth="1"/>
    <col min="11559" max="11559" width="17.85546875" style="321" customWidth="1"/>
    <col min="11560" max="11782" width="9" style="321"/>
    <col min="11783" max="11783" width="7" style="321" customWidth="1"/>
    <col min="11784" max="11784" width="53.42578125" style="321" customWidth="1"/>
    <col min="11785" max="11785" width="10.7109375" style="321" customWidth="1"/>
    <col min="11786" max="11787" width="11.85546875" style="321" customWidth="1"/>
    <col min="11788" max="11788" width="10.5703125" style="321" customWidth="1"/>
    <col min="11789" max="11789" width="9.42578125" style="321" customWidth="1"/>
    <col min="11790" max="11790" width="11.85546875" style="321" customWidth="1"/>
    <col min="11791" max="11791" width="11.140625" style="321" customWidth="1"/>
    <col min="11792" max="11793" width="12" style="321" customWidth="1"/>
    <col min="11794" max="11794" width="10.5703125" style="321" customWidth="1"/>
    <col min="11795" max="11795" width="9.42578125" style="321" customWidth="1"/>
    <col min="11796" max="11798" width="11.85546875" style="321" customWidth="1"/>
    <col min="11799" max="11799" width="28.85546875" style="321" customWidth="1"/>
    <col min="11800" max="11801" width="10.5703125" style="321" customWidth="1"/>
    <col min="11802" max="11802" width="53.42578125" style="321" customWidth="1"/>
    <col min="11803" max="11805" width="11.85546875" style="321" customWidth="1"/>
    <col min="11806" max="11806" width="10.5703125" style="321" customWidth="1"/>
    <col min="11807" max="11807" width="11.140625" style="321" customWidth="1"/>
    <col min="11808" max="11811" width="11.85546875" style="321" customWidth="1"/>
    <col min="11812" max="11812" width="10.5703125" style="321" customWidth="1"/>
    <col min="11813" max="11813" width="8.42578125" style="321" customWidth="1"/>
    <col min="11814" max="11814" width="12.5703125" style="321" bestFit="1" customWidth="1"/>
    <col min="11815" max="11815" width="17.85546875" style="321" customWidth="1"/>
    <col min="11816" max="12038" width="9" style="321"/>
    <col min="12039" max="12039" width="7" style="321" customWidth="1"/>
    <col min="12040" max="12040" width="53.42578125" style="321" customWidth="1"/>
    <col min="12041" max="12041" width="10.7109375" style="321" customWidth="1"/>
    <col min="12042" max="12043" width="11.85546875" style="321" customWidth="1"/>
    <col min="12044" max="12044" width="10.5703125" style="321" customWidth="1"/>
    <col min="12045" max="12045" width="9.42578125" style="321" customWidth="1"/>
    <col min="12046" max="12046" width="11.85546875" style="321" customWidth="1"/>
    <col min="12047" max="12047" width="11.140625" style="321" customWidth="1"/>
    <col min="12048" max="12049" width="12" style="321" customWidth="1"/>
    <col min="12050" max="12050" width="10.5703125" style="321" customWidth="1"/>
    <col min="12051" max="12051" width="9.42578125" style="321" customWidth="1"/>
    <col min="12052" max="12054" width="11.85546875" style="321" customWidth="1"/>
    <col min="12055" max="12055" width="28.85546875" style="321" customWidth="1"/>
    <col min="12056" max="12057" width="10.5703125" style="321" customWidth="1"/>
    <col min="12058" max="12058" width="53.42578125" style="321" customWidth="1"/>
    <col min="12059" max="12061" width="11.85546875" style="321" customWidth="1"/>
    <col min="12062" max="12062" width="10.5703125" style="321" customWidth="1"/>
    <col min="12063" max="12063" width="11.140625" style="321" customWidth="1"/>
    <col min="12064" max="12067" width="11.85546875" style="321" customWidth="1"/>
    <col min="12068" max="12068" width="10.5703125" style="321" customWidth="1"/>
    <col min="12069" max="12069" width="8.42578125" style="321" customWidth="1"/>
    <col min="12070" max="12070" width="12.5703125" style="321" bestFit="1" customWidth="1"/>
    <col min="12071" max="12071" width="17.85546875" style="321" customWidth="1"/>
    <col min="12072" max="12294" width="9" style="321"/>
    <col min="12295" max="12295" width="7" style="321" customWidth="1"/>
    <col min="12296" max="12296" width="53.42578125" style="321" customWidth="1"/>
    <col min="12297" max="12297" width="10.7109375" style="321" customWidth="1"/>
    <col min="12298" max="12299" width="11.85546875" style="321" customWidth="1"/>
    <col min="12300" max="12300" width="10.5703125" style="321" customWidth="1"/>
    <col min="12301" max="12301" width="9.42578125" style="321" customWidth="1"/>
    <col min="12302" max="12302" width="11.85546875" style="321" customWidth="1"/>
    <col min="12303" max="12303" width="11.140625" style="321" customWidth="1"/>
    <col min="12304" max="12305" width="12" style="321" customWidth="1"/>
    <col min="12306" max="12306" width="10.5703125" style="321" customWidth="1"/>
    <col min="12307" max="12307" width="9.42578125" style="321" customWidth="1"/>
    <col min="12308" max="12310" width="11.85546875" style="321" customWidth="1"/>
    <col min="12311" max="12311" width="28.85546875" style="321" customWidth="1"/>
    <col min="12312" max="12313" width="10.5703125" style="321" customWidth="1"/>
    <col min="12314" max="12314" width="53.42578125" style="321" customWidth="1"/>
    <col min="12315" max="12317" width="11.85546875" style="321" customWidth="1"/>
    <col min="12318" max="12318" width="10.5703125" style="321" customWidth="1"/>
    <col min="12319" max="12319" width="11.140625" style="321" customWidth="1"/>
    <col min="12320" max="12323" width="11.85546875" style="321" customWidth="1"/>
    <col min="12324" max="12324" width="10.5703125" style="321" customWidth="1"/>
    <col min="12325" max="12325" width="8.42578125" style="321" customWidth="1"/>
    <col min="12326" max="12326" width="12.5703125" style="321" bestFit="1" customWidth="1"/>
    <col min="12327" max="12327" width="17.85546875" style="321" customWidth="1"/>
    <col min="12328" max="12550" width="9" style="321"/>
    <col min="12551" max="12551" width="7" style="321" customWidth="1"/>
    <col min="12552" max="12552" width="53.42578125" style="321" customWidth="1"/>
    <col min="12553" max="12553" width="10.7109375" style="321" customWidth="1"/>
    <col min="12554" max="12555" width="11.85546875" style="321" customWidth="1"/>
    <col min="12556" max="12556" width="10.5703125" style="321" customWidth="1"/>
    <col min="12557" max="12557" width="9.42578125" style="321" customWidth="1"/>
    <col min="12558" max="12558" width="11.85546875" style="321" customWidth="1"/>
    <col min="12559" max="12559" width="11.140625" style="321" customWidth="1"/>
    <col min="12560" max="12561" width="12" style="321" customWidth="1"/>
    <col min="12562" max="12562" width="10.5703125" style="321" customWidth="1"/>
    <col min="12563" max="12563" width="9.42578125" style="321" customWidth="1"/>
    <col min="12564" max="12566" width="11.85546875" style="321" customWidth="1"/>
    <col min="12567" max="12567" width="28.85546875" style="321" customWidth="1"/>
    <col min="12568" max="12569" width="10.5703125" style="321" customWidth="1"/>
    <col min="12570" max="12570" width="53.42578125" style="321" customWidth="1"/>
    <col min="12571" max="12573" width="11.85546875" style="321" customWidth="1"/>
    <col min="12574" max="12574" width="10.5703125" style="321" customWidth="1"/>
    <col min="12575" max="12575" width="11.140625" style="321" customWidth="1"/>
    <col min="12576" max="12579" width="11.85546875" style="321" customWidth="1"/>
    <col min="12580" max="12580" width="10.5703125" style="321" customWidth="1"/>
    <col min="12581" max="12581" width="8.42578125" style="321" customWidth="1"/>
    <col min="12582" max="12582" width="12.5703125" style="321" bestFit="1" customWidth="1"/>
    <col min="12583" max="12583" width="17.85546875" style="321" customWidth="1"/>
    <col min="12584" max="12806" width="9" style="321"/>
    <col min="12807" max="12807" width="7" style="321" customWidth="1"/>
    <col min="12808" max="12808" width="53.42578125" style="321" customWidth="1"/>
    <col min="12809" max="12809" width="10.7109375" style="321" customWidth="1"/>
    <col min="12810" max="12811" width="11.85546875" style="321" customWidth="1"/>
    <col min="12812" max="12812" width="10.5703125" style="321" customWidth="1"/>
    <col min="12813" max="12813" width="9.42578125" style="321" customWidth="1"/>
    <col min="12814" max="12814" width="11.85546875" style="321" customWidth="1"/>
    <col min="12815" max="12815" width="11.140625" style="321" customWidth="1"/>
    <col min="12816" max="12817" width="12" style="321" customWidth="1"/>
    <col min="12818" max="12818" width="10.5703125" style="321" customWidth="1"/>
    <col min="12819" max="12819" width="9.42578125" style="321" customWidth="1"/>
    <col min="12820" max="12822" width="11.85546875" style="321" customWidth="1"/>
    <col min="12823" max="12823" width="28.85546875" style="321" customWidth="1"/>
    <col min="12824" max="12825" width="10.5703125" style="321" customWidth="1"/>
    <col min="12826" max="12826" width="53.42578125" style="321" customWidth="1"/>
    <col min="12827" max="12829" width="11.85546875" style="321" customWidth="1"/>
    <col min="12830" max="12830" width="10.5703125" style="321" customWidth="1"/>
    <col min="12831" max="12831" width="11.140625" style="321" customWidth="1"/>
    <col min="12832" max="12835" width="11.85546875" style="321" customWidth="1"/>
    <col min="12836" max="12836" width="10.5703125" style="321" customWidth="1"/>
    <col min="12837" max="12837" width="8.42578125" style="321" customWidth="1"/>
    <col min="12838" max="12838" width="12.5703125" style="321" bestFit="1" customWidth="1"/>
    <col min="12839" max="12839" width="17.85546875" style="321" customWidth="1"/>
    <col min="12840" max="13062" width="9" style="321"/>
    <col min="13063" max="13063" width="7" style="321" customWidth="1"/>
    <col min="13064" max="13064" width="53.42578125" style="321" customWidth="1"/>
    <col min="13065" max="13065" width="10.7109375" style="321" customWidth="1"/>
    <col min="13066" max="13067" width="11.85546875" style="321" customWidth="1"/>
    <col min="13068" max="13068" width="10.5703125" style="321" customWidth="1"/>
    <col min="13069" max="13069" width="9.42578125" style="321" customWidth="1"/>
    <col min="13070" max="13070" width="11.85546875" style="321" customWidth="1"/>
    <col min="13071" max="13071" width="11.140625" style="321" customWidth="1"/>
    <col min="13072" max="13073" width="12" style="321" customWidth="1"/>
    <col min="13074" max="13074" width="10.5703125" style="321" customWidth="1"/>
    <col min="13075" max="13075" width="9.42578125" style="321" customWidth="1"/>
    <col min="13076" max="13078" width="11.85546875" style="321" customWidth="1"/>
    <col min="13079" max="13079" width="28.85546875" style="321" customWidth="1"/>
    <col min="13080" max="13081" width="10.5703125" style="321" customWidth="1"/>
    <col min="13082" max="13082" width="53.42578125" style="321" customWidth="1"/>
    <col min="13083" max="13085" width="11.85546875" style="321" customWidth="1"/>
    <col min="13086" max="13086" width="10.5703125" style="321" customWidth="1"/>
    <col min="13087" max="13087" width="11.140625" style="321" customWidth="1"/>
    <col min="13088" max="13091" width="11.85546875" style="321" customWidth="1"/>
    <col min="13092" max="13092" width="10.5703125" style="321" customWidth="1"/>
    <col min="13093" max="13093" width="8.42578125" style="321" customWidth="1"/>
    <col min="13094" max="13094" width="12.5703125" style="321" bestFit="1" customWidth="1"/>
    <col min="13095" max="13095" width="17.85546875" style="321" customWidth="1"/>
    <col min="13096" max="13318" width="9" style="321"/>
    <col min="13319" max="13319" width="7" style="321" customWidth="1"/>
    <col min="13320" max="13320" width="53.42578125" style="321" customWidth="1"/>
    <col min="13321" max="13321" width="10.7109375" style="321" customWidth="1"/>
    <col min="13322" max="13323" width="11.85546875" style="321" customWidth="1"/>
    <col min="13324" max="13324" width="10.5703125" style="321" customWidth="1"/>
    <col min="13325" max="13325" width="9.42578125" style="321" customWidth="1"/>
    <col min="13326" max="13326" width="11.85546875" style="321" customWidth="1"/>
    <col min="13327" max="13327" width="11.140625" style="321" customWidth="1"/>
    <col min="13328" max="13329" width="12" style="321" customWidth="1"/>
    <col min="13330" max="13330" width="10.5703125" style="321" customWidth="1"/>
    <col min="13331" max="13331" width="9.42578125" style="321" customWidth="1"/>
    <col min="13332" max="13334" width="11.85546875" style="321" customWidth="1"/>
    <col min="13335" max="13335" width="28.85546875" style="321" customWidth="1"/>
    <col min="13336" max="13337" width="10.5703125" style="321" customWidth="1"/>
    <col min="13338" max="13338" width="53.42578125" style="321" customWidth="1"/>
    <col min="13339" max="13341" width="11.85546875" style="321" customWidth="1"/>
    <col min="13342" max="13342" width="10.5703125" style="321" customWidth="1"/>
    <col min="13343" max="13343" width="11.140625" style="321" customWidth="1"/>
    <col min="13344" max="13347" width="11.85546875" style="321" customWidth="1"/>
    <col min="13348" max="13348" width="10.5703125" style="321" customWidth="1"/>
    <col min="13349" max="13349" width="8.42578125" style="321" customWidth="1"/>
    <col min="13350" max="13350" width="12.5703125" style="321" bestFit="1" customWidth="1"/>
    <col min="13351" max="13351" width="17.85546875" style="321" customWidth="1"/>
    <col min="13352" max="13574" width="9" style="321"/>
    <col min="13575" max="13575" width="7" style="321" customWidth="1"/>
    <col min="13576" max="13576" width="53.42578125" style="321" customWidth="1"/>
    <col min="13577" max="13577" width="10.7109375" style="321" customWidth="1"/>
    <col min="13578" max="13579" width="11.85546875" style="321" customWidth="1"/>
    <col min="13580" max="13580" width="10.5703125" style="321" customWidth="1"/>
    <col min="13581" max="13581" width="9.42578125" style="321" customWidth="1"/>
    <col min="13582" max="13582" width="11.85546875" style="321" customWidth="1"/>
    <col min="13583" max="13583" width="11.140625" style="321" customWidth="1"/>
    <col min="13584" max="13585" width="12" style="321" customWidth="1"/>
    <col min="13586" max="13586" width="10.5703125" style="321" customWidth="1"/>
    <col min="13587" max="13587" width="9.42578125" style="321" customWidth="1"/>
    <col min="13588" max="13590" width="11.85546875" style="321" customWidth="1"/>
    <col min="13591" max="13591" width="28.85546875" style="321" customWidth="1"/>
    <col min="13592" max="13593" width="10.5703125" style="321" customWidth="1"/>
    <col min="13594" max="13594" width="53.42578125" style="321" customWidth="1"/>
    <col min="13595" max="13597" width="11.85546875" style="321" customWidth="1"/>
    <col min="13598" max="13598" width="10.5703125" style="321" customWidth="1"/>
    <col min="13599" max="13599" width="11.140625" style="321" customWidth="1"/>
    <col min="13600" max="13603" width="11.85546875" style="321" customWidth="1"/>
    <col min="13604" max="13604" width="10.5703125" style="321" customWidth="1"/>
    <col min="13605" max="13605" width="8.42578125" style="321" customWidth="1"/>
    <col min="13606" max="13606" width="12.5703125" style="321" bestFit="1" customWidth="1"/>
    <col min="13607" max="13607" width="17.85546875" style="321" customWidth="1"/>
    <col min="13608" max="13830" width="9" style="321"/>
    <col min="13831" max="13831" width="7" style="321" customWidth="1"/>
    <col min="13832" max="13832" width="53.42578125" style="321" customWidth="1"/>
    <col min="13833" max="13833" width="10.7109375" style="321" customWidth="1"/>
    <col min="13834" max="13835" width="11.85546875" style="321" customWidth="1"/>
    <col min="13836" max="13836" width="10.5703125" style="321" customWidth="1"/>
    <col min="13837" max="13837" width="9.42578125" style="321" customWidth="1"/>
    <col min="13838" max="13838" width="11.85546875" style="321" customWidth="1"/>
    <col min="13839" max="13839" width="11.140625" style="321" customWidth="1"/>
    <col min="13840" max="13841" width="12" style="321" customWidth="1"/>
    <col min="13842" max="13842" width="10.5703125" style="321" customWidth="1"/>
    <col min="13843" max="13843" width="9.42578125" style="321" customWidth="1"/>
    <col min="13844" max="13846" width="11.85546875" style="321" customWidth="1"/>
    <col min="13847" max="13847" width="28.85546875" style="321" customWidth="1"/>
    <col min="13848" max="13849" width="10.5703125" style="321" customWidth="1"/>
    <col min="13850" max="13850" width="53.42578125" style="321" customWidth="1"/>
    <col min="13851" max="13853" width="11.85546875" style="321" customWidth="1"/>
    <col min="13854" max="13854" width="10.5703125" style="321" customWidth="1"/>
    <col min="13855" max="13855" width="11.140625" style="321" customWidth="1"/>
    <col min="13856" max="13859" width="11.85546875" style="321" customWidth="1"/>
    <col min="13860" max="13860" width="10.5703125" style="321" customWidth="1"/>
    <col min="13861" max="13861" width="8.42578125" style="321" customWidth="1"/>
    <col min="13862" max="13862" width="12.5703125" style="321" bestFit="1" customWidth="1"/>
    <col min="13863" max="13863" width="17.85546875" style="321" customWidth="1"/>
    <col min="13864" max="14086" width="9" style="321"/>
    <col min="14087" max="14087" width="7" style="321" customWidth="1"/>
    <col min="14088" max="14088" width="53.42578125" style="321" customWidth="1"/>
    <col min="14089" max="14089" width="10.7109375" style="321" customWidth="1"/>
    <col min="14090" max="14091" width="11.85546875" style="321" customWidth="1"/>
    <col min="14092" max="14092" width="10.5703125" style="321" customWidth="1"/>
    <col min="14093" max="14093" width="9.42578125" style="321" customWidth="1"/>
    <col min="14094" max="14094" width="11.85546875" style="321" customWidth="1"/>
    <col min="14095" max="14095" width="11.140625" style="321" customWidth="1"/>
    <col min="14096" max="14097" width="12" style="321" customWidth="1"/>
    <col min="14098" max="14098" width="10.5703125" style="321" customWidth="1"/>
    <col min="14099" max="14099" width="9.42578125" style="321" customWidth="1"/>
    <col min="14100" max="14102" width="11.85546875" style="321" customWidth="1"/>
    <col min="14103" max="14103" width="28.85546875" style="321" customWidth="1"/>
    <col min="14104" max="14105" width="10.5703125" style="321" customWidth="1"/>
    <col min="14106" max="14106" width="53.42578125" style="321" customWidth="1"/>
    <col min="14107" max="14109" width="11.85546875" style="321" customWidth="1"/>
    <col min="14110" max="14110" width="10.5703125" style="321" customWidth="1"/>
    <col min="14111" max="14111" width="11.140625" style="321" customWidth="1"/>
    <col min="14112" max="14115" width="11.85546875" style="321" customWidth="1"/>
    <col min="14116" max="14116" width="10.5703125" style="321" customWidth="1"/>
    <col min="14117" max="14117" width="8.42578125" style="321" customWidth="1"/>
    <col min="14118" max="14118" width="12.5703125" style="321" bestFit="1" customWidth="1"/>
    <col min="14119" max="14119" width="17.85546875" style="321" customWidth="1"/>
    <col min="14120" max="14342" width="9" style="321"/>
    <col min="14343" max="14343" width="7" style="321" customWidth="1"/>
    <col min="14344" max="14344" width="53.42578125" style="321" customWidth="1"/>
    <col min="14345" max="14345" width="10.7109375" style="321" customWidth="1"/>
    <col min="14346" max="14347" width="11.85546875" style="321" customWidth="1"/>
    <col min="14348" max="14348" width="10.5703125" style="321" customWidth="1"/>
    <col min="14349" max="14349" width="9.42578125" style="321" customWidth="1"/>
    <col min="14350" max="14350" width="11.85546875" style="321" customWidth="1"/>
    <col min="14351" max="14351" width="11.140625" style="321" customWidth="1"/>
    <col min="14352" max="14353" width="12" style="321" customWidth="1"/>
    <col min="14354" max="14354" width="10.5703125" style="321" customWidth="1"/>
    <col min="14355" max="14355" width="9.42578125" style="321" customWidth="1"/>
    <col min="14356" max="14358" width="11.85546875" style="321" customWidth="1"/>
    <col min="14359" max="14359" width="28.85546875" style="321" customWidth="1"/>
    <col min="14360" max="14361" width="10.5703125" style="321" customWidth="1"/>
    <col min="14362" max="14362" width="53.42578125" style="321" customWidth="1"/>
    <col min="14363" max="14365" width="11.85546875" style="321" customWidth="1"/>
    <col min="14366" max="14366" width="10.5703125" style="321" customWidth="1"/>
    <col min="14367" max="14367" width="11.140625" style="321" customWidth="1"/>
    <col min="14368" max="14371" width="11.85546875" style="321" customWidth="1"/>
    <col min="14372" max="14372" width="10.5703125" style="321" customWidth="1"/>
    <col min="14373" max="14373" width="8.42578125" style="321" customWidth="1"/>
    <col min="14374" max="14374" width="12.5703125" style="321" bestFit="1" customWidth="1"/>
    <col min="14375" max="14375" width="17.85546875" style="321" customWidth="1"/>
    <col min="14376" max="14598" width="9" style="321"/>
    <col min="14599" max="14599" width="7" style="321" customWidth="1"/>
    <col min="14600" max="14600" width="53.42578125" style="321" customWidth="1"/>
    <col min="14601" max="14601" width="10.7109375" style="321" customWidth="1"/>
    <col min="14602" max="14603" width="11.85546875" style="321" customWidth="1"/>
    <col min="14604" max="14604" width="10.5703125" style="321" customWidth="1"/>
    <col min="14605" max="14605" width="9.42578125" style="321" customWidth="1"/>
    <col min="14606" max="14606" width="11.85546875" style="321" customWidth="1"/>
    <col min="14607" max="14607" width="11.140625" style="321" customWidth="1"/>
    <col min="14608" max="14609" width="12" style="321" customWidth="1"/>
    <col min="14610" max="14610" width="10.5703125" style="321" customWidth="1"/>
    <col min="14611" max="14611" width="9.42578125" style="321" customWidth="1"/>
    <col min="14612" max="14614" width="11.85546875" style="321" customWidth="1"/>
    <col min="14615" max="14615" width="28.85546875" style="321" customWidth="1"/>
    <col min="14616" max="14617" width="10.5703125" style="321" customWidth="1"/>
    <col min="14618" max="14618" width="53.42578125" style="321" customWidth="1"/>
    <col min="14619" max="14621" width="11.85546875" style="321" customWidth="1"/>
    <col min="14622" max="14622" width="10.5703125" style="321" customWidth="1"/>
    <col min="14623" max="14623" width="11.140625" style="321" customWidth="1"/>
    <col min="14624" max="14627" width="11.85546875" style="321" customWidth="1"/>
    <col min="14628" max="14628" width="10.5703125" style="321" customWidth="1"/>
    <col min="14629" max="14629" width="8.42578125" style="321" customWidth="1"/>
    <col min="14630" max="14630" width="12.5703125" style="321" bestFit="1" customWidth="1"/>
    <col min="14631" max="14631" width="17.85546875" style="321" customWidth="1"/>
    <col min="14632" max="14854" width="9" style="321"/>
    <col min="14855" max="14855" width="7" style="321" customWidth="1"/>
    <col min="14856" max="14856" width="53.42578125" style="321" customWidth="1"/>
    <col min="14857" max="14857" width="10.7109375" style="321" customWidth="1"/>
    <col min="14858" max="14859" width="11.85546875" style="321" customWidth="1"/>
    <col min="14860" max="14860" width="10.5703125" style="321" customWidth="1"/>
    <col min="14861" max="14861" width="9.42578125" style="321" customWidth="1"/>
    <col min="14862" max="14862" width="11.85546875" style="321" customWidth="1"/>
    <col min="14863" max="14863" width="11.140625" style="321" customWidth="1"/>
    <col min="14864" max="14865" width="12" style="321" customWidth="1"/>
    <col min="14866" max="14866" width="10.5703125" style="321" customWidth="1"/>
    <col min="14867" max="14867" width="9.42578125" style="321" customWidth="1"/>
    <col min="14868" max="14870" width="11.85546875" style="321" customWidth="1"/>
    <col min="14871" max="14871" width="28.85546875" style="321" customWidth="1"/>
    <col min="14872" max="14873" width="10.5703125" style="321" customWidth="1"/>
    <col min="14874" max="14874" width="53.42578125" style="321" customWidth="1"/>
    <col min="14875" max="14877" width="11.85546875" style="321" customWidth="1"/>
    <col min="14878" max="14878" width="10.5703125" style="321" customWidth="1"/>
    <col min="14879" max="14879" width="11.140625" style="321" customWidth="1"/>
    <col min="14880" max="14883" width="11.85546875" style="321" customWidth="1"/>
    <col min="14884" max="14884" width="10.5703125" style="321" customWidth="1"/>
    <col min="14885" max="14885" width="8.42578125" style="321" customWidth="1"/>
    <col min="14886" max="14886" width="12.5703125" style="321" bestFit="1" customWidth="1"/>
    <col min="14887" max="14887" width="17.85546875" style="321" customWidth="1"/>
    <col min="14888" max="15110" width="9" style="321"/>
    <col min="15111" max="15111" width="7" style="321" customWidth="1"/>
    <col min="15112" max="15112" width="53.42578125" style="321" customWidth="1"/>
    <col min="15113" max="15113" width="10.7109375" style="321" customWidth="1"/>
    <col min="15114" max="15115" width="11.85546875" style="321" customWidth="1"/>
    <col min="15116" max="15116" width="10.5703125" style="321" customWidth="1"/>
    <col min="15117" max="15117" width="9.42578125" style="321" customWidth="1"/>
    <col min="15118" max="15118" width="11.85546875" style="321" customWidth="1"/>
    <col min="15119" max="15119" width="11.140625" style="321" customWidth="1"/>
    <col min="15120" max="15121" width="12" style="321" customWidth="1"/>
    <col min="15122" max="15122" width="10.5703125" style="321" customWidth="1"/>
    <col min="15123" max="15123" width="9.42578125" style="321" customWidth="1"/>
    <col min="15124" max="15126" width="11.85546875" style="321" customWidth="1"/>
    <col min="15127" max="15127" width="28.85546875" style="321" customWidth="1"/>
    <col min="15128" max="15129" width="10.5703125" style="321" customWidth="1"/>
    <col min="15130" max="15130" width="53.42578125" style="321" customWidth="1"/>
    <col min="15131" max="15133" width="11.85546875" style="321" customWidth="1"/>
    <col min="15134" max="15134" width="10.5703125" style="321" customWidth="1"/>
    <col min="15135" max="15135" width="11.140625" style="321" customWidth="1"/>
    <col min="15136" max="15139" width="11.85546875" style="321" customWidth="1"/>
    <col min="15140" max="15140" width="10.5703125" style="321" customWidth="1"/>
    <col min="15141" max="15141" width="8.42578125" style="321" customWidth="1"/>
    <col min="15142" max="15142" width="12.5703125" style="321" bestFit="1" customWidth="1"/>
    <col min="15143" max="15143" width="17.85546875" style="321" customWidth="1"/>
    <col min="15144" max="15366" width="9" style="321"/>
    <col min="15367" max="15367" width="7" style="321" customWidth="1"/>
    <col min="15368" max="15368" width="53.42578125" style="321" customWidth="1"/>
    <col min="15369" max="15369" width="10.7109375" style="321" customWidth="1"/>
    <col min="15370" max="15371" width="11.85546875" style="321" customWidth="1"/>
    <col min="15372" max="15372" width="10.5703125" style="321" customWidth="1"/>
    <col min="15373" max="15373" width="9.42578125" style="321" customWidth="1"/>
    <col min="15374" max="15374" width="11.85546875" style="321" customWidth="1"/>
    <col min="15375" max="15375" width="11.140625" style="321" customWidth="1"/>
    <col min="15376" max="15377" width="12" style="321" customWidth="1"/>
    <col min="15378" max="15378" width="10.5703125" style="321" customWidth="1"/>
    <col min="15379" max="15379" width="9.42578125" style="321" customWidth="1"/>
    <col min="15380" max="15382" width="11.85546875" style="321" customWidth="1"/>
    <col min="15383" max="15383" width="28.85546875" style="321" customWidth="1"/>
    <col min="15384" max="15385" width="10.5703125" style="321" customWidth="1"/>
    <col min="15386" max="15386" width="53.42578125" style="321" customWidth="1"/>
    <col min="15387" max="15389" width="11.85546875" style="321" customWidth="1"/>
    <col min="15390" max="15390" width="10.5703125" style="321" customWidth="1"/>
    <col min="15391" max="15391" width="11.140625" style="321" customWidth="1"/>
    <col min="15392" max="15395" width="11.85546875" style="321" customWidth="1"/>
    <col min="15396" max="15396" width="10.5703125" style="321" customWidth="1"/>
    <col min="15397" max="15397" width="8.42578125" style="321" customWidth="1"/>
    <col min="15398" max="15398" width="12.5703125" style="321" bestFit="1" customWidth="1"/>
    <col min="15399" max="15399" width="17.85546875" style="321" customWidth="1"/>
    <col min="15400" max="15622" width="9" style="321"/>
    <col min="15623" max="15623" width="7" style="321" customWidth="1"/>
    <col min="15624" max="15624" width="53.42578125" style="321" customWidth="1"/>
    <col min="15625" max="15625" width="10.7109375" style="321" customWidth="1"/>
    <col min="15626" max="15627" width="11.85546875" style="321" customWidth="1"/>
    <col min="15628" max="15628" width="10.5703125" style="321" customWidth="1"/>
    <col min="15629" max="15629" width="9.42578125" style="321" customWidth="1"/>
    <col min="15630" max="15630" width="11.85546875" style="321" customWidth="1"/>
    <col min="15631" max="15631" width="11.140625" style="321" customWidth="1"/>
    <col min="15632" max="15633" width="12" style="321" customWidth="1"/>
    <col min="15634" max="15634" width="10.5703125" style="321" customWidth="1"/>
    <col min="15635" max="15635" width="9.42578125" style="321" customWidth="1"/>
    <col min="15636" max="15638" width="11.85546875" style="321" customWidth="1"/>
    <col min="15639" max="15639" width="28.85546875" style="321" customWidth="1"/>
    <col min="15640" max="15641" width="10.5703125" style="321" customWidth="1"/>
    <col min="15642" max="15642" width="53.42578125" style="321" customWidth="1"/>
    <col min="15643" max="15645" width="11.85546875" style="321" customWidth="1"/>
    <col min="15646" max="15646" width="10.5703125" style="321" customWidth="1"/>
    <col min="15647" max="15647" width="11.140625" style="321" customWidth="1"/>
    <col min="15648" max="15651" width="11.85546875" style="321" customWidth="1"/>
    <col min="15652" max="15652" width="10.5703125" style="321" customWidth="1"/>
    <col min="15653" max="15653" width="8.42578125" style="321" customWidth="1"/>
    <col min="15654" max="15654" width="12.5703125" style="321" bestFit="1" customWidth="1"/>
    <col min="15655" max="15655" width="17.85546875" style="321" customWidth="1"/>
    <col min="15656" max="15878" width="9" style="321"/>
    <col min="15879" max="15879" width="7" style="321" customWidth="1"/>
    <col min="15880" max="15880" width="53.42578125" style="321" customWidth="1"/>
    <col min="15881" max="15881" width="10.7109375" style="321" customWidth="1"/>
    <col min="15882" max="15883" width="11.85546875" style="321" customWidth="1"/>
    <col min="15884" max="15884" width="10.5703125" style="321" customWidth="1"/>
    <col min="15885" max="15885" width="9.42578125" style="321" customWidth="1"/>
    <col min="15886" max="15886" width="11.85546875" style="321" customWidth="1"/>
    <col min="15887" max="15887" width="11.140625" style="321" customWidth="1"/>
    <col min="15888" max="15889" width="12" style="321" customWidth="1"/>
    <col min="15890" max="15890" width="10.5703125" style="321" customWidth="1"/>
    <col min="15891" max="15891" width="9.42578125" style="321" customWidth="1"/>
    <col min="15892" max="15894" width="11.85546875" style="321" customWidth="1"/>
    <col min="15895" max="15895" width="28.85546875" style="321" customWidth="1"/>
    <col min="15896" max="15897" width="10.5703125" style="321" customWidth="1"/>
    <col min="15898" max="15898" width="53.42578125" style="321" customWidth="1"/>
    <col min="15899" max="15901" width="11.85546875" style="321" customWidth="1"/>
    <col min="15902" max="15902" width="10.5703125" style="321" customWidth="1"/>
    <col min="15903" max="15903" width="11.140625" style="321" customWidth="1"/>
    <col min="15904" max="15907" width="11.85546875" style="321" customWidth="1"/>
    <col min="15908" max="15908" width="10.5703125" style="321" customWidth="1"/>
    <col min="15909" max="15909" width="8.42578125" style="321" customWidth="1"/>
    <col min="15910" max="15910" width="12.5703125" style="321" bestFit="1" customWidth="1"/>
    <col min="15911" max="15911" width="17.85546875" style="321" customWidth="1"/>
    <col min="15912" max="16134" width="9" style="321"/>
    <col min="16135" max="16135" width="7" style="321" customWidth="1"/>
    <col min="16136" max="16136" width="53.42578125" style="321" customWidth="1"/>
    <col min="16137" max="16137" width="10.7109375" style="321" customWidth="1"/>
    <col min="16138" max="16139" width="11.85546875" style="321" customWidth="1"/>
    <col min="16140" max="16140" width="10.5703125" style="321" customWidth="1"/>
    <col min="16141" max="16141" width="9.42578125" style="321" customWidth="1"/>
    <col min="16142" max="16142" width="11.85546875" style="321" customWidth="1"/>
    <col min="16143" max="16143" width="11.140625" style="321" customWidth="1"/>
    <col min="16144" max="16145" width="12" style="321" customWidth="1"/>
    <col min="16146" max="16146" width="10.5703125" style="321" customWidth="1"/>
    <col min="16147" max="16147" width="9.42578125" style="321" customWidth="1"/>
    <col min="16148" max="16150" width="11.85546875" style="321" customWidth="1"/>
    <col min="16151" max="16151" width="28.85546875" style="321" customWidth="1"/>
    <col min="16152" max="16153" width="10.5703125" style="321" customWidth="1"/>
    <col min="16154" max="16154" width="53.42578125" style="321" customWidth="1"/>
    <col min="16155" max="16157" width="11.85546875" style="321" customWidth="1"/>
    <col min="16158" max="16158" width="10.5703125" style="321" customWidth="1"/>
    <col min="16159" max="16159" width="11.140625" style="321" customWidth="1"/>
    <col min="16160" max="16163" width="11.85546875" style="321" customWidth="1"/>
    <col min="16164" max="16164" width="10.5703125" style="321" customWidth="1"/>
    <col min="16165" max="16165" width="8.42578125" style="321" customWidth="1"/>
    <col min="16166" max="16166" width="12.5703125" style="321" bestFit="1" customWidth="1"/>
    <col min="16167" max="16167" width="17.85546875" style="321" customWidth="1"/>
    <col min="16168" max="16384" width="9" style="321"/>
  </cols>
  <sheetData>
    <row r="1" spans="1:39" ht="24" customHeight="1" thickTop="1" thickBot="1">
      <c r="A1" s="2251" t="s">
        <v>1</v>
      </c>
      <c r="B1" s="2252"/>
      <c r="C1" s="1404">
        <f>'بيانات عامة'!D5</f>
        <v>0</v>
      </c>
      <c r="D1" s="1457"/>
      <c r="E1" s="1457"/>
      <c r="F1" s="318"/>
      <c r="G1" s="317"/>
      <c r="H1" s="319"/>
      <c r="I1" s="335"/>
      <c r="J1" s="319"/>
      <c r="N1" s="320"/>
      <c r="O1" s="319"/>
      <c r="P1" s="335"/>
      <c r="Q1" s="319"/>
      <c r="T1" s="318"/>
      <c r="U1" s="317"/>
      <c r="V1" s="318"/>
      <c r="W1" s="335"/>
      <c r="X1" s="318"/>
      <c r="AB1" s="317"/>
      <c r="AC1" s="318"/>
      <c r="AD1" s="335"/>
      <c r="AE1" s="318"/>
      <c r="AH1" s="319"/>
      <c r="AI1" s="2250"/>
      <c r="AJ1" s="2250"/>
      <c r="AK1" s="2250"/>
      <c r="AL1" s="2250"/>
      <c r="AM1" s="321"/>
    </row>
    <row r="2" spans="1:39" ht="29.25" thickTop="1" thickBot="1">
      <c r="A2" s="2253" t="s">
        <v>529</v>
      </c>
      <c r="B2" s="2254"/>
      <c r="C2" s="1405">
        <f>'بيانات عامة'!D15</f>
        <v>0</v>
      </c>
      <c r="D2" s="1458"/>
      <c r="E2" s="1115"/>
    </row>
    <row r="3" spans="1:39" ht="28.5" thickBot="1">
      <c r="A3" s="2255" t="s">
        <v>157</v>
      </c>
      <c r="B3" s="2256"/>
      <c r="C3" s="2256"/>
      <c r="D3" s="2256"/>
      <c r="E3" s="2256"/>
      <c r="F3" s="2256"/>
      <c r="G3" s="2256"/>
      <c r="H3" s="2256"/>
      <c r="I3" s="2256"/>
      <c r="J3" s="2256"/>
      <c r="K3" s="2256"/>
      <c r="L3" s="2256"/>
      <c r="M3" s="2256"/>
      <c r="N3" s="2256"/>
      <c r="O3" s="2256"/>
      <c r="P3" s="2256"/>
      <c r="Q3" s="2256"/>
      <c r="R3" s="2256"/>
      <c r="S3" s="2256"/>
      <c r="T3" s="2256"/>
      <c r="U3" s="2256"/>
      <c r="V3" s="2256"/>
      <c r="W3" s="2256"/>
      <c r="X3" s="2256"/>
      <c r="Y3" s="2256"/>
      <c r="Z3" s="2256"/>
      <c r="AA3" s="2256"/>
      <c r="AB3" s="2256"/>
      <c r="AC3" s="2256"/>
      <c r="AD3" s="2256"/>
      <c r="AE3" s="2256"/>
      <c r="AF3" s="2256"/>
      <c r="AG3" s="2256"/>
      <c r="AH3" s="2256"/>
      <c r="AI3" s="2256"/>
      <c r="AJ3" s="2256"/>
      <c r="AK3" s="2256"/>
      <c r="AL3" s="2256"/>
      <c r="AM3" s="2257"/>
    </row>
    <row r="4" spans="1:39" s="317" customFormat="1" ht="10.5" customHeight="1">
      <c r="A4" s="248"/>
      <c r="J4" s="336"/>
      <c r="Q4" s="336"/>
      <c r="X4" s="336"/>
      <c r="AE4" s="336"/>
      <c r="AL4" s="336"/>
    </row>
    <row r="5" spans="1:39" s="317" customFormat="1" ht="21" customHeight="1" thickBot="1">
      <c r="A5" s="572" t="s">
        <v>454</v>
      </c>
      <c r="D5" s="2270" t="s">
        <v>780</v>
      </c>
      <c r="E5" s="2270"/>
      <c r="F5" s="2270"/>
      <c r="J5" s="336"/>
      <c r="K5" s="2270" t="s">
        <v>780</v>
      </c>
      <c r="L5" s="2270"/>
      <c r="M5" s="2270"/>
      <c r="Q5" s="336"/>
      <c r="R5" s="2270" t="s">
        <v>780</v>
      </c>
      <c r="S5" s="2270"/>
      <c r="T5" s="2270"/>
      <c r="X5" s="336"/>
      <c r="Y5" s="2270" t="s">
        <v>780</v>
      </c>
      <c r="Z5" s="2270"/>
      <c r="AA5" s="2270"/>
      <c r="AE5" s="336"/>
      <c r="AF5" s="2270" t="s">
        <v>780</v>
      </c>
      <c r="AG5" s="2270"/>
      <c r="AH5" s="2270"/>
      <c r="AJ5" s="2250"/>
      <c r="AK5" s="2250"/>
      <c r="AL5" s="2250"/>
      <c r="AM5" s="2250"/>
    </row>
    <row r="6" spans="1:39" s="317" customFormat="1" ht="23.25">
      <c r="A6" s="2258" t="s">
        <v>454</v>
      </c>
      <c r="B6" s="2260" t="s">
        <v>81</v>
      </c>
      <c r="C6" s="2262" t="s">
        <v>158</v>
      </c>
      <c r="D6" s="2264" t="s">
        <v>513</v>
      </c>
      <c r="E6" s="2265"/>
      <c r="F6" s="2265"/>
      <c r="G6" s="2265"/>
      <c r="H6" s="2265"/>
      <c r="I6" s="2266"/>
      <c r="J6" s="1502"/>
      <c r="K6" s="2267" t="s">
        <v>159</v>
      </c>
      <c r="L6" s="2268"/>
      <c r="M6" s="2268"/>
      <c r="N6" s="2268"/>
      <c r="O6" s="2268"/>
      <c r="P6" s="2269"/>
      <c r="Q6" s="1503"/>
      <c r="R6" s="2267" t="s">
        <v>160</v>
      </c>
      <c r="S6" s="2268"/>
      <c r="T6" s="2268"/>
      <c r="U6" s="2268"/>
      <c r="V6" s="2268"/>
      <c r="W6" s="2269"/>
      <c r="X6" s="1503"/>
      <c r="Y6" s="2267" t="s">
        <v>161</v>
      </c>
      <c r="Z6" s="2268"/>
      <c r="AA6" s="2268"/>
      <c r="AB6" s="2268"/>
      <c r="AC6" s="2268"/>
      <c r="AD6" s="2269"/>
      <c r="AE6" s="1503"/>
      <c r="AF6" s="2267" t="s">
        <v>162</v>
      </c>
      <c r="AG6" s="2268"/>
      <c r="AH6" s="2268"/>
      <c r="AI6" s="2268"/>
      <c r="AJ6" s="2268"/>
      <c r="AK6" s="2269"/>
      <c r="AL6" s="1503"/>
      <c r="AM6" s="2248" t="s">
        <v>163</v>
      </c>
    </row>
    <row r="7" spans="1:39" s="323" customFormat="1" ht="84.75" thickBot="1">
      <c r="A7" s="2259"/>
      <c r="B7" s="2261"/>
      <c r="C7" s="2263"/>
      <c r="D7" s="1504" t="s">
        <v>112</v>
      </c>
      <c r="E7" s="1505" t="s">
        <v>113</v>
      </c>
      <c r="F7" s="1506" t="s">
        <v>164</v>
      </c>
      <c r="G7" s="1507" t="s">
        <v>165</v>
      </c>
      <c r="H7" s="1505" t="s">
        <v>166</v>
      </c>
      <c r="I7" s="1508" t="s">
        <v>167</v>
      </c>
      <c r="J7" s="1503"/>
      <c r="K7" s="1504" t="s">
        <v>112</v>
      </c>
      <c r="L7" s="1505" t="s">
        <v>113</v>
      </c>
      <c r="M7" s="1506" t="s">
        <v>164</v>
      </c>
      <c r="N7" s="1507" t="s">
        <v>165</v>
      </c>
      <c r="O7" s="1505" t="s">
        <v>166</v>
      </c>
      <c r="P7" s="1508" t="s">
        <v>167</v>
      </c>
      <c r="Q7" s="1503"/>
      <c r="R7" s="1504" t="s">
        <v>112</v>
      </c>
      <c r="S7" s="1505" t="s">
        <v>113</v>
      </c>
      <c r="T7" s="1506" t="s">
        <v>164</v>
      </c>
      <c r="U7" s="1507" t="s">
        <v>165</v>
      </c>
      <c r="V7" s="1505" t="s">
        <v>166</v>
      </c>
      <c r="W7" s="1508" t="s">
        <v>167</v>
      </c>
      <c r="X7" s="1503"/>
      <c r="Y7" s="1504" t="s">
        <v>112</v>
      </c>
      <c r="Z7" s="1505" t="s">
        <v>113</v>
      </c>
      <c r="AA7" s="1506" t="s">
        <v>164</v>
      </c>
      <c r="AB7" s="1507" t="s">
        <v>165</v>
      </c>
      <c r="AC7" s="1505" t="s">
        <v>166</v>
      </c>
      <c r="AD7" s="1508" t="s">
        <v>167</v>
      </c>
      <c r="AE7" s="1503"/>
      <c r="AF7" s="1504" t="s">
        <v>112</v>
      </c>
      <c r="AG7" s="1505" t="s">
        <v>113</v>
      </c>
      <c r="AH7" s="1506" t="s">
        <v>164</v>
      </c>
      <c r="AI7" s="1507" t="s">
        <v>165</v>
      </c>
      <c r="AJ7" s="1505" t="s">
        <v>166</v>
      </c>
      <c r="AK7" s="1508" t="s">
        <v>167</v>
      </c>
      <c r="AL7" s="1503"/>
      <c r="AM7" s="2249"/>
    </row>
    <row r="8" spans="1:39" s="323" customFormat="1" ht="144.75" thickBot="1">
      <c r="A8" s="1510" t="s">
        <v>734</v>
      </c>
      <c r="B8" s="1487"/>
      <c r="C8" s="1509" t="s">
        <v>168</v>
      </c>
      <c r="D8" s="495">
        <f>D9+D17+D18+D25+D37+D49+D54+D57+D60+D63+D64+D68+D67</f>
        <v>0</v>
      </c>
      <c r="E8" s="496">
        <f>E9+E17+E18+E25+E37+E49+E54+E57+E60+E63+E64+E68+E67</f>
        <v>0</v>
      </c>
      <c r="F8" s="496">
        <f>F9+F17+F18+F25+F37+F49+F54+F57+F60+F63+F64+F68+F67</f>
        <v>0</v>
      </c>
      <c r="G8" s="497">
        <f>SUM(D8:F8)</f>
        <v>0</v>
      </c>
      <c r="H8" s="498">
        <v>0.2</v>
      </c>
      <c r="I8" s="499">
        <f t="shared" ref="I8:I46" si="0">G8*H8</f>
        <v>0</v>
      </c>
      <c r="J8" s="346"/>
      <c r="K8" s="500">
        <f>K9+K17+K18+K25+K37+K49+K54+K57+K60+K63+K64+K68+K67</f>
        <v>0</v>
      </c>
      <c r="L8" s="501">
        <f>L9+L17+L18+L25+L37+L49+L54+L57+L60+L63+L64+L68+L67</f>
        <v>0</v>
      </c>
      <c r="M8" s="501">
        <f>M9+M17+M18+M25+M37+M49+M54+M57+M60+M63+M64+M68+M67</f>
        <v>0</v>
      </c>
      <c r="N8" s="497">
        <f>SUM(K8:M8)</f>
        <v>0</v>
      </c>
      <c r="O8" s="498">
        <v>0.5</v>
      </c>
      <c r="P8" s="499">
        <f>N8*O8</f>
        <v>0</v>
      </c>
      <c r="Q8" s="346"/>
      <c r="R8" s="500">
        <f>R9+R17+R18+R25+R37+R49+R54+R57+R60+R63+R64+R68+R67</f>
        <v>0</v>
      </c>
      <c r="S8" s="501">
        <f>S9+S17+S18+S25+S37+S49+S54+S57+S60+S63+S64+S68+S67</f>
        <v>0</v>
      </c>
      <c r="T8" s="501">
        <f>T9+T17+T18+T25+T37+T49+T54+T57+T60+T63+T64+T68+T67</f>
        <v>0</v>
      </c>
      <c r="U8" s="502">
        <f>SUM(R8:T8)</f>
        <v>0</v>
      </c>
      <c r="V8" s="498">
        <v>1</v>
      </c>
      <c r="W8" s="499">
        <f>U8*V8</f>
        <v>0</v>
      </c>
      <c r="X8" s="346"/>
      <c r="Y8" s="500">
        <f>Y9+Y17+Y18+Y25+Y37+Y49+Y54+Y57+Y60+Y63+Y64+Y68+Y67</f>
        <v>0</v>
      </c>
      <c r="Z8" s="495">
        <f t="shared" ref="Z8:AA8" si="1">Z9+Z17+Z18+Z25+Z37+Z49+Z54+Z57+Z60+Z63+Z64+Z68+Z67</f>
        <v>0</v>
      </c>
      <c r="AA8" s="501">
        <f t="shared" si="1"/>
        <v>0</v>
      </c>
      <c r="AB8" s="502">
        <f>SUM(Y8:AA8)</f>
        <v>0</v>
      </c>
      <c r="AC8" s="498">
        <v>1</v>
      </c>
      <c r="AD8" s="499">
        <f>AB8*AC8</f>
        <v>0</v>
      </c>
      <c r="AE8" s="346"/>
      <c r="AF8" s="495">
        <f>AF9+AF17+AF18+AF25+AF37+AF49+AF54+AF57+AF60+AF63+AF64+AF68+AF67</f>
        <v>0</v>
      </c>
      <c r="AG8" s="501">
        <f t="shared" ref="AG8:AH8" si="2">AG9+AG17+AG18+AG25+AG37+AG49+AG54+AG57+AG60+AG63+AG64+AG68+AG67</f>
        <v>0</v>
      </c>
      <c r="AH8" s="501">
        <f t="shared" si="2"/>
        <v>0</v>
      </c>
      <c r="AI8" s="502">
        <f>SUM(AF8:AH8)</f>
        <v>0</v>
      </c>
      <c r="AJ8" s="498">
        <v>1</v>
      </c>
      <c r="AK8" s="499">
        <f>AI8*AJ8</f>
        <v>0</v>
      </c>
      <c r="AL8" s="337"/>
      <c r="AM8" s="353">
        <f>AM9+AM17+AM18+AM25+AM37+AM49+AM54+AM57+AM60+AM63+AM64+AM68+AM67</f>
        <v>0</v>
      </c>
    </row>
    <row r="9" spans="1:39" ht="18.75">
      <c r="A9" s="1512"/>
      <c r="B9" s="1417">
        <v>1</v>
      </c>
      <c r="C9" s="1488" t="s">
        <v>95</v>
      </c>
      <c r="D9" s="1243">
        <f>D10+D11</f>
        <v>0</v>
      </c>
      <c r="E9" s="1244">
        <f>E10+E11</f>
        <v>0</v>
      </c>
      <c r="F9" s="1244">
        <f>F10+F11</f>
        <v>0</v>
      </c>
      <c r="G9" s="356">
        <f t="shared" ref="G9:G65" si="3">SUM(D9:F9)</f>
        <v>0</v>
      </c>
      <c r="H9" s="357">
        <v>0.2</v>
      </c>
      <c r="I9" s="310">
        <f t="shared" si="0"/>
        <v>0</v>
      </c>
      <c r="J9" s="298"/>
      <c r="K9" s="1243">
        <f>K10+K11</f>
        <v>0</v>
      </c>
      <c r="L9" s="1244">
        <f>L10+L11</f>
        <v>0</v>
      </c>
      <c r="M9" s="1244">
        <f>M10+M11</f>
        <v>0</v>
      </c>
      <c r="N9" s="356">
        <f t="shared" ref="N9:N65" si="4">SUM(K9:M9)</f>
        <v>0</v>
      </c>
      <c r="O9" s="358">
        <v>0.5</v>
      </c>
      <c r="P9" s="359">
        <f t="shared" ref="P9:P36" si="5">N9*O9</f>
        <v>0</v>
      </c>
      <c r="Q9" s="347"/>
      <c r="R9" s="1243">
        <f>R10+R11</f>
        <v>0</v>
      </c>
      <c r="S9" s="1244">
        <f>S10+S11</f>
        <v>0</v>
      </c>
      <c r="T9" s="1244">
        <f>T10+T11</f>
        <v>0</v>
      </c>
      <c r="U9" s="356">
        <f t="shared" ref="U9:U65" si="6">SUM(R9:T9)</f>
        <v>0</v>
      </c>
      <c r="V9" s="358">
        <v>1</v>
      </c>
      <c r="W9" s="359">
        <f t="shared" ref="W9:W36" si="7">U9*V9</f>
        <v>0</v>
      </c>
      <c r="X9" s="347"/>
      <c r="Y9" s="1243">
        <f>Y10+Y11</f>
        <v>0</v>
      </c>
      <c r="Z9" s="1244">
        <f>Z10+Z11</f>
        <v>0</v>
      </c>
      <c r="AA9" s="1244">
        <f>AA10+AA11</f>
        <v>0</v>
      </c>
      <c r="AB9" s="356">
        <f>SUM(Y9:AA9)</f>
        <v>0</v>
      </c>
      <c r="AC9" s="358">
        <v>1</v>
      </c>
      <c r="AD9" s="359">
        <f t="shared" ref="AD9:AD35" si="8">AB9*AC9</f>
        <v>0</v>
      </c>
      <c r="AE9" s="347"/>
      <c r="AF9" s="1243">
        <f>AF10+AF11</f>
        <v>0</v>
      </c>
      <c r="AG9" s="1244">
        <f>AG10+AG11</f>
        <v>0</v>
      </c>
      <c r="AH9" s="1244">
        <f>AH10+AH11</f>
        <v>0</v>
      </c>
      <c r="AI9" s="356">
        <f>SUM(AF9:AH9)</f>
        <v>0</v>
      </c>
      <c r="AJ9" s="358">
        <v>1</v>
      </c>
      <c r="AK9" s="359">
        <f t="shared" ref="AK9:AK35" si="9">AI9*AJ9</f>
        <v>0</v>
      </c>
      <c r="AL9" s="338"/>
      <c r="AM9" s="274">
        <f>SUM(AM10:AM16)</f>
        <v>0</v>
      </c>
    </row>
    <row r="10" spans="1:39" ht="40.5">
      <c r="A10" s="1513" t="s">
        <v>735</v>
      </c>
      <c r="B10" s="1406">
        <v>1.1000000000000001</v>
      </c>
      <c r="C10" s="1485" t="s">
        <v>774</v>
      </c>
      <c r="D10" s="1904"/>
      <c r="E10" s="1905"/>
      <c r="F10" s="1905"/>
      <c r="G10" s="51">
        <f t="shared" si="3"/>
        <v>0</v>
      </c>
      <c r="H10" s="363">
        <v>0.2</v>
      </c>
      <c r="I10" s="364">
        <f t="shared" si="0"/>
        <v>0</v>
      </c>
      <c r="J10" s="348"/>
      <c r="K10" s="1904"/>
      <c r="L10" s="1905"/>
      <c r="M10" s="1905"/>
      <c r="N10" s="51">
        <f t="shared" si="4"/>
        <v>0</v>
      </c>
      <c r="O10" s="365">
        <v>0.5</v>
      </c>
      <c r="P10" s="364">
        <f t="shared" si="5"/>
        <v>0</v>
      </c>
      <c r="Q10" s="348"/>
      <c r="R10" s="1904"/>
      <c r="S10" s="1905"/>
      <c r="T10" s="1905"/>
      <c r="U10" s="366">
        <f t="shared" si="6"/>
        <v>0</v>
      </c>
      <c r="V10" s="365">
        <v>1</v>
      </c>
      <c r="W10" s="364">
        <f t="shared" si="7"/>
        <v>0</v>
      </c>
      <c r="X10" s="348"/>
      <c r="Y10" s="1904"/>
      <c r="Z10" s="1905"/>
      <c r="AA10" s="1905"/>
      <c r="AB10" s="366">
        <f t="shared" ref="AB10:AB66" si="10">SUM(Y10:AA10)</f>
        <v>0</v>
      </c>
      <c r="AC10" s="365">
        <v>1</v>
      </c>
      <c r="AD10" s="364">
        <f t="shared" si="8"/>
        <v>0</v>
      </c>
      <c r="AE10" s="348"/>
      <c r="AF10" s="1904"/>
      <c r="AG10" s="1905"/>
      <c r="AH10" s="1905"/>
      <c r="AI10" s="366">
        <f t="shared" ref="AI10:AI66" si="11">SUM(AF10:AH10)</f>
        <v>0</v>
      </c>
      <c r="AJ10" s="365">
        <v>1</v>
      </c>
      <c r="AK10" s="364">
        <f t="shared" si="9"/>
        <v>0</v>
      </c>
      <c r="AL10" s="339"/>
      <c r="AM10" s="334">
        <f t="shared" ref="AM10:AM17" si="12">I10+P10+W10+AD10+AK10</f>
        <v>0</v>
      </c>
    </row>
    <row r="11" spans="1:39" ht="20.25">
      <c r="A11" s="1514"/>
      <c r="B11" s="1406">
        <v>1.2</v>
      </c>
      <c r="C11" s="1485" t="s">
        <v>775</v>
      </c>
      <c r="D11" s="1906">
        <f>SUM(D12:D16)</f>
        <v>0</v>
      </c>
      <c r="E11" s="1907">
        <f>SUM(E12:E16)</f>
        <v>0</v>
      </c>
      <c r="F11" s="1907">
        <f>SUM(F12:F16)</f>
        <v>0</v>
      </c>
      <c r="G11" s="51">
        <f t="shared" si="3"/>
        <v>0</v>
      </c>
      <c r="H11" s="363">
        <v>0.2</v>
      </c>
      <c r="I11" s="311">
        <f t="shared" si="0"/>
        <v>0</v>
      </c>
      <c r="J11" s="299"/>
      <c r="K11" s="1906">
        <f>SUM(K12:K16)</f>
        <v>0</v>
      </c>
      <c r="L11" s="1907">
        <f>SUM(L12:L16)</f>
        <v>0</v>
      </c>
      <c r="M11" s="1907">
        <f>SUM(M12:M16)</f>
        <v>0</v>
      </c>
      <c r="N11" s="51">
        <f t="shared" si="4"/>
        <v>0</v>
      </c>
      <c r="O11" s="365">
        <v>0.5</v>
      </c>
      <c r="P11" s="311">
        <f t="shared" si="5"/>
        <v>0</v>
      </c>
      <c r="Q11" s="299"/>
      <c r="R11" s="1906">
        <f>SUM(R12:R16)</f>
        <v>0</v>
      </c>
      <c r="S11" s="1907">
        <f>SUM(S12:S16)</f>
        <v>0</v>
      </c>
      <c r="T11" s="1907">
        <f>SUM(T12:T16)</f>
        <v>0</v>
      </c>
      <c r="U11" s="366">
        <f t="shared" si="6"/>
        <v>0</v>
      </c>
      <c r="V11" s="365">
        <v>1</v>
      </c>
      <c r="W11" s="311">
        <f t="shared" si="7"/>
        <v>0</v>
      </c>
      <c r="X11" s="299"/>
      <c r="Y11" s="1906">
        <f>SUM(Y12:Y16)</f>
        <v>0</v>
      </c>
      <c r="Z11" s="1907">
        <f>SUM(Z12:Z16)</f>
        <v>0</v>
      </c>
      <c r="AA11" s="1907">
        <f>SUM(AA12:AA16)</f>
        <v>0</v>
      </c>
      <c r="AB11" s="366">
        <f t="shared" si="10"/>
        <v>0</v>
      </c>
      <c r="AC11" s="365">
        <v>1</v>
      </c>
      <c r="AD11" s="311">
        <f t="shared" si="8"/>
        <v>0</v>
      </c>
      <c r="AE11" s="299"/>
      <c r="AF11" s="1906">
        <f>SUM(AF12:AF16)</f>
        <v>0</v>
      </c>
      <c r="AG11" s="1907">
        <f>SUM(AG12:AG16)</f>
        <v>0</v>
      </c>
      <c r="AH11" s="1907">
        <f>SUM(AH12:AH16)</f>
        <v>0</v>
      </c>
      <c r="AI11" s="366">
        <f t="shared" si="11"/>
        <v>0</v>
      </c>
      <c r="AJ11" s="365">
        <v>1</v>
      </c>
      <c r="AK11" s="311">
        <f t="shared" si="9"/>
        <v>0</v>
      </c>
      <c r="AL11" s="340"/>
      <c r="AM11" s="334">
        <f t="shared" si="12"/>
        <v>0</v>
      </c>
    </row>
    <row r="12" spans="1:39" ht="40.5" customHeight="1">
      <c r="A12" s="2271" t="s">
        <v>721</v>
      </c>
      <c r="B12" s="1419" t="s">
        <v>41</v>
      </c>
      <c r="C12" s="1489" t="s">
        <v>120</v>
      </c>
      <c r="D12" s="360"/>
      <c r="E12" s="361"/>
      <c r="F12" s="362"/>
      <c r="G12" s="51">
        <f t="shared" si="3"/>
        <v>0</v>
      </c>
      <c r="H12" s="363">
        <v>0.2</v>
      </c>
      <c r="I12" s="311">
        <f t="shared" si="0"/>
        <v>0</v>
      </c>
      <c r="J12" s="299"/>
      <c r="K12" s="360"/>
      <c r="L12" s="361"/>
      <c r="M12" s="362"/>
      <c r="N12" s="51">
        <f t="shared" si="4"/>
        <v>0</v>
      </c>
      <c r="O12" s="365">
        <v>0.5</v>
      </c>
      <c r="P12" s="311">
        <f t="shared" si="5"/>
        <v>0</v>
      </c>
      <c r="Q12" s="299"/>
      <c r="R12" s="360"/>
      <c r="S12" s="361"/>
      <c r="T12" s="362"/>
      <c r="U12" s="366">
        <f t="shared" si="6"/>
        <v>0</v>
      </c>
      <c r="V12" s="365">
        <v>1</v>
      </c>
      <c r="W12" s="311">
        <f t="shared" si="7"/>
        <v>0</v>
      </c>
      <c r="X12" s="299"/>
      <c r="Y12" s="360"/>
      <c r="Z12" s="361"/>
      <c r="AA12" s="362"/>
      <c r="AB12" s="366">
        <f t="shared" si="10"/>
        <v>0</v>
      </c>
      <c r="AC12" s="365">
        <v>1</v>
      </c>
      <c r="AD12" s="311">
        <f t="shared" si="8"/>
        <v>0</v>
      </c>
      <c r="AE12" s="299"/>
      <c r="AF12" s="360"/>
      <c r="AG12" s="361"/>
      <c r="AH12" s="362"/>
      <c r="AI12" s="366">
        <f t="shared" si="11"/>
        <v>0</v>
      </c>
      <c r="AJ12" s="365">
        <v>1</v>
      </c>
      <c r="AK12" s="311">
        <f t="shared" si="9"/>
        <v>0</v>
      </c>
      <c r="AL12" s="340"/>
      <c r="AM12" s="334">
        <f t="shared" si="12"/>
        <v>0</v>
      </c>
    </row>
    <row r="13" spans="1:39" ht="20.25" customHeight="1">
      <c r="A13" s="2272"/>
      <c r="B13" s="1419" t="s">
        <v>497</v>
      </c>
      <c r="C13" s="1489" t="s">
        <v>121</v>
      </c>
      <c r="D13" s="360"/>
      <c r="E13" s="361"/>
      <c r="F13" s="362"/>
      <c r="G13" s="51">
        <f t="shared" si="3"/>
        <v>0</v>
      </c>
      <c r="H13" s="363">
        <v>0.2</v>
      </c>
      <c r="I13" s="311">
        <f t="shared" si="0"/>
        <v>0</v>
      </c>
      <c r="J13" s="299"/>
      <c r="K13" s="360"/>
      <c r="L13" s="361"/>
      <c r="M13" s="362"/>
      <c r="N13" s="51">
        <f t="shared" si="4"/>
        <v>0</v>
      </c>
      <c r="O13" s="365">
        <v>0.5</v>
      </c>
      <c r="P13" s="311">
        <f t="shared" si="5"/>
        <v>0</v>
      </c>
      <c r="Q13" s="299"/>
      <c r="R13" s="360"/>
      <c r="S13" s="361"/>
      <c r="T13" s="362"/>
      <c r="U13" s="366">
        <f t="shared" si="6"/>
        <v>0</v>
      </c>
      <c r="V13" s="365">
        <v>1</v>
      </c>
      <c r="W13" s="311">
        <f t="shared" si="7"/>
        <v>0</v>
      </c>
      <c r="X13" s="299"/>
      <c r="Y13" s="360"/>
      <c r="Z13" s="361"/>
      <c r="AA13" s="362"/>
      <c r="AB13" s="366">
        <f t="shared" si="10"/>
        <v>0</v>
      </c>
      <c r="AC13" s="365">
        <v>1</v>
      </c>
      <c r="AD13" s="311">
        <f t="shared" si="8"/>
        <v>0</v>
      </c>
      <c r="AE13" s="299"/>
      <c r="AF13" s="360"/>
      <c r="AG13" s="361"/>
      <c r="AH13" s="362"/>
      <c r="AI13" s="366">
        <f t="shared" si="11"/>
        <v>0</v>
      </c>
      <c r="AJ13" s="365">
        <v>1</v>
      </c>
      <c r="AK13" s="311">
        <f t="shared" si="9"/>
        <v>0</v>
      </c>
      <c r="AL13" s="340"/>
      <c r="AM13" s="334">
        <f t="shared" si="12"/>
        <v>0</v>
      </c>
    </row>
    <row r="14" spans="1:39" ht="20.25" customHeight="1">
      <c r="A14" s="2272"/>
      <c r="B14" s="1419" t="s">
        <v>43</v>
      </c>
      <c r="C14" s="1489" t="s">
        <v>122</v>
      </c>
      <c r="D14" s="360"/>
      <c r="E14" s="361"/>
      <c r="F14" s="362"/>
      <c r="G14" s="51">
        <f t="shared" si="3"/>
        <v>0</v>
      </c>
      <c r="H14" s="363">
        <v>0.2</v>
      </c>
      <c r="I14" s="311">
        <f t="shared" si="0"/>
        <v>0</v>
      </c>
      <c r="J14" s="299"/>
      <c r="K14" s="360"/>
      <c r="L14" s="361"/>
      <c r="M14" s="362"/>
      <c r="N14" s="51">
        <f t="shared" si="4"/>
        <v>0</v>
      </c>
      <c r="O14" s="365">
        <v>0.5</v>
      </c>
      <c r="P14" s="311">
        <f t="shared" si="5"/>
        <v>0</v>
      </c>
      <c r="Q14" s="299"/>
      <c r="R14" s="360"/>
      <c r="S14" s="361"/>
      <c r="T14" s="362"/>
      <c r="U14" s="366">
        <f t="shared" si="6"/>
        <v>0</v>
      </c>
      <c r="V14" s="365">
        <v>1</v>
      </c>
      <c r="W14" s="311">
        <f t="shared" si="7"/>
        <v>0</v>
      </c>
      <c r="X14" s="299"/>
      <c r="Y14" s="360"/>
      <c r="Z14" s="361"/>
      <c r="AA14" s="362"/>
      <c r="AB14" s="366">
        <f t="shared" si="10"/>
        <v>0</v>
      </c>
      <c r="AC14" s="365">
        <v>1</v>
      </c>
      <c r="AD14" s="311">
        <f t="shared" si="8"/>
        <v>0</v>
      </c>
      <c r="AE14" s="299"/>
      <c r="AF14" s="360"/>
      <c r="AG14" s="361"/>
      <c r="AH14" s="362"/>
      <c r="AI14" s="366">
        <f t="shared" si="11"/>
        <v>0</v>
      </c>
      <c r="AJ14" s="365">
        <v>1</v>
      </c>
      <c r="AK14" s="311">
        <f t="shared" si="9"/>
        <v>0</v>
      </c>
      <c r="AL14" s="340"/>
      <c r="AM14" s="334">
        <f t="shared" si="12"/>
        <v>0</v>
      </c>
    </row>
    <row r="15" spans="1:39" ht="20.25" customHeight="1">
      <c r="A15" s="2272"/>
      <c r="B15" s="1419" t="s">
        <v>498</v>
      </c>
      <c r="C15" s="1489" t="s">
        <v>123</v>
      </c>
      <c r="D15" s="360"/>
      <c r="E15" s="361"/>
      <c r="F15" s="362"/>
      <c r="G15" s="51">
        <f t="shared" si="3"/>
        <v>0</v>
      </c>
      <c r="H15" s="363">
        <v>0.2</v>
      </c>
      <c r="I15" s="311">
        <f t="shared" si="0"/>
        <v>0</v>
      </c>
      <c r="J15" s="299"/>
      <c r="K15" s="360"/>
      <c r="L15" s="361"/>
      <c r="M15" s="362"/>
      <c r="N15" s="51">
        <f t="shared" si="4"/>
        <v>0</v>
      </c>
      <c r="O15" s="365">
        <v>0.5</v>
      </c>
      <c r="P15" s="311">
        <f t="shared" si="5"/>
        <v>0</v>
      </c>
      <c r="Q15" s="299"/>
      <c r="R15" s="360"/>
      <c r="S15" s="361"/>
      <c r="T15" s="362"/>
      <c r="U15" s="366">
        <f t="shared" si="6"/>
        <v>0</v>
      </c>
      <c r="V15" s="365">
        <v>1</v>
      </c>
      <c r="W15" s="311">
        <f t="shared" si="7"/>
        <v>0</v>
      </c>
      <c r="X15" s="299"/>
      <c r="Y15" s="360"/>
      <c r="Z15" s="361"/>
      <c r="AA15" s="362"/>
      <c r="AB15" s="366">
        <f t="shared" si="10"/>
        <v>0</v>
      </c>
      <c r="AC15" s="365">
        <v>1</v>
      </c>
      <c r="AD15" s="311">
        <f t="shared" si="8"/>
        <v>0</v>
      </c>
      <c r="AE15" s="299"/>
      <c r="AF15" s="360"/>
      <c r="AG15" s="361"/>
      <c r="AH15" s="362"/>
      <c r="AI15" s="366">
        <f t="shared" si="11"/>
        <v>0</v>
      </c>
      <c r="AJ15" s="365">
        <v>1</v>
      </c>
      <c r="AK15" s="311">
        <f t="shared" si="9"/>
        <v>0</v>
      </c>
      <c r="AL15" s="340"/>
      <c r="AM15" s="334">
        <f t="shared" si="12"/>
        <v>0</v>
      </c>
    </row>
    <row r="16" spans="1:39" ht="21" customHeight="1" thickBot="1">
      <c r="A16" s="2273"/>
      <c r="B16" s="1421" t="s">
        <v>499</v>
      </c>
      <c r="C16" s="1490" t="s">
        <v>124</v>
      </c>
      <c r="D16" s="367"/>
      <c r="E16" s="368"/>
      <c r="F16" s="369"/>
      <c r="G16" s="370">
        <f t="shared" si="3"/>
        <v>0</v>
      </c>
      <c r="H16" s="371">
        <v>0.2</v>
      </c>
      <c r="I16" s="312">
        <f t="shared" si="0"/>
        <v>0</v>
      </c>
      <c r="J16" s="299"/>
      <c r="K16" s="367"/>
      <c r="L16" s="368"/>
      <c r="M16" s="369"/>
      <c r="N16" s="370">
        <f t="shared" si="4"/>
        <v>0</v>
      </c>
      <c r="O16" s="372">
        <v>0.5</v>
      </c>
      <c r="P16" s="312">
        <f t="shared" si="5"/>
        <v>0</v>
      </c>
      <c r="Q16" s="299"/>
      <c r="R16" s="367"/>
      <c r="S16" s="368"/>
      <c r="T16" s="369"/>
      <c r="U16" s="373">
        <f t="shared" si="6"/>
        <v>0</v>
      </c>
      <c r="V16" s="372">
        <v>1</v>
      </c>
      <c r="W16" s="312">
        <f t="shared" si="7"/>
        <v>0</v>
      </c>
      <c r="X16" s="299"/>
      <c r="Y16" s="367"/>
      <c r="Z16" s="368"/>
      <c r="AA16" s="369"/>
      <c r="AB16" s="373">
        <f t="shared" si="10"/>
        <v>0</v>
      </c>
      <c r="AC16" s="372">
        <v>1</v>
      </c>
      <c r="AD16" s="312">
        <f t="shared" si="8"/>
        <v>0</v>
      </c>
      <c r="AE16" s="299"/>
      <c r="AF16" s="367"/>
      <c r="AG16" s="368"/>
      <c r="AH16" s="369"/>
      <c r="AI16" s="373">
        <f t="shared" si="11"/>
        <v>0</v>
      </c>
      <c r="AJ16" s="372">
        <v>1</v>
      </c>
      <c r="AK16" s="312">
        <f t="shared" si="9"/>
        <v>0</v>
      </c>
      <c r="AL16" s="340"/>
      <c r="AM16" s="374">
        <f t="shared" si="12"/>
        <v>0</v>
      </c>
    </row>
    <row r="17" spans="1:39" s="324" customFormat="1" ht="41.25" thickBot="1">
      <c r="A17" s="1513" t="s">
        <v>722</v>
      </c>
      <c r="B17" s="1423">
        <v>2</v>
      </c>
      <c r="C17" s="1491" t="s">
        <v>96</v>
      </c>
      <c r="D17" s="375"/>
      <c r="E17" s="376"/>
      <c r="F17" s="377"/>
      <c r="G17" s="378">
        <f t="shared" si="3"/>
        <v>0</v>
      </c>
      <c r="H17" s="379">
        <v>0.2</v>
      </c>
      <c r="I17" s="381">
        <f t="shared" si="0"/>
        <v>0</v>
      </c>
      <c r="J17" s="347"/>
      <c r="K17" s="375"/>
      <c r="L17" s="376"/>
      <c r="M17" s="377"/>
      <c r="N17" s="378">
        <f t="shared" si="4"/>
        <v>0</v>
      </c>
      <c r="O17" s="380">
        <v>0.5</v>
      </c>
      <c r="P17" s="381">
        <f t="shared" si="5"/>
        <v>0</v>
      </c>
      <c r="Q17" s="347"/>
      <c r="R17" s="375"/>
      <c r="S17" s="376"/>
      <c r="T17" s="377"/>
      <c r="U17" s="378">
        <f t="shared" si="6"/>
        <v>0</v>
      </c>
      <c r="V17" s="380">
        <v>1</v>
      </c>
      <c r="W17" s="381">
        <f t="shared" si="7"/>
        <v>0</v>
      </c>
      <c r="X17" s="347"/>
      <c r="Y17" s="375"/>
      <c r="Z17" s="376"/>
      <c r="AA17" s="377"/>
      <c r="AB17" s="378">
        <f t="shared" si="10"/>
        <v>0</v>
      </c>
      <c r="AC17" s="380">
        <v>1</v>
      </c>
      <c r="AD17" s="381">
        <f t="shared" si="8"/>
        <v>0</v>
      </c>
      <c r="AE17" s="347"/>
      <c r="AF17" s="375"/>
      <c r="AG17" s="376"/>
      <c r="AH17" s="377"/>
      <c r="AI17" s="378">
        <f t="shared" si="11"/>
        <v>0</v>
      </c>
      <c r="AJ17" s="380">
        <v>1</v>
      </c>
      <c r="AK17" s="381">
        <f t="shared" si="9"/>
        <v>0</v>
      </c>
      <c r="AL17" s="338"/>
      <c r="AM17" s="294">
        <f t="shared" si="12"/>
        <v>0</v>
      </c>
    </row>
    <row r="18" spans="1:39" s="324" customFormat="1" ht="18.75">
      <c r="A18" s="2271" t="s">
        <v>723</v>
      </c>
      <c r="B18" s="1417">
        <v>3</v>
      </c>
      <c r="C18" s="1488" t="s">
        <v>97</v>
      </c>
      <c r="D18" s="275">
        <f>D19+D20</f>
        <v>0</v>
      </c>
      <c r="E18" s="273">
        <f>E19+E20</f>
        <v>0</v>
      </c>
      <c r="F18" s="273">
        <f>F19+F20</f>
        <v>0</v>
      </c>
      <c r="G18" s="356">
        <f t="shared" si="3"/>
        <v>0</v>
      </c>
      <c r="H18" s="357">
        <v>0.2</v>
      </c>
      <c r="I18" s="310">
        <f t="shared" si="0"/>
        <v>0</v>
      </c>
      <c r="J18" s="298"/>
      <c r="K18" s="275">
        <f>K19+K20</f>
        <v>0</v>
      </c>
      <c r="L18" s="273">
        <f>L19+L20</f>
        <v>0</v>
      </c>
      <c r="M18" s="273">
        <f>M19+M20</f>
        <v>0</v>
      </c>
      <c r="N18" s="356">
        <f t="shared" si="4"/>
        <v>0</v>
      </c>
      <c r="O18" s="358">
        <v>0.5</v>
      </c>
      <c r="P18" s="310">
        <f>N18*O18</f>
        <v>0</v>
      </c>
      <c r="Q18" s="298"/>
      <c r="R18" s="275">
        <f>R19+R20</f>
        <v>0</v>
      </c>
      <c r="S18" s="273">
        <f>S19+S20</f>
        <v>0</v>
      </c>
      <c r="T18" s="273">
        <f>T19+T20</f>
        <v>0</v>
      </c>
      <c r="U18" s="356">
        <f t="shared" si="6"/>
        <v>0</v>
      </c>
      <c r="V18" s="358">
        <v>1</v>
      </c>
      <c r="W18" s="310">
        <f>U18*V18</f>
        <v>0</v>
      </c>
      <c r="X18" s="298"/>
      <c r="Y18" s="275">
        <f>Y19+Y20</f>
        <v>0</v>
      </c>
      <c r="Z18" s="273">
        <f>Z19+Z20</f>
        <v>0</v>
      </c>
      <c r="AA18" s="273">
        <f>AA19+AA20</f>
        <v>0</v>
      </c>
      <c r="AB18" s="356">
        <f t="shared" si="10"/>
        <v>0</v>
      </c>
      <c r="AC18" s="358">
        <v>1</v>
      </c>
      <c r="AD18" s="310">
        <f>AB18*AC18</f>
        <v>0</v>
      </c>
      <c r="AE18" s="298"/>
      <c r="AF18" s="275">
        <f>AF19+AF20</f>
        <v>0</v>
      </c>
      <c r="AG18" s="273">
        <f>AG19+AG20</f>
        <v>0</v>
      </c>
      <c r="AH18" s="273">
        <f>AH19+AH20</f>
        <v>0</v>
      </c>
      <c r="AI18" s="356">
        <f t="shared" si="11"/>
        <v>0</v>
      </c>
      <c r="AJ18" s="358">
        <v>1</v>
      </c>
      <c r="AK18" s="310">
        <f>AI18*AJ18</f>
        <v>0</v>
      </c>
      <c r="AL18" s="303"/>
      <c r="AM18" s="274">
        <f>AM19+AM20</f>
        <v>0</v>
      </c>
    </row>
    <row r="19" spans="1:39" ht="37.5">
      <c r="A19" s="2272"/>
      <c r="B19" s="1406">
        <v>3.1</v>
      </c>
      <c r="C19" s="1485" t="s">
        <v>125</v>
      </c>
      <c r="D19" s="384"/>
      <c r="E19" s="266"/>
      <c r="F19" s="290"/>
      <c r="G19" s="51">
        <f t="shared" si="3"/>
        <v>0</v>
      </c>
      <c r="H19" s="365">
        <v>0.2</v>
      </c>
      <c r="I19" s="364">
        <f t="shared" si="0"/>
        <v>0</v>
      </c>
      <c r="J19" s="348"/>
      <c r="K19" s="384"/>
      <c r="L19" s="266"/>
      <c r="M19" s="290"/>
      <c r="N19" s="51">
        <f t="shared" si="4"/>
        <v>0</v>
      </c>
      <c r="O19" s="365">
        <v>0.5</v>
      </c>
      <c r="P19" s="364">
        <f t="shared" si="5"/>
        <v>0</v>
      </c>
      <c r="Q19" s="348"/>
      <c r="R19" s="384"/>
      <c r="S19" s="266"/>
      <c r="T19" s="290"/>
      <c r="U19" s="366">
        <f t="shared" si="6"/>
        <v>0</v>
      </c>
      <c r="V19" s="365">
        <v>1</v>
      </c>
      <c r="W19" s="364">
        <f t="shared" si="7"/>
        <v>0</v>
      </c>
      <c r="X19" s="348"/>
      <c r="Y19" s="384"/>
      <c r="Z19" s="266"/>
      <c r="AA19" s="290"/>
      <c r="AB19" s="366">
        <f t="shared" si="10"/>
        <v>0</v>
      </c>
      <c r="AC19" s="365">
        <v>1</v>
      </c>
      <c r="AD19" s="364">
        <f t="shared" si="8"/>
        <v>0</v>
      </c>
      <c r="AE19" s="348"/>
      <c r="AF19" s="384"/>
      <c r="AG19" s="266"/>
      <c r="AH19" s="290"/>
      <c r="AI19" s="366">
        <f t="shared" si="11"/>
        <v>0</v>
      </c>
      <c r="AJ19" s="365">
        <v>1</v>
      </c>
      <c r="AK19" s="364">
        <f t="shared" si="9"/>
        <v>0</v>
      </c>
      <c r="AL19" s="339"/>
      <c r="AM19" s="334">
        <f>I19+P19+W19+AD19+AK19</f>
        <v>0</v>
      </c>
    </row>
    <row r="20" spans="1:39" s="325" customFormat="1" ht="20.25" customHeight="1">
      <c r="A20" s="2272"/>
      <c r="B20" s="1406">
        <v>3.2</v>
      </c>
      <c r="C20" s="1486" t="s">
        <v>126</v>
      </c>
      <c r="D20" s="385">
        <f>SUM(D21:D24)</f>
        <v>0</v>
      </c>
      <c r="E20" s="386">
        <f>SUM(E21:E24)</f>
        <v>0</v>
      </c>
      <c r="F20" s="386">
        <f>SUM(F21:F24)</f>
        <v>0</v>
      </c>
      <c r="G20" s="61">
        <f t="shared" si="3"/>
        <v>0</v>
      </c>
      <c r="H20" s="387">
        <v>0.2</v>
      </c>
      <c r="I20" s="389">
        <f t="shared" si="0"/>
        <v>0</v>
      </c>
      <c r="J20" s="349"/>
      <c r="K20" s="388">
        <f>SUM(K21:K24)</f>
        <v>0</v>
      </c>
      <c r="L20" s="386">
        <f>SUM(L21:L24)</f>
        <v>0</v>
      </c>
      <c r="M20" s="386">
        <f>SUM(M21:M24)</f>
        <v>0</v>
      </c>
      <c r="N20" s="61">
        <f t="shared" si="4"/>
        <v>0</v>
      </c>
      <c r="O20" s="387">
        <v>0.5</v>
      </c>
      <c r="P20" s="389">
        <f t="shared" si="5"/>
        <v>0</v>
      </c>
      <c r="Q20" s="349"/>
      <c r="R20" s="281">
        <f>SUM(R21:R24)</f>
        <v>0</v>
      </c>
      <c r="S20" s="287">
        <f>SUM(S21:S24)</f>
        <v>0</v>
      </c>
      <c r="T20" s="287">
        <f>SUM(T21:T24)</f>
        <v>0</v>
      </c>
      <c r="U20" s="390">
        <f t="shared" si="6"/>
        <v>0</v>
      </c>
      <c r="V20" s="387">
        <v>1</v>
      </c>
      <c r="W20" s="389">
        <f t="shared" si="7"/>
        <v>0</v>
      </c>
      <c r="X20" s="349"/>
      <c r="Y20" s="284">
        <f>SUM(Y21:Y24)</f>
        <v>0</v>
      </c>
      <c r="Z20" s="282">
        <f>SUM(Z21:Z24)</f>
        <v>0</v>
      </c>
      <c r="AA20" s="287">
        <f>SUM(AA21:AA24)</f>
        <v>0</v>
      </c>
      <c r="AB20" s="390">
        <f t="shared" si="10"/>
        <v>0</v>
      </c>
      <c r="AC20" s="387">
        <v>1</v>
      </c>
      <c r="AD20" s="389">
        <f t="shared" si="8"/>
        <v>0</v>
      </c>
      <c r="AE20" s="349"/>
      <c r="AF20" s="284">
        <f>SUM(AF21:AF24)</f>
        <v>0</v>
      </c>
      <c r="AG20" s="282">
        <f>SUM(AG21:AG24)</f>
        <v>0</v>
      </c>
      <c r="AH20" s="287">
        <f>SUM(AH21:AH24)</f>
        <v>0</v>
      </c>
      <c r="AI20" s="390">
        <f t="shared" si="11"/>
        <v>0</v>
      </c>
      <c r="AJ20" s="387">
        <v>1</v>
      </c>
      <c r="AK20" s="389">
        <f t="shared" si="9"/>
        <v>0</v>
      </c>
      <c r="AL20" s="341"/>
      <c r="AM20" s="283">
        <f>SUM(AM21:AM24)</f>
        <v>0</v>
      </c>
    </row>
    <row r="21" spans="1:39" s="324" customFormat="1" ht="20.25" customHeight="1">
      <c r="A21" s="2272"/>
      <c r="B21" s="1419" t="s">
        <v>127</v>
      </c>
      <c r="C21" s="1489" t="s">
        <v>121</v>
      </c>
      <c r="D21" s="391"/>
      <c r="E21" s="392"/>
      <c r="F21" s="393"/>
      <c r="G21" s="51">
        <f t="shared" si="3"/>
        <v>0</v>
      </c>
      <c r="H21" s="394">
        <v>0.2</v>
      </c>
      <c r="I21" s="396">
        <f t="shared" si="0"/>
        <v>0</v>
      </c>
      <c r="J21" s="350"/>
      <c r="K21" s="395"/>
      <c r="L21" s="286"/>
      <c r="M21" s="291"/>
      <c r="N21" s="51">
        <f t="shared" si="4"/>
        <v>0</v>
      </c>
      <c r="O21" s="394">
        <v>0.5</v>
      </c>
      <c r="P21" s="396">
        <f>N21*O21</f>
        <v>0</v>
      </c>
      <c r="Q21" s="350"/>
      <c r="R21" s="395"/>
      <c r="S21" s="286"/>
      <c r="T21" s="291"/>
      <c r="U21" s="366">
        <f t="shared" si="6"/>
        <v>0</v>
      </c>
      <c r="V21" s="397">
        <v>1</v>
      </c>
      <c r="W21" s="398">
        <f>U21*V21</f>
        <v>0</v>
      </c>
      <c r="X21" s="351"/>
      <c r="Y21" s="395"/>
      <c r="Z21" s="286"/>
      <c r="AA21" s="291"/>
      <c r="AB21" s="366">
        <f t="shared" si="10"/>
        <v>0</v>
      </c>
      <c r="AC21" s="394">
        <v>1</v>
      </c>
      <c r="AD21" s="396">
        <f>AB21*AC21</f>
        <v>0</v>
      </c>
      <c r="AE21" s="350"/>
      <c r="AF21" s="395"/>
      <c r="AG21" s="286"/>
      <c r="AH21" s="291"/>
      <c r="AI21" s="366">
        <f t="shared" si="11"/>
        <v>0</v>
      </c>
      <c r="AJ21" s="397">
        <v>1</v>
      </c>
      <c r="AK21" s="398">
        <f>AI21*AJ21</f>
        <v>0</v>
      </c>
      <c r="AL21" s="342"/>
      <c r="AM21" s="334">
        <f>I21+P21+W21+AD21+AK21</f>
        <v>0</v>
      </c>
    </row>
    <row r="22" spans="1:39" s="326" customFormat="1" ht="20.25" customHeight="1">
      <c r="A22" s="2272"/>
      <c r="B22" s="1419" t="s">
        <v>128</v>
      </c>
      <c r="C22" s="1489" t="s">
        <v>122</v>
      </c>
      <c r="D22" s="395"/>
      <c r="E22" s="286"/>
      <c r="F22" s="291"/>
      <c r="G22" s="51">
        <f t="shared" si="3"/>
        <v>0</v>
      </c>
      <c r="H22" s="365">
        <v>0.2</v>
      </c>
      <c r="I22" s="364">
        <f t="shared" si="0"/>
        <v>0</v>
      </c>
      <c r="J22" s="348"/>
      <c r="K22" s="395"/>
      <c r="L22" s="286"/>
      <c r="M22" s="291"/>
      <c r="N22" s="51">
        <f t="shared" si="4"/>
        <v>0</v>
      </c>
      <c r="O22" s="365">
        <v>0.5</v>
      </c>
      <c r="P22" s="364">
        <f t="shared" si="5"/>
        <v>0</v>
      </c>
      <c r="Q22" s="348"/>
      <c r="R22" s="395"/>
      <c r="S22" s="286"/>
      <c r="T22" s="291"/>
      <c r="U22" s="366">
        <f t="shared" si="6"/>
        <v>0</v>
      </c>
      <c r="V22" s="397">
        <v>1</v>
      </c>
      <c r="W22" s="398">
        <f t="shared" si="7"/>
        <v>0</v>
      </c>
      <c r="X22" s="351"/>
      <c r="Y22" s="395"/>
      <c r="Z22" s="286"/>
      <c r="AA22" s="291"/>
      <c r="AB22" s="366">
        <f t="shared" si="10"/>
        <v>0</v>
      </c>
      <c r="AC22" s="365">
        <v>1</v>
      </c>
      <c r="AD22" s="364">
        <f t="shared" si="8"/>
        <v>0</v>
      </c>
      <c r="AE22" s="348"/>
      <c r="AF22" s="395"/>
      <c r="AG22" s="286"/>
      <c r="AH22" s="291"/>
      <c r="AI22" s="366">
        <f t="shared" si="11"/>
        <v>0</v>
      </c>
      <c r="AJ22" s="365">
        <v>1</v>
      </c>
      <c r="AK22" s="364">
        <f t="shared" si="9"/>
        <v>0</v>
      </c>
      <c r="AL22" s="339"/>
      <c r="AM22" s="334">
        <f>I22+P22+W22+AD22+AK22</f>
        <v>0</v>
      </c>
    </row>
    <row r="23" spans="1:39" s="326" customFormat="1" ht="20.25" customHeight="1">
      <c r="A23" s="2272"/>
      <c r="B23" s="1419" t="s">
        <v>129</v>
      </c>
      <c r="C23" s="1489" t="s">
        <v>123</v>
      </c>
      <c r="D23" s="395"/>
      <c r="E23" s="286"/>
      <c r="F23" s="291"/>
      <c r="G23" s="51">
        <f t="shared" si="3"/>
        <v>0</v>
      </c>
      <c r="H23" s="333">
        <v>0.2</v>
      </c>
      <c r="I23" s="399">
        <f t="shared" si="0"/>
        <v>0</v>
      </c>
      <c r="J23" s="302"/>
      <c r="K23" s="395"/>
      <c r="L23" s="286"/>
      <c r="M23" s="291"/>
      <c r="N23" s="51">
        <f t="shared" si="4"/>
        <v>0</v>
      </c>
      <c r="O23" s="365">
        <v>0.5</v>
      </c>
      <c r="P23" s="399">
        <f>N23*O23</f>
        <v>0</v>
      </c>
      <c r="Q23" s="302"/>
      <c r="R23" s="395"/>
      <c r="S23" s="286"/>
      <c r="T23" s="291"/>
      <c r="U23" s="366">
        <f t="shared" si="6"/>
        <v>0</v>
      </c>
      <c r="V23" s="397">
        <v>1</v>
      </c>
      <c r="W23" s="400">
        <f>U23*V23</f>
        <v>0</v>
      </c>
      <c r="X23" s="300"/>
      <c r="Y23" s="395"/>
      <c r="Z23" s="286"/>
      <c r="AA23" s="291"/>
      <c r="AB23" s="366">
        <f t="shared" si="10"/>
        <v>0</v>
      </c>
      <c r="AC23" s="365">
        <v>1</v>
      </c>
      <c r="AD23" s="399">
        <f>AB23*AC23</f>
        <v>0</v>
      </c>
      <c r="AE23" s="302"/>
      <c r="AF23" s="395"/>
      <c r="AG23" s="286"/>
      <c r="AH23" s="291"/>
      <c r="AI23" s="366">
        <f t="shared" si="11"/>
        <v>0</v>
      </c>
      <c r="AJ23" s="365">
        <v>1</v>
      </c>
      <c r="AK23" s="400">
        <f>AI23*AJ23</f>
        <v>0</v>
      </c>
      <c r="AL23" s="343"/>
      <c r="AM23" s="334">
        <f>I23+P23+W23+AD23+AK23</f>
        <v>0</v>
      </c>
    </row>
    <row r="24" spans="1:39" s="326" customFormat="1" ht="21" customHeight="1" thickBot="1">
      <c r="A24" s="2273"/>
      <c r="B24" s="1421" t="s">
        <v>130</v>
      </c>
      <c r="C24" s="1490" t="s">
        <v>124</v>
      </c>
      <c r="D24" s="401"/>
      <c r="E24" s="402"/>
      <c r="F24" s="403"/>
      <c r="G24" s="370">
        <f t="shared" si="3"/>
        <v>0</v>
      </c>
      <c r="H24" s="372">
        <v>0.2</v>
      </c>
      <c r="I24" s="404">
        <f t="shared" si="0"/>
        <v>0</v>
      </c>
      <c r="J24" s="348"/>
      <c r="K24" s="401"/>
      <c r="L24" s="402"/>
      <c r="M24" s="403"/>
      <c r="N24" s="370">
        <f t="shared" si="4"/>
        <v>0</v>
      </c>
      <c r="O24" s="372">
        <v>0.5</v>
      </c>
      <c r="P24" s="404">
        <f t="shared" si="5"/>
        <v>0</v>
      </c>
      <c r="Q24" s="348"/>
      <c r="R24" s="401"/>
      <c r="S24" s="402"/>
      <c r="T24" s="403"/>
      <c r="U24" s="373">
        <f t="shared" si="6"/>
        <v>0</v>
      </c>
      <c r="V24" s="372">
        <v>1</v>
      </c>
      <c r="W24" s="404">
        <f t="shared" si="7"/>
        <v>0</v>
      </c>
      <c r="X24" s="348"/>
      <c r="Y24" s="401"/>
      <c r="Z24" s="402"/>
      <c r="AA24" s="403"/>
      <c r="AB24" s="373">
        <f t="shared" si="10"/>
        <v>0</v>
      </c>
      <c r="AC24" s="372">
        <v>1</v>
      </c>
      <c r="AD24" s="404">
        <f t="shared" si="8"/>
        <v>0</v>
      </c>
      <c r="AE24" s="348"/>
      <c r="AF24" s="401"/>
      <c r="AG24" s="402"/>
      <c r="AH24" s="403"/>
      <c r="AI24" s="373">
        <f t="shared" si="11"/>
        <v>0</v>
      </c>
      <c r="AJ24" s="372">
        <v>1</v>
      </c>
      <c r="AK24" s="404">
        <f t="shared" si="9"/>
        <v>0</v>
      </c>
      <c r="AL24" s="339"/>
      <c r="AM24" s="374">
        <f>I24+P24+W24+AD24+AK24</f>
        <v>0</v>
      </c>
    </row>
    <row r="25" spans="1:39" s="324" customFormat="1" ht="18.75">
      <c r="A25" s="2271" t="s">
        <v>724</v>
      </c>
      <c r="B25" s="1425">
        <v>4</v>
      </c>
      <c r="C25" s="1492" t="s">
        <v>131</v>
      </c>
      <c r="D25" s="382">
        <f>SUM(D26,D27,D32)</f>
        <v>0</v>
      </c>
      <c r="E25" s="383">
        <f>SUM(E26,E27,E32)</f>
        <v>0</v>
      </c>
      <c r="F25" s="383">
        <f>SUM(F26,F27,F32)</f>
        <v>0</v>
      </c>
      <c r="G25" s="50">
        <f t="shared" si="3"/>
        <v>0</v>
      </c>
      <c r="H25" s="354">
        <v>0.2</v>
      </c>
      <c r="I25" s="355">
        <f t="shared" si="0"/>
        <v>0</v>
      </c>
      <c r="J25" s="347"/>
      <c r="K25" s="382">
        <f>SUM(K26,K27,K32)</f>
        <v>0</v>
      </c>
      <c r="L25" s="383">
        <f>SUM(L26,L27,L32)</f>
        <v>0</v>
      </c>
      <c r="M25" s="383">
        <f>SUM(M26,M27,M32)</f>
        <v>0</v>
      </c>
      <c r="N25" s="50">
        <f t="shared" si="4"/>
        <v>0</v>
      </c>
      <c r="O25" s="354">
        <v>0.5</v>
      </c>
      <c r="P25" s="355">
        <f t="shared" si="5"/>
        <v>0</v>
      </c>
      <c r="Q25" s="347"/>
      <c r="R25" s="271">
        <f>SUM(R26,R27,R32)</f>
        <v>0</v>
      </c>
      <c r="S25" s="278">
        <f>SUM(S26,S27,S32)</f>
        <v>0</v>
      </c>
      <c r="T25" s="278">
        <f>SUM(T26,T27,T32)</f>
        <v>0</v>
      </c>
      <c r="U25" s="50">
        <f t="shared" si="6"/>
        <v>0</v>
      </c>
      <c r="V25" s="354">
        <v>1</v>
      </c>
      <c r="W25" s="355">
        <f t="shared" si="7"/>
        <v>0</v>
      </c>
      <c r="X25" s="347"/>
      <c r="Y25" s="271">
        <f>SUM(Y26,Y27,Y32)</f>
        <v>0</v>
      </c>
      <c r="Z25" s="278">
        <f>SUM(Z26,Z27,Z32)</f>
        <v>0</v>
      </c>
      <c r="AA25" s="279">
        <f>SUM(AA26,AA27,AA32)</f>
        <v>0</v>
      </c>
      <c r="AB25" s="50">
        <f t="shared" si="10"/>
        <v>0</v>
      </c>
      <c r="AC25" s="354">
        <v>1</v>
      </c>
      <c r="AD25" s="355">
        <f t="shared" si="8"/>
        <v>0</v>
      </c>
      <c r="AE25" s="347"/>
      <c r="AF25" s="271">
        <f>SUM(AF26,AF27,AF32)</f>
        <v>0</v>
      </c>
      <c r="AG25" s="278">
        <f>SUM(AG26,AG27,AG32)</f>
        <v>0</v>
      </c>
      <c r="AH25" s="278">
        <f>SUM(AH26,AH27,AH32)</f>
        <v>0</v>
      </c>
      <c r="AI25" s="50">
        <f t="shared" si="11"/>
        <v>0</v>
      </c>
      <c r="AJ25" s="354">
        <v>1</v>
      </c>
      <c r="AK25" s="355">
        <f t="shared" si="9"/>
        <v>0</v>
      </c>
      <c r="AL25" s="338"/>
      <c r="AM25" s="280">
        <f>SUM(AM26,AM27,AM32)</f>
        <v>0</v>
      </c>
    </row>
    <row r="26" spans="1:39" s="326" customFormat="1" ht="18.75">
      <c r="A26" s="2272"/>
      <c r="B26" s="1406">
        <v>4.0999999999999996</v>
      </c>
      <c r="C26" s="1486" t="s">
        <v>773</v>
      </c>
      <c r="D26" s="488"/>
      <c r="E26" s="489"/>
      <c r="F26" s="490"/>
      <c r="G26" s="51">
        <f t="shared" si="3"/>
        <v>0</v>
      </c>
      <c r="H26" s="365">
        <v>0.2</v>
      </c>
      <c r="I26" s="364">
        <f t="shared" si="0"/>
        <v>0</v>
      </c>
      <c r="J26" s="348"/>
      <c r="K26" s="76"/>
      <c r="L26" s="77"/>
      <c r="M26" s="78"/>
      <c r="N26" s="51">
        <f t="shared" si="4"/>
        <v>0</v>
      </c>
      <c r="O26" s="53">
        <v>0.5</v>
      </c>
      <c r="P26" s="52">
        <f t="shared" si="5"/>
        <v>0</v>
      </c>
      <c r="Q26" s="348"/>
      <c r="R26" s="76"/>
      <c r="S26" s="77"/>
      <c r="T26" s="78"/>
      <c r="U26" s="54">
        <f t="shared" si="6"/>
        <v>0</v>
      </c>
      <c r="V26" s="53">
        <v>1</v>
      </c>
      <c r="W26" s="52">
        <f t="shared" si="7"/>
        <v>0</v>
      </c>
      <c r="X26" s="348"/>
      <c r="Y26" s="488"/>
      <c r="Z26" s="489"/>
      <c r="AA26" s="490"/>
      <c r="AB26" s="366">
        <f t="shared" si="10"/>
        <v>0</v>
      </c>
      <c r="AC26" s="365">
        <v>1</v>
      </c>
      <c r="AD26" s="364">
        <f t="shared" si="8"/>
        <v>0</v>
      </c>
      <c r="AE26" s="348"/>
      <c r="AF26" s="76"/>
      <c r="AG26" s="77"/>
      <c r="AH26" s="78"/>
      <c r="AI26" s="54">
        <f t="shared" si="11"/>
        <v>0</v>
      </c>
      <c r="AJ26" s="53">
        <v>1</v>
      </c>
      <c r="AK26" s="52">
        <f t="shared" si="9"/>
        <v>0</v>
      </c>
      <c r="AL26" s="339"/>
      <c r="AM26" s="55">
        <f>I26+P26+W26+AD26+AK26</f>
        <v>0</v>
      </c>
    </row>
    <row r="27" spans="1:39" s="326" customFormat="1" ht="20.25" customHeight="1">
      <c r="A27" s="2272"/>
      <c r="B27" s="1409">
        <v>4.2</v>
      </c>
      <c r="C27" s="1486" t="s">
        <v>132</v>
      </c>
      <c r="D27" s="385">
        <f>SUM(D28:D31)</f>
        <v>0</v>
      </c>
      <c r="E27" s="386">
        <f>SUM(E28:E31)</f>
        <v>0</v>
      </c>
      <c r="F27" s="386">
        <f>SUM(F28:F31)</f>
        <v>0</v>
      </c>
      <c r="G27" s="61">
        <f t="shared" si="3"/>
        <v>0</v>
      </c>
      <c r="H27" s="387">
        <v>0.2</v>
      </c>
      <c r="I27" s="389">
        <f t="shared" si="0"/>
        <v>0</v>
      </c>
      <c r="J27" s="349"/>
      <c r="K27" s="63">
        <f>SUM(K28:K31)</f>
        <v>0</v>
      </c>
      <c r="L27" s="60">
        <f>SUM(L28:L31)</f>
        <v>0</v>
      </c>
      <c r="M27" s="60">
        <f>SUM(M28:M31)</f>
        <v>0</v>
      </c>
      <c r="N27" s="61">
        <f t="shared" si="4"/>
        <v>0</v>
      </c>
      <c r="O27" s="62">
        <v>0.5</v>
      </c>
      <c r="P27" s="64">
        <f t="shared" si="5"/>
        <v>0</v>
      </c>
      <c r="Q27" s="349"/>
      <c r="R27" s="66">
        <f>SUM(R28:R31)</f>
        <v>0</v>
      </c>
      <c r="S27" s="67">
        <f>SUM(S28:S31)</f>
        <v>0</v>
      </c>
      <c r="T27" s="67">
        <f>SUM(T28:T31)</f>
        <v>0</v>
      </c>
      <c r="U27" s="65">
        <f t="shared" si="6"/>
        <v>0</v>
      </c>
      <c r="V27" s="62">
        <v>1</v>
      </c>
      <c r="W27" s="64">
        <f t="shared" si="7"/>
        <v>0</v>
      </c>
      <c r="X27" s="349"/>
      <c r="Y27" s="284">
        <f>SUM(Y28:Y31)</f>
        <v>0</v>
      </c>
      <c r="Z27" s="282">
        <f>SUM(Z28:Z31)</f>
        <v>0</v>
      </c>
      <c r="AA27" s="282">
        <f>SUM(AA28:AA31)</f>
        <v>0</v>
      </c>
      <c r="AB27" s="390">
        <f t="shared" si="10"/>
        <v>0</v>
      </c>
      <c r="AC27" s="387">
        <v>1</v>
      </c>
      <c r="AD27" s="389">
        <f t="shared" si="8"/>
        <v>0</v>
      </c>
      <c r="AE27" s="349"/>
      <c r="AF27" s="66">
        <f>SUM(AF28:AF31)</f>
        <v>0</v>
      </c>
      <c r="AG27" s="67">
        <f>SUM(AG28:AG31)</f>
        <v>0</v>
      </c>
      <c r="AH27" s="67">
        <f>SUM(AH28:AH31)</f>
        <v>0</v>
      </c>
      <c r="AI27" s="65">
        <f t="shared" si="11"/>
        <v>0</v>
      </c>
      <c r="AJ27" s="62">
        <v>1</v>
      </c>
      <c r="AK27" s="64">
        <f t="shared" si="9"/>
        <v>0</v>
      </c>
      <c r="AL27" s="341"/>
      <c r="AM27" s="68">
        <f>SUM(AM28:AM31)</f>
        <v>0</v>
      </c>
    </row>
    <row r="28" spans="1:39" s="326" customFormat="1" ht="20.25" customHeight="1">
      <c r="A28" s="2272"/>
      <c r="B28" s="1419" t="s">
        <v>133</v>
      </c>
      <c r="C28" s="1489" t="s">
        <v>121</v>
      </c>
      <c r="D28" s="491"/>
      <c r="E28" s="489"/>
      <c r="F28" s="489"/>
      <c r="G28" s="51">
        <f t="shared" si="3"/>
        <v>0</v>
      </c>
      <c r="H28" s="365">
        <v>0.2</v>
      </c>
      <c r="I28" s="364">
        <f t="shared" si="0"/>
        <v>0</v>
      </c>
      <c r="J28" s="348"/>
      <c r="K28" s="76"/>
      <c r="L28" s="77"/>
      <c r="M28" s="78"/>
      <c r="N28" s="51">
        <f t="shared" si="4"/>
        <v>0</v>
      </c>
      <c r="O28" s="53">
        <v>0.5</v>
      </c>
      <c r="P28" s="52">
        <f t="shared" si="5"/>
        <v>0</v>
      </c>
      <c r="Q28" s="348"/>
      <c r="R28" s="76"/>
      <c r="S28" s="77"/>
      <c r="T28" s="78"/>
      <c r="U28" s="54">
        <f t="shared" si="6"/>
        <v>0</v>
      </c>
      <c r="V28" s="53">
        <v>1</v>
      </c>
      <c r="W28" s="52">
        <f t="shared" si="7"/>
        <v>0</v>
      </c>
      <c r="X28" s="348"/>
      <c r="Y28" s="488"/>
      <c r="Z28" s="489"/>
      <c r="AA28" s="490"/>
      <c r="AB28" s="366">
        <f t="shared" si="10"/>
        <v>0</v>
      </c>
      <c r="AC28" s="365">
        <v>1</v>
      </c>
      <c r="AD28" s="364">
        <f t="shared" si="8"/>
        <v>0</v>
      </c>
      <c r="AE28" s="348"/>
      <c r="AF28" s="76"/>
      <c r="AG28" s="77"/>
      <c r="AH28" s="78"/>
      <c r="AI28" s="54">
        <f t="shared" si="11"/>
        <v>0</v>
      </c>
      <c r="AJ28" s="53">
        <v>1</v>
      </c>
      <c r="AK28" s="52">
        <f t="shared" si="9"/>
        <v>0</v>
      </c>
      <c r="AL28" s="339"/>
      <c r="AM28" s="55">
        <f>I28+P28+W28+AD28+AK28</f>
        <v>0</v>
      </c>
    </row>
    <row r="29" spans="1:39" s="326" customFormat="1" ht="20.25" customHeight="1">
      <c r="A29" s="2272"/>
      <c r="B29" s="1419" t="s">
        <v>134</v>
      </c>
      <c r="C29" s="1489" t="s">
        <v>122</v>
      </c>
      <c r="D29" s="491"/>
      <c r="E29" s="489"/>
      <c r="F29" s="489"/>
      <c r="G29" s="51">
        <f t="shared" si="3"/>
        <v>0</v>
      </c>
      <c r="H29" s="365">
        <v>0.2</v>
      </c>
      <c r="I29" s="364">
        <f t="shared" si="0"/>
        <v>0</v>
      </c>
      <c r="J29" s="348"/>
      <c r="K29" s="76"/>
      <c r="L29" s="77"/>
      <c r="M29" s="78"/>
      <c r="N29" s="51">
        <f t="shared" si="4"/>
        <v>0</v>
      </c>
      <c r="O29" s="53">
        <v>0.5</v>
      </c>
      <c r="P29" s="52">
        <f t="shared" si="5"/>
        <v>0</v>
      </c>
      <c r="Q29" s="348"/>
      <c r="R29" s="76"/>
      <c r="S29" s="77"/>
      <c r="T29" s="78"/>
      <c r="U29" s="54">
        <f t="shared" si="6"/>
        <v>0</v>
      </c>
      <c r="V29" s="53">
        <v>1</v>
      </c>
      <c r="W29" s="52">
        <f t="shared" si="7"/>
        <v>0</v>
      </c>
      <c r="X29" s="348"/>
      <c r="Y29" s="488"/>
      <c r="Z29" s="489"/>
      <c r="AA29" s="490"/>
      <c r="AB29" s="366">
        <f t="shared" si="10"/>
        <v>0</v>
      </c>
      <c r="AC29" s="365">
        <v>1</v>
      </c>
      <c r="AD29" s="364">
        <f t="shared" si="8"/>
        <v>0</v>
      </c>
      <c r="AE29" s="348"/>
      <c r="AF29" s="76"/>
      <c r="AG29" s="77"/>
      <c r="AH29" s="78"/>
      <c r="AI29" s="54">
        <f t="shared" si="11"/>
        <v>0</v>
      </c>
      <c r="AJ29" s="53">
        <v>1</v>
      </c>
      <c r="AK29" s="52">
        <f t="shared" si="9"/>
        <v>0</v>
      </c>
      <c r="AL29" s="339"/>
      <c r="AM29" s="55">
        <f>I29+P29+W29+AD29+AK29</f>
        <v>0</v>
      </c>
    </row>
    <row r="30" spans="1:39" s="324" customFormat="1" ht="20.25" customHeight="1">
      <c r="A30" s="2272"/>
      <c r="B30" s="1419" t="s">
        <v>135</v>
      </c>
      <c r="C30" s="1489" t="s">
        <v>123</v>
      </c>
      <c r="D30" s="492"/>
      <c r="E30" s="392"/>
      <c r="F30" s="392"/>
      <c r="G30" s="51">
        <f t="shared" si="3"/>
        <v>0</v>
      </c>
      <c r="H30" s="397">
        <v>0.2</v>
      </c>
      <c r="I30" s="398">
        <f t="shared" si="0"/>
        <v>0</v>
      </c>
      <c r="J30" s="351"/>
      <c r="K30" s="79"/>
      <c r="L30" s="80"/>
      <c r="M30" s="81"/>
      <c r="N30" s="51">
        <f t="shared" si="4"/>
        <v>0</v>
      </c>
      <c r="O30" s="74">
        <v>0.5</v>
      </c>
      <c r="P30" s="75">
        <f t="shared" si="5"/>
        <v>0</v>
      </c>
      <c r="Q30" s="351"/>
      <c r="R30" s="82"/>
      <c r="S30" s="83"/>
      <c r="T30" s="84"/>
      <c r="U30" s="54">
        <f t="shared" si="6"/>
        <v>0</v>
      </c>
      <c r="V30" s="74">
        <v>1</v>
      </c>
      <c r="W30" s="75">
        <f t="shared" si="7"/>
        <v>0</v>
      </c>
      <c r="X30" s="351"/>
      <c r="Y30" s="391"/>
      <c r="Z30" s="392"/>
      <c r="AA30" s="393"/>
      <c r="AB30" s="366">
        <f t="shared" si="10"/>
        <v>0</v>
      </c>
      <c r="AC30" s="397">
        <v>1</v>
      </c>
      <c r="AD30" s="398">
        <f t="shared" si="8"/>
        <v>0</v>
      </c>
      <c r="AE30" s="351"/>
      <c r="AF30" s="69"/>
      <c r="AG30" s="70"/>
      <c r="AH30" s="71"/>
      <c r="AI30" s="54">
        <f t="shared" si="11"/>
        <v>0</v>
      </c>
      <c r="AJ30" s="74">
        <v>1</v>
      </c>
      <c r="AK30" s="75">
        <f t="shared" si="9"/>
        <v>0</v>
      </c>
      <c r="AL30" s="342"/>
      <c r="AM30" s="55">
        <f>I30+P30+W30+AD30+AK30</f>
        <v>0</v>
      </c>
    </row>
    <row r="31" spans="1:39" ht="20.25" customHeight="1">
      <c r="A31" s="2272"/>
      <c r="B31" s="1419" t="s">
        <v>136</v>
      </c>
      <c r="C31" s="1489" t="s">
        <v>124</v>
      </c>
      <c r="D31" s="433"/>
      <c r="E31" s="424"/>
      <c r="F31" s="424"/>
      <c r="G31" s="51">
        <f t="shared" si="3"/>
        <v>0</v>
      </c>
      <c r="H31" s="365">
        <v>0.2</v>
      </c>
      <c r="I31" s="311">
        <f t="shared" si="0"/>
        <v>0</v>
      </c>
      <c r="J31" s="299"/>
      <c r="K31" s="87"/>
      <c r="L31" s="86"/>
      <c r="M31" s="88"/>
      <c r="N31" s="51">
        <f t="shared" si="4"/>
        <v>0</v>
      </c>
      <c r="O31" s="53">
        <v>0.5</v>
      </c>
      <c r="P31" s="56">
        <f t="shared" si="5"/>
        <v>0</v>
      </c>
      <c r="Q31" s="299"/>
      <c r="R31" s="87"/>
      <c r="S31" s="86"/>
      <c r="T31" s="88"/>
      <c r="U31" s="54">
        <f t="shared" si="6"/>
        <v>0</v>
      </c>
      <c r="V31" s="53">
        <v>1</v>
      </c>
      <c r="W31" s="56">
        <f t="shared" si="7"/>
        <v>0</v>
      </c>
      <c r="X31" s="299"/>
      <c r="Y31" s="423"/>
      <c r="Z31" s="424"/>
      <c r="AA31" s="425"/>
      <c r="AB31" s="366">
        <f t="shared" si="10"/>
        <v>0</v>
      </c>
      <c r="AC31" s="365">
        <v>1</v>
      </c>
      <c r="AD31" s="311">
        <f t="shared" si="8"/>
        <v>0</v>
      </c>
      <c r="AE31" s="299"/>
      <c r="AF31" s="87"/>
      <c r="AG31" s="86"/>
      <c r="AH31" s="88"/>
      <c r="AI31" s="54">
        <f t="shared" si="11"/>
        <v>0</v>
      </c>
      <c r="AJ31" s="53">
        <v>1</v>
      </c>
      <c r="AK31" s="56">
        <f t="shared" si="9"/>
        <v>0</v>
      </c>
      <c r="AL31" s="340"/>
      <c r="AM31" s="55">
        <f>I31+P31+W31+AD31+AK31</f>
        <v>0</v>
      </c>
    </row>
    <row r="32" spans="1:39" s="325" customFormat="1" ht="20.25" customHeight="1">
      <c r="A32" s="2272"/>
      <c r="B32" s="1406">
        <v>4.3</v>
      </c>
      <c r="C32" s="1486" t="s">
        <v>137</v>
      </c>
      <c r="D32" s="385">
        <f>SUM(D33:D36)</f>
        <v>0</v>
      </c>
      <c r="E32" s="386">
        <f>SUM(E33:E36)</f>
        <v>0</v>
      </c>
      <c r="F32" s="386">
        <f>SUM(F33:F36)</f>
        <v>0</v>
      </c>
      <c r="G32" s="89">
        <f t="shared" si="3"/>
        <v>0</v>
      </c>
      <c r="H32" s="387">
        <v>0.2</v>
      </c>
      <c r="I32" s="313">
        <f t="shared" si="0"/>
        <v>0</v>
      </c>
      <c r="J32" s="301"/>
      <c r="K32" s="63">
        <f>SUM(K33:K36)</f>
        <v>0</v>
      </c>
      <c r="L32" s="60">
        <f>SUM(L33:L36)</f>
        <v>0</v>
      </c>
      <c r="M32" s="60">
        <f>SUM(M33:M36)</f>
        <v>0</v>
      </c>
      <c r="N32" s="89">
        <f t="shared" si="4"/>
        <v>0</v>
      </c>
      <c r="O32" s="62">
        <v>0.5</v>
      </c>
      <c r="P32" s="90">
        <f t="shared" si="5"/>
        <v>0</v>
      </c>
      <c r="Q32" s="301"/>
      <c r="R32" s="66">
        <f>SUM(R33:R36)</f>
        <v>0</v>
      </c>
      <c r="S32" s="67">
        <f>SUM(S33:S36)</f>
        <v>0</v>
      </c>
      <c r="T32" s="67">
        <f>SUM(T33:T36)</f>
        <v>0</v>
      </c>
      <c r="U32" s="91">
        <f t="shared" si="6"/>
        <v>0</v>
      </c>
      <c r="V32" s="62">
        <v>1</v>
      </c>
      <c r="W32" s="90">
        <f t="shared" si="7"/>
        <v>0</v>
      </c>
      <c r="X32" s="301"/>
      <c r="Y32" s="284">
        <f>SUM(Y33:Y36)</f>
        <v>0</v>
      </c>
      <c r="Z32" s="282">
        <f>SUM(Z33:Z36)</f>
        <v>0</v>
      </c>
      <c r="AA32" s="282">
        <f>SUM(AA33:AA36)</f>
        <v>0</v>
      </c>
      <c r="AB32" s="426">
        <f t="shared" si="10"/>
        <v>0</v>
      </c>
      <c r="AC32" s="387">
        <v>1</v>
      </c>
      <c r="AD32" s="313">
        <f t="shared" si="8"/>
        <v>0</v>
      </c>
      <c r="AE32" s="301"/>
      <c r="AF32" s="66">
        <f>SUM(AF33:AF36)</f>
        <v>0</v>
      </c>
      <c r="AG32" s="67">
        <f>SUM(AG33:AG36)</f>
        <v>0</v>
      </c>
      <c r="AH32" s="67">
        <f>SUM(AH33:AH36)</f>
        <v>0</v>
      </c>
      <c r="AI32" s="91">
        <f t="shared" si="11"/>
        <v>0</v>
      </c>
      <c r="AJ32" s="62">
        <v>1</v>
      </c>
      <c r="AK32" s="90">
        <f t="shared" si="9"/>
        <v>0</v>
      </c>
      <c r="AL32" s="344"/>
      <c r="AM32" s="68">
        <f>SUM(AM33:AM36)</f>
        <v>0</v>
      </c>
    </row>
    <row r="33" spans="1:43" ht="20.25" customHeight="1">
      <c r="A33" s="2272"/>
      <c r="B33" s="1419" t="s">
        <v>138</v>
      </c>
      <c r="C33" s="1489" t="s">
        <v>121</v>
      </c>
      <c r="D33" s="433"/>
      <c r="E33" s="424"/>
      <c r="F33" s="424"/>
      <c r="G33" s="51">
        <f t="shared" si="3"/>
        <v>0</v>
      </c>
      <c r="H33" s="365">
        <v>0.2</v>
      </c>
      <c r="I33" s="311">
        <f t="shared" si="0"/>
        <v>0</v>
      </c>
      <c r="J33" s="299"/>
      <c r="K33" s="87"/>
      <c r="L33" s="86"/>
      <c r="M33" s="88"/>
      <c r="N33" s="51">
        <f t="shared" si="4"/>
        <v>0</v>
      </c>
      <c r="O33" s="53">
        <v>0.5</v>
      </c>
      <c r="P33" s="56">
        <f t="shared" si="5"/>
        <v>0</v>
      </c>
      <c r="Q33" s="299"/>
      <c r="R33" s="87"/>
      <c r="S33" s="86"/>
      <c r="T33" s="88"/>
      <c r="U33" s="54">
        <f t="shared" si="6"/>
        <v>0</v>
      </c>
      <c r="V33" s="53">
        <v>1</v>
      </c>
      <c r="W33" s="56">
        <f t="shared" si="7"/>
        <v>0</v>
      </c>
      <c r="X33" s="299"/>
      <c r="Y33" s="423"/>
      <c r="Z33" s="424"/>
      <c r="AA33" s="425"/>
      <c r="AB33" s="366">
        <f t="shared" si="10"/>
        <v>0</v>
      </c>
      <c r="AC33" s="365">
        <v>1</v>
      </c>
      <c r="AD33" s="311">
        <f t="shared" si="8"/>
        <v>0</v>
      </c>
      <c r="AE33" s="299"/>
      <c r="AF33" s="87"/>
      <c r="AG33" s="86"/>
      <c r="AH33" s="88"/>
      <c r="AI33" s="54">
        <f t="shared" si="11"/>
        <v>0</v>
      </c>
      <c r="AJ33" s="53">
        <v>1</v>
      </c>
      <c r="AK33" s="56">
        <f t="shared" si="9"/>
        <v>0</v>
      </c>
      <c r="AL33" s="340"/>
      <c r="AM33" s="55">
        <f>I33+P33+W33+AD33+AK33</f>
        <v>0</v>
      </c>
    </row>
    <row r="34" spans="1:43" ht="20.25" customHeight="1">
      <c r="A34" s="2272"/>
      <c r="B34" s="1419" t="s">
        <v>139</v>
      </c>
      <c r="C34" s="1489" t="s">
        <v>122</v>
      </c>
      <c r="D34" s="433"/>
      <c r="E34" s="424"/>
      <c r="F34" s="424"/>
      <c r="G34" s="51">
        <f t="shared" si="3"/>
        <v>0</v>
      </c>
      <c r="H34" s="365">
        <v>0.2</v>
      </c>
      <c r="I34" s="311">
        <f t="shared" si="0"/>
        <v>0</v>
      </c>
      <c r="J34" s="299"/>
      <c r="K34" s="87"/>
      <c r="L34" s="86"/>
      <c r="M34" s="88"/>
      <c r="N34" s="51">
        <f t="shared" si="4"/>
        <v>0</v>
      </c>
      <c r="O34" s="53">
        <v>0.5</v>
      </c>
      <c r="P34" s="56">
        <f t="shared" si="5"/>
        <v>0</v>
      </c>
      <c r="Q34" s="299"/>
      <c r="R34" s="87"/>
      <c r="S34" s="86"/>
      <c r="T34" s="88"/>
      <c r="U34" s="54">
        <f t="shared" si="6"/>
        <v>0</v>
      </c>
      <c r="V34" s="53">
        <v>1</v>
      </c>
      <c r="W34" s="56">
        <f t="shared" si="7"/>
        <v>0</v>
      </c>
      <c r="X34" s="299"/>
      <c r="Y34" s="423"/>
      <c r="Z34" s="424"/>
      <c r="AA34" s="425"/>
      <c r="AB34" s="366">
        <f t="shared" si="10"/>
        <v>0</v>
      </c>
      <c r="AC34" s="365">
        <v>1</v>
      </c>
      <c r="AD34" s="311">
        <f t="shared" si="8"/>
        <v>0</v>
      </c>
      <c r="AE34" s="299"/>
      <c r="AF34" s="87"/>
      <c r="AG34" s="86"/>
      <c r="AH34" s="88"/>
      <c r="AI34" s="54">
        <f t="shared" si="11"/>
        <v>0</v>
      </c>
      <c r="AJ34" s="53">
        <v>1</v>
      </c>
      <c r="AK34" s="56">
        <f t="shared" si="9"/>
        <v>0</v>
      </c>
      <c r="AL34" s="340"/>
      <c r="AM34" s="55">
        <f>I34+P34+W34+AD34+AK34</f>
        <v>0</v>
      </c>
    </row>
    <row r="35" spans="1:43" ht="20.25" customHeight="1">
      <c r="A35" s="2272"/>
      <c r="B35" s="1419" t="s">
        <v>140</v>
      </c>
      <c r="C35" s="1489" t="s">
        <v>123</v>
      </c>
      <c r="D35" s="433"/>
      <c r="E35" s="424"/>
      <c r="F35" s="424"/>
      <c r="G35" s="51">
        <f t="shared" si="3"/>
        <v>0</v>
      </c>
      <c r="H35" s="365">
        <v>0.2</v>
      </c>
      <c r="I35" s="311">
        <f t="shared" si="0"/>
        <v>0</v>
      </c>
      <c r="J35" s="299"/>
      <c r="K35" s="87"/>
      <c r="L35" s="86"/>
      <c r="M35" s="88"/>
      <c r="N35" s="51">
        <f t="shared" si="4"/>
        <v>0</v>
      </c>
      <c r="O35" s="53">
        <v>0.5</v>
      </c>
      <c r="P35" s="56">
        <f t="shared" si="5"/>
        <v>0</v>
      </c>
      <c r="Q35" s="299"/>
      <c r="R35" s="87"/>
      <c r="S35" s="86"/>
      <c r="T35" s="88"/>
      <c r="U35" s="54">
        <f t="shared" si="6"/>
        <v>0</v>
      </c>
      <c r="V35" s="53">
        <v>1</v>
      </c>
      <c r="W35" s="56">
        <f t="shared" si="7"/>
        <v>0</v>
      </c>
      <c r="X35" s="299"/>
      <c r="Y35" s="423"/>
      <c r="Z35" s="424"/>
      <c r="AA35" s="425"/>
      <c r="AB35" s="366">
        <f t="shared" si="10"/>
        <v>0</v>
      </c>
      <c r="AC35" s="365">
        <v>1</v>
      </c>
      <c r="AD35" s="311">
        <f t="shared" si="8"/>
        <v>0</v>
      </c>
      <c r="AE35" s="299"/>
      <c r="AF35" s="87"/>
      <c r="AG35" s="86"/>
      <c r="AH35" s="88"/>
      <c r="AI35" s="54">
        <f t="shared" si="11"/>
        <v>0</v>
      </c>
      <c r="AJ35" s="53">
        <v>1</v>
      </c>
      <c r="AK35" s="56">
        <f t="shared" si="9"/>
        <v>0</v>
      </c>
      <c r="AL35" s="340"/>
      <c r="AM35" s="55">
        <f>I35+P35+W35+AD35+AK35</f>
        <v>0</v>
      </c>
    </row>
    <row r="36" spans="1:43" s="327" customFormat="1" ht="21" customHeight="1" thickBot="1">
      <c r="A36" s="2273"/>
      <c r="B36" s="1427" t="s">
        <v>141</v>
      </c>
      <c r="C36" s="1493" t="s">
        <v>124</v>
      </c>
      <c r="D36" s="493"/>
      <c r="E36" s="494"/>
      <c r="F36" s="494"/>
      <c r="G36" s="370">
        <f t="shared" si="3"/>
        <v>0</v>
      </c>
      <c r="H36" s="439">
        <v>0.2</v>
      </c>
      <c r="I36" s="442">
        <f t="shared" si="0"/>
        <v>0</v>
      </c>
      <c r="J36" s="350"/>
      <c r="K36" s="409"/>
      <c r="L36" s="405"/>
      <c r="M36" s="410"/>
      <c r="N36" s="406">
        <f t="shared" si="4"/>
        <v>0</v>
      </c>
      <c r="O36" s="407">
        <v>0.5</v>
      </c>
      <c r="P36" s="408">
        <f t="shared" si="5"/>
        <v>0</v>
      </c>
      <c r="Q36" s="350"/>
      <c r="R36" s="411"/>
      <c r="S36" s="412"/>
      <c r="T36" s="293"/>
      <c r="U36" s="413">
        <f t="shared" si="6"/>
        <v>0</v>
      </c>
      <c r="V36" s="414">
        <v>1</v>
      </c>
      <c r="W36" s="415">
        <f t="shared" si="7"/>
        <v>0</v>
      </c>
      <c r="X36" s="351"/>
      <c r="Y36" s="487"/>
      <c r="Z36" s="288"/>
      <c r="AA36" s="292"/>
      <c r="AB36" s="373">
        <f t="shared" si="10"/>
        <v>0</v>
      </c>
      <c r="AC36" s="443">
        <v>1</v>
      </c>
      <c r="AD36" s="444">
        <f>AB36*AC36</f>
        <v>0</v>
      </c>
      <c r="AE36" s="351"/>
      <c r="AF36" s="411"/>
      <c r="AG36" s="412"/>
      <c r="AH36" s="293"/>
      <c r="AI36" s="413">
        <f t="shared" si="11"/>
        <v>0</v>
      </c>
      <c r="AJ36" s="414">
        <v>1</v>
      </c>
      <c r="AK36" s="415">
        <f>AI36*AJ36</f>
        <v>0</v>
      </c>
      <c r="AL36" s="342"/>
      <c r="AM36" s="416">
        <f>I36+P36+W36+AD36+AK36</f>
        <v>0</v>
      </c>
    </row>
    <row r="37" spans="1:43" s="328" customFormat="1" ht="20.25">
      <c r="A37" s="1511"/>
      <c r="B37" s="1429">
        <v>5</v>
      </c>
      <c r="C37" s="1494" t="s">
        <v>142</v>
      </c>
      <c r="D37" s="419">
        <f>D38+D39+D44</f>
        <v>0</v>
      </c>
      <c r="E37" s="420">
        <f>E38+E39+E44</f>
        <v>0</v>
      </c>
      <c r="F37" s="421">
        <f>F38+F39+F44</f>
        <v>0</v>
      </c>
      <c r="G37" s="356">
        <f t="shared" si="3"/>
        <v>0</v>
      </c>
      <c r="H37" s="358">
        <v>0.2</v>
      </c>
      <c r="I37" s="310">
        <f t="shared" si="0"/>
        <v>0</v>
      </c>
      <c r="J37" s="298"/>
      <c r="K37" s="422">
        <f>K38+K39+K44</f>
        <v>0</v>
      </c>
      <c r="L37" s="420">
        <f>L38+L39+L44</f>
        <v>0</v>
      </c>
      <c r="M37" s="420">
        <f>M38+M39+M44</f>
        <v>0</v>
      </c>
      <c r="N37" s="356">
        <f t="shared" si="4"/>
        <v>0</v>
      </c>
      <c r="O37" s="358">
        <v>0.5</v>
      </c>
      <c r="P37" s="310">
        <f>N37*O37</f>
        <v>0</v>
      </c>
      <c r="Q37" s="298"/>
      <c r="R37" s="275">
        <f>R38+R39+R44</f>
        <v>0</v>
      </c>
      <c r="S37" s="273">
        <f>S38+S39+S44</f>
        <v>0</v>
      </c>
      <c r="T37" s="273">
        <f>T38+T39+T44</f>
        <v>0</v>
      </c>
      <c r="U37" s="356">
        <f t="shared" si="6"/>
        <v>0</v>
      </c>
      <c r="V37" s="358">
        <v>1</v>
      </c>
      <c r="W37" s="310">
        <f>U37*V37</f>
        <v>0</v>
      </c>
      <c r="X37" s="298"/>
      <c r="Y37" s="275">
        <f>Y38+Y39+Y44</f>
        <v>0</v>
      </c>
      <c r="Z37" s="273">
        <f>Z38+Z39+Z44</f>
        <v>0</v>
      </c>
      <c r="AA37" s="273">
        <f>AA38+AA39+AA44</f>
        <v>0</v>
      </c>
      <c r="AB37" s="356">
        <f t="shared" si="10"/>
        <v>0</v>
      </c>
      <c r="AC37" s="358">
        <v>1</v>
      </c>
      <c r="AD37" s="310">
        <f>AB37*AC37</f>
        <v>0</v>
      </c>
      <c r="AE37" s="298"/>
      <c r="AF37" s="275">
        <f>AF38+AF39+AF44</f>
        <v>0</v>
      </c>
      <c r="AG37" s="273">
        <f>AG38+AG39+AG44</f>
        <v>0</v>
      </c>
      <c r="AH37" s="273">
        <f>AH38+AH39+AH44</f>
        <v>0</v>
      </c>
      <c r="AI37" s="356">
        <f t="shared" si="11"/>
        <v>0</v>
      </c>
      <c r="AJ37" s="358">
        <v>1</v>
      </c>
      <c r="AK37" s="310">
        <f>AI37*AJ37</f>
        <v>0</v>
      </c>
      <c r="AL37" s="303"/>
      <c r="AM37" s="274">
        <f>SUM(AM38,AM39,AM44)</f>
        <v>0</v>
      </c>
    </row>
    <row r="38" spans="1:43" ht="41.25" thickBot="1">
      <c r="A38" s="1513" t="s">
        <v>736</v>
      </c>
      <c r="B38" s="1409">
        <v>5.0999999999999996</v>
      </c>
      <c r="C38" s="1485" t="s">
        <v>143</v>
      </c>
      <c r="D38" s="423"/>
      <c r="E38" s="424"/>
      <c r="F38" s="425"/>
      <c r="G38" s="51">
        <f t="shared" si="3"/>
        <v>0</v>
      </c>
      <c r="H38" s="365">
        <v>0.2</v>
      </c>
      <c r="I38" s="364">
        <f t="shared" si="0"/>
        <v>0</v>
      </c>
      <c r="J38" s="348"/>
      <c r="K38" s="423"/>
      <c r="L38" s="424"/>
      <c r="M38" s="425"/>
      <c r="N38" s="51">
        <f t="shared" si="4"/>
        <v>0</v>
      </c>
      <c r="O38" s="365">
        <v>0.5</v>
      </c>
      <c r="P38" s="364">
        <f t="shared" ref="P38:P68" si="13">N38*O38</f>
        <v>0</v>
      </c>
      <c r="Q38" s="348"/>
      <c r="R38" s="423"/>
      <c r="S38" s="424"/>
      <c r="T38" s="425"/>
      <c r="U38" s="366">
        <f t="shared" si="6"/>
        <v>0</v>
      </c>
      <c r="V38" s="365">
        <v>1</v>
      </c>
      <c r="W38" s="364">
        <f t="shared" ref="W38:W68" si="14">U38*V38</f>
        <v>0</v>
      </c>
      <c r="X38" s="348"/>
      <c r="Y38" s="423"/>
      <c r="Z38" s="424"/>
      <c r="AA38" s="425"/>
      <c r="AB38" s="366">
        <f t="shared" si="10"/>
        <v>0</v>
      </c>
      <c r="AC38" s="365">
        <v>1</v>
      </c>
      <c r="AD38" s="364">
        <f>AB38*AC38</f>
        <v>0</v>
      </c>
      <c r="AE38" s="348"/>
      <c r="AF38" s="423"/>
      <c r="AG38" s="424"/>
      <c r="AH38" s="425"/>
      <c r="AI38" s="366">
        <f t="shared" si="11"/>
        <v>0</v>
      </c>
      <c r="AJ38" s="365">
        <v>1</v>
      </c>
      <c r="AK38" s="364">
        <f>AI38*AJ38</f>
        <v>0</v>
      </c>
      <c r="AL38" s="339"/>
      <c r="AM38" s="334">
        <f>I38+P38+W38+AD38+AK38</f>
        <v>0</v>
      </c>
    </row>
    <row r="39" spans="1:43" s="329" customFormat="1" ht="38.25" thickBot="1">
      <c r="A39" s="2239" t="s">
        <v>726</v>
      </c>
      <c r="B39" s="1409">
        <v>5.2</v>
      </c>
      <c r="C39" s="1485" t="s">
        <v>790</v>
      </c>
      <c r="D39" s="281">
        <f>SUM(D40:D43)</f>
        <v>0</v>
      </c>
      <c r="E39" s="287">
        <f>SUM(E40:E43)</f>
        <v>0</v>
      </c>
      <c r="F39" s="287">
        <f>SUM(F40:F43)</f>
        <v>0</v>
      </c>
      <c r="G39" s="89">
        <f t="shared" si="3"/>
        <v>0</v>
      </c>
      <c r="H39" s="387">
        <v>0.2</v>
      </c>
      <c r="I39" s="389">
        <f t="shared" si="0"/>
        <v>0</v>
      </c>
      <c r="J39" s="349"/>
      <c r="K39" s="284">
        <f>SUM(K40:K43)</f>
        <v>0</v>
      </c>
      <c r="L39" s="282">
        <f>SUM(L40:L43)</f>
        <v>0</v>
      </c>
      <c r="M39" s="282">
        <f>SUM(M40:M43)</f>
        <v>0</v>
      </c>
      <c r="N39" s="89">
        <f t="shared" si="4"/>
        <v>0</v>
      </c>
      <c r="O39" s="387">
        <v>0.5</v>
      </c>
      <c r="P39" s="389">
        <f t="shared" si="13"/>
        <v>0</v>
      </c>
      <c r="Q39" s="349"/>
      <c r="R39" s="284">
        <f>SUM(R40:R43)</f>
        <v>0</v>
      </c>
      <c r="S39" s="282">
        <f>SUM(S40:S43)</f>
        <v>0</v>
      </c>
      <c r="T39" s="282">
        <f>SUM(T40:T43)</f>
        <v>0</v>
      </c>
      <c r="U39" s="426">
        <f t="shared" si="6"/>
        <v>0</v>
      </c>
      <c r="V39" s="387">
        <v>1</v>
      </c>
      <c r="W39" s="389">
        <f t="shared" si="14"/>
        <v>0</v>
      </c>
      <c r="X39" s="349"/>
      <c r="Y39" s="284">
        <f>SUM(Y40:Y43)</f>
        <v>0</v>
      </c>
      <c r="Z39" s="282">
        <f>SUM(Z40:Z43)</f>
        <v>0</v>
      </c>
      <c r="AA39" s="282">
        <f>SUM(AA40:AA43)</f>
        <v>0</v>
      </c>
      <c r="AB39" s="426">
        <f t="shared" si="10"/>
        <v>0</v>
      </c>
      <c r="AC39" s="387">
        <v>1</v>
      </c>
      <c r="AD39" s="389">
        <f t="shared" ref="AD39:AD68" si="15">AB39*AC39</f>
        <v>0</v>
      </c>
      <c r="AE39" s="349"/>
      <c r="AF39" s="284">
        <f>SUM(AF40:AF43)</f>
        <v>0</v>
      </c>
      <c r="AG39" s="282">
        <f>SUM(AG40:AG43)</f>
        <v>0</v>
      </c>
      <c r="AH39" s="282">
        <f>SUM(AH40:AH43)</f>
        <v>0</v>
      </c>
      <c r="AI39" s="426">
        <f t="shared" si="11"/>
        <v>0</v>
      </c>
      <c r="AJ39" s="387">
        <v>1</v>
      </c>
      <c r="AK39" s="389">
        <f t="shared" ref="AK39:AK68" si="16">AI39*AJ39</f>
        <v>0</v>
      </c>
      <c r="AL39" s="341"/>
      <c r="AM39" s="283">
        <f>SUM(AM40:AM43)</f>
        <v>0</v>
      </c>
    </row>
    <row r="40" spans="1:43" s="326" customFormat="1" ht="19.5" thickBot="1">
      <c r="A40" s="2239"/>
      <c r="B40" s="1431" t="s">
        <v>500</v>
      </c>
      <c r="C40" s="1489" t="s">
        <v>121</v>
      </c>
      <c r="D40" s="423"/>
      <c r="E40" s="424"/>
      <c r="F40" s="425"/>
      <c r="G40" s="51">
        <f t="shared" si="3"/>
        <v>0</v>
      </c>
      <c r="H40" s="365">
        <v>0.2</v>
      </c>
      <c r="I40" s="364">
        <f t="shared" si="0"/>
        <v>0</v>
      </c>
      <c r="J40" s="348"/>
      <c r="K40" s="423"/>
      <c r="L40" s="424"/>
      <c r="M40" s="425"/>
      <c r="N40" s="51">
        <f t="shared" si="4"/>
        <v>0</v>
      </c>
      <c r="O40" s="365">
        <v>0.5</v>
      </c>
      <c r="P40" s="364">
        <f t="shared" si="13"/>
        <v>0</v>
      </c>
      <c r="Q40" s="348"/>
      <c r="R40" s="423"/>
      <c r="S40" s="424"/>
      <c r="T40" s="425"/>
      <c r="U40" s="366">
        <f t="shared" si="6"/>
        <v>0</v>
      </c>
      <c r="V40" s="365">
        <v>1</v>
      </c>
      <c r="W40" s="364">
        <f t="shared" si="14"/>
        <v>0</v>
      </c>
      <c r="X40" s="348"/>
      <c r="Y40" s="423"/>
      <c r="Z40" s="424"/>
      <c r="AA40" s="425"/>
      <c r="AB40" s="366">
        <f t="shared" si="10"/>
        <v>0</v>
      </c>
      <c r="AC40" s="365">
        <v>1</v>
      </c>
      <c r="AD40" s="364">
        <f t="shared" si="15"/>
        <v>0</v>
      </c>
      <c r="AE40" s="348"/>
      <c r="AF40" s="423"/>
      <c r="AG40" s="424"/>
      <c r="AH40" s="425"/>
      <c r="AI40" s="366">
        <f t="shared" si="11"/>
        <v>0</v>
      </c>
      <c r="AJ40" s="365">
        <v>1</v>
      </c>
      <c r="AK40" s="364">
        <f t="shared" si="16"/>
        <v>0</v>
      </c>
      <c r="AL40" s="339"/>
      <c r="AM40" s="334">
        <f>I40+P40+W40+AD40+AK40</f>
        <v>0</v>
      </c>
      <c r="AN40" s="321"/>
      <c r="AO40" s="321"/>
      <c r="AP40" s="321"/>
      <c r="AQ40" s="321"/>
    </row>
    <row r="41" spans="1:43" s="326" customFormat="1" ht="19.5" thickBot="1">
      <c r="A41" s="2239"/>
      <c r="B41" s="1431" t="s">
        <v>501</v>
      </c>
      <c r="C41" s="1489" t="s">
        <v>122</v>
      </c>
      <c r="D41" s="423"/>
      <c r="E41" s="424"/>
      <c r="F41" s="425"/>
      <c r="G41" s="51">
        <f t="shared" si="3"/>
        <v>0</v>
      </c>
      <c r="H41" s="365">
        <v>0.2</v>
      </c>
      <c r="I41" s="364">
        <f t="shared" si="0"/>
        <v>0</v>
      </c>
      <c r="J41" s="348"/>
      <c r="K41" s="423"/>
      <c r="L41" s="424"/>
      <c r="M41" s="425"/>
      <c r="N41" s="51">
        <f t="shared" si="4"/>
        <v>0</v>
      </c>
      <c r="O41" s="365">
        <v>0.5</v>
      </c>
      <c r="P41" s="364">
        <f t="shared" si="13"/>
        <v>0</v>
      </c>
      <c r="Q41" s="348"/>
      <c r="R41" s="423"/>
      <c r="S41" s="427"/>
      <c r="T41" s="425"/>
      <c r="U41" s="366">
        <f t="shared" si="6"/>
        <v>0</v>
      </c>
      <c r="V41" s="365">
        <v>1</v>
      </c>
      <c r="W41" s="364">
        <f t="shared" si="14"/>
        <v>0</v>
      </c>
      <c r="X41" s="348"/>
      <c r="Y41" s="423"/>
      <c r="Z41" s="424"/>
      <c r="AA41" s="425"/>
      <c r="AB41" s="366">
        <f t="shared" si="10"/>
        <v>0</v>
      </c>
      <c r="AC41" s="365">
        <v>1</v>
      </c>
      <c r="AD41" s="364">
        <f t="shared" si="15"/>
        <v>0</v>
      </c>
      <c r="AE41" s="348"/>
      <c r="AF41" s="423"/>
      <c r="AG41" s="424"/>
      <c r="AH41" s="425"/>
      <c r="AI41" s="366">
        <f t="shared" si="11"/>
        <v>0</v>
      </c>
      <c r="AJ41" s="365">
        <v>1</v>
      </c>
      <c r="AK41" s="364">
        <f t="shared" si="16"/>
        <v>0</v>
      </c>
      <c r="AL41" s="339"/>
      <c r="AM41" s="334">
        <f>I41+P41+W41+AD41+AK41</f>
        <v>0</v>
      </c>
      <c r="AN41" s="321"/>
      <c r="AO41" s="321"/>
      <c r="AP41" s="321"/>
      <c r="AQ41" s="321"/>
    </row>
    <row r="42" spans="1:43" s="326" customFormat="1" ht="19.5" thickBot="1">
      <c r="A42" s="2239"/>
      <c r="B42" s="1431" t="s">
        <v>502</v>
      </c>
      <c r="C42" s="1489" t="s">
        <v>123</v>
      </c>
      <c r="D42" s="423"/>
      <c r="E42" s="424"/>
      <c r="F42" s="425"/>
      <c r="G42" s="51">
        <f t="shared" si="3"/>
        <v>0</v>
      </c>
      <c r="H42" s="365">
        <v>0.2</v>
      </c>
      <c r="I42" s="364">
        <f t="shared" si="0"/>
        <v>0</v>
      </c>
      <c r="J42" s="348"/>
      <c r="K42" s="423"/>
      <c r="L42" s="424"/>
      <c r="M42" s="425"/>
      <c r="N42" s="51">
        <f t="shared" si="4"/>
        <v>0</v>
      </c>
      <c r="O42" s="365">
        <v>0.5</v>
      </c>
      <c r="P42" s="364">
        <f t="shared" si="13"/>
        <v>0</v>
      </c>
      <c r="Q42" s="348"/>
      <c r="R42" s="423"/>
      <c r="S42" s="424"/>
      <c r="T42" s="425"/>
      <c r="U42" s="366">
        <f t="shared" si="6"/>
        <v>0</v>
      </c>
      <c r="V42" s="365">
        <v>1</v>
      </c>
      <c r="W42" s="364">
        <f t="shared" si="14"/>
        <v>0</v>
      </c>
      <c r="X42" s="348"/>
      <c r="Y42" s="423"/>
      <c r="Z42" s="424"/>
      <c r="AA42" s="425"/>
      <c r="AB42" s="366">
        <f t="shared" si="10"/>
        <v>0</v>
      </c>
      <c r="AC42" s="365">
        <v>1</v>
      </c>
      <c r="AD42" s="364">
        <f t="shared" si="15"/>
        <v>0</v>
      </c>
      <c r="AE42" s="348"/>
      <c r="AF42" s="423"/>
      <c r="AG42" s="424"/>
      <c r="AH42" s="425"/>
      <c r="AI42" s="366">
        <f t="shared" si="11"/>
        <v>0</v>
      </c>
      <c r="AJ42" s="365">
        <v>1</v>
      </c>
      <c r="AK42" s="364">
        <f t="shared" si="16"/>
        <v>0</v>
      </c>
      <c r="AL42" s="339"/>
      <c r="AM42" s="334">
        <f>I42+P42+W42+AD42+AK42</f>
        <v>0</v>
      </c>
      <c r="AN42" s="321"/>
      <c r="AO42" s="321"/>
      <c r="AP42" s="321"/>
      <c r="AQ42" s="321"/>
    </row>
    <row r="43" spans="1:43" s="326" customFormat="1" ht="19.5" thickBot="1">
      <c r="A43" s="2239"/>
      <c r="B43" s="1431" t="s">
        <v>503</v>
      </c>
      <c r="C43" s="1489" t="s">
        <v>124</v>
      </c>
      <c r="D43" s="423"/>
      <c r="E43" s="424"/>
      <c r="F43" s="425"/>
      <c r="G43" s="51">
        <f t="shared" si="3"/>
        <v>0</v>
      </c>
      <c r="H43" s="365">
        <v>0.2</v>
      </c>
      <c r="I43" s="364">
        <f t="shared" si="0"/>
        <v>0</v>
      </c>
      <c r="J43" s="348"/>
      <c r="K43" s="423"/>
      <c r="L43" s="424"/>
      <c r="M43" s="425"/>
      <c r="N43" s="51">
        <f t="shared" si="4"/>
        <v>0</v>
      </c>
      <c r="O43" s="365">
        <v>0.5</v>
      </c>
      <c r="P43" s="364">
        <f t="shared" si="13"/>
        <v>0</v>
      </c>
      <c r="Q43" s="348"/>
      <c r="R43" s="423"/>
      <c r="S43" s="424"/>
      <c r="T43" s="425"/>
      <c r="U43" s="366">
        <f t="shared" si="6"/>
        <v>0</v>
      </c>
      <c r="V43" s="365">
        <v>1</v>
      </c>
      <c r="W43" s="364">
        <f t="shared" si="14"/>
        <v>0</v>
      </c>
      <c r="X43" s="348"/>
      <c r="Y43" s="423"/>
      <c r="Z43" s="424"/>
      <c r="AA43" s="425"/>
      <c r="AB43" s="366">
        <f t="shared" si="10"/>
        <v>0</v>
      </c>
      <c r="AC43" s="365">
        <v>1</v>
      </c>
      <c r="AD43" s="364">
        <f t="shared" si="15"/>
        <v>0</v>
      </c>
      <c r="AE43" s="348"/>
      <c r="AF43" s="423"/>
      <c r="AG43" s="424"/>
      <c r="AH43" s="425"/>
      <c r="AI43" s="366">
        <f t="shared" si="11"/>
        <v>0</v>
      </c>
      <c r="AJ43" s="365">
        <v>1</v>
      </c>
      <c r="AK43" s="364">
        <f t="shared" si="16"/>
        <v>0</v>
      </c>
      <c r="AL43" s="339"/>
      <c r="AM43" s="334">
        <f>I43+P43+W43+AD43+AK43</f>
        <v>0</v>
      </c>
      <c r="AN43" s="321"/>
      <c r="AO43" s="321"/>
      <c r="AP43" s="321"/>
      <c r="AQ43" s="321"/>
    </row>
    <row r="44" spans="1:43" s="329" customFormat="1" ht="38.25" thickBot="1">
      <c r="A44" s="2239" t="s">
        <v>737</v>
      </c>
      <c r="B44" s="1409">
        <v>5.3</v>
      </c>
      <c r="C44" s="1485" t="s">
        <v>664</v>
      </c>
      <c r="D44" s="385">
        <f>SUM(D45:D48)</f>
        <v>0</v>
      </c>
      <c r="E44" s="386">
        <f>SUM(E45:E48)</f>
        <v>0</v>
      </c>
      <c r="F44" s="386">
        <f>SUM(F45:F48)</f>
        <v>0</v>
      </c>
      <c r="G44" s="89">
        <f t="shared" si="3"/>
        <v>0</v>
      </c>
      <c r="H44" s="387">
        <v>0.2</v>
      </c>
      <c r="I44" s="389">
        <f t="shared" si="0"/>
        <v>0</v>
      </c>
      <c r="J44" s="349"/>
      <c r="K44" s="388">
        <f>SUM(K45:K48)</f>
        <v>0</v>
      </c>
      <c r="L44" s="386">
        <f>SUM(L45:L48)</f>
        <v>0</v>
      </c>
      <c r="M44" s="386">
        <f>SUM(M45:M48)</f>
        <v>0</v>
      </c>
      <c r="N44" s="89">
        <f t="shared" si="4"/>
        <v>0</v>
      </c>
      <c r="O44" s="387">
        <v>0.5</v>
      </c>
      <c r="P44" s="389">
        <f t="shared" si="13"/>
        <v>0</v>
      </c>
      <c r="Q44" s="349"/>
      <c r="R44" s="284">
        <f>SUM(R45:R48)</f>
        <v>0</v>
      </c>
      <c r="S44" s="282">
        <f>SUM(S45:S48)</f>
        <v>0</v>
      </c>
      <c r="T44" s="282">
        <f>SUM(T45:T48)</f>
        <v>0</v>
      </c>
      <c r="U44" s="426">
        <f t="shared" si="6"/>
        <v>0</v>
      </c>
      <c r="V44" s="387">
        <v>1</v>
      </c>
      <c r="W44" s="389">
        <f t="shared" si="14"/>
        <v>0</v>
      </c>
      <c r="X44" s="349"/>
      <c r="Y44" s="284">
        <f>SUM(Y45:Y48)</f>
        <v>0</v>
      </c>
      <c r="Z44" s="282">
        <f>SUM(Z45:Z48)</f>
        <v>0</v>
      </c>
      <c r="AA44" s="282">
        <f>SUM(AA45:AA48)</f>
        <v>0</v>
      </c>
      <c r="AB44" s="426">
        <f t="shared" si="10"/>
        <v>0</v>
      </c>
      <c r="AC44" s="387">
        <v>1</v>
      </c>
      <c r="AD44" s="389">
        <f t="shared" si="15"/>
        <v>0</v>
      </c>
      <c r="AE44" s="349"/>
      <c r="AF44" s="284">
        <f>SUM(AF45:AF48)</f>
        <v>0</v>
      </c>
      <c r="AG44" s="282">
        <f>SUM(AG45:AG48)</f>
        <v>0</v>
      </c>
      <c r="AH44" s="282">
        <f>SUM(AH45:AH48)</f>
        <v>0</v>
      </c>
      <c r="AI44" s="426">
        <f t="shared" si="11"/>
        <v>0</v>
      </c>
      <c r="AJ44" s="387">
        <v>1</v>
      </c>
      <c r="AK44" s="389">
        <f t="shared" si="16"/>
        <v>0</v>
      </c>
      <c r="AL44" s="341"/>
      <c r="AM44" s="283">
        <f>SUM(AM45:AM48)</f>
        <v>0</v>
      </c>
      <c r="AN44" s="325"/>
      <c r="AO44" s="325"/>
      <c r="AP44" s="325"/>
      <c r="AQ44" s="325"/>
    </row>
    <row r="45" spans="1:43" s="328" customFormat="1" ht="19.5" thickBot="1">
      <c r="A45" s="2239"/>
      <c r="B45" s="1431" t="s">
        <v>504</v>
      </c>
      <c r="C45" s="1489" t="s">
        <v>121</v>
      </c>
      <c r="D45" s="428"/>
      <c r="E45" s="429"/>
      <c r="F45" s="429"/>
      <c r="G45" s="51">
        <f t="shared" si="3"/>
        <v>0</v>
      </c>
      <c r="H45" s="394">
        <v>0.2</v>
      </c>
      <c r="I45" s="396">
        <f t="shared" si="0"/>
        <v>0</v>
      </c>
      <c r="J45" s="350"/>
      <c r="K45" s="430"/>
      <c r="L45" s="431"/>
      <c r="M45" s="432"/>
      <c r="N45" s="51">
        <f t="shared" si="4"/>
        <v>0</v>
      </c>
      <c r="O45" s="394">
        <v>0.5</v>
      </c>
      <c r="P45" s="396">
        <f>N45*O45</f>
        <v>0</v>
      </c>
      <c r="Q45" s="350"/>
      <c r="R45" s="430"/>
      <c r="S45" s="431"/>
      <c r="T45" s="432"/>
      <c r="U45" s="366">
        <f t="shared" si="6"/>
        <v>0</v>
      </c>
      <c r="V45" s="397">
        <v>1</v>
      </c>
      <c r="W45" s="398">
        <f>U45*V45</f>
        <v>0</v>
      </c>
      <c r="X45" s="351"/>
      <c r="Y45" s="430"/>
      <c r="Z45" s="431"/>
      <c r="AA45" s="432"/>
      <c r="AB45" s="366">
        <f t="shared" si="10"/>
        <v>0</v>
      </c>
      <c r="AC45" s="397">
        <v>1</v>
      </c>
      <c r="AD45" s="398">
        <f>AB45*AC45</f>
        <v>0</v>
      </c>
      <c r="AE45" s="351"/>
      <c r="AF45" s="430"/>
      <c r="AG45" s="431"/>
      <c r="AH45" s="432"/>
      <c r="AI45" s="366">
        <f t="shared" si="11"/>
        <v>0</v>
      </c>
      <c r="AJ45" s="397">
        <v>1</v>
      </c>
      <c r="AK45" s="398">
        <f>AI45*AJ45</f>
        <v>0</v>
      </c>
      <c r="AL45" s="342"/>
      <c r="AM45" s="334">
        <f>I45+P45+W45+AD45+AK45</f>
        <v>0</v>
      </c>
    </row>
    <row r="46" spans="1:43" s="328" customFormat="1" ht="19.5" thickBot="1">
      <c r="A46" s="2239"/>
      <c r="B46" s="1431" t="s">
        <v>505</v>
      </c>
      <c r="C46" s="1489" t="s">
        <v>122</v>
      </c>
      <c r="D46" s="433"/>
      <c r="E46" s="425"/>
      <c r="F46" s="425"/>
      <c r="G46" s="51">
        <f t="shared" si="3"/>
        <v>0</v>
      </c>
      <c r="H46" s="365">
        <v>0.2</v>
      </c>
      <c r="I46" s="364">
        <f t="shared" si="0"/>
        <v>0</v>
      </c>
      <c r="J46" s="348"/>
      <c r="K46" s="434"/>
      <c r="L46" s="435"/>
      <c r="M46" s="436"/>
      <c r="N46" s="51">
        <f t="shared" si="4"/>
        <v>0</v>
      </c>
      <c r="O46" s="365">
        <v>0.5</v>
      </c>
      <c r="P46" s="364">
        <f>N46*O46</f>
        <v>0</v>
      </c>
      <c r="Q46" s="348"/>
      <c r="R46" s="423"/>
      <c r="S46" s="424"/>
      <c r="T46" s="425"/>
      <c r="U46" s="366">
        <f t="shared" si="6"/>
        <v>0</v>
      </c>
      <c r="V46" s="397">
        <v>1</v>
      </c>
      <c r="W46" s="398">
        <f>U46*V46</f>
        <v>0</v>
      </c>
      <c r="X46" s="351"/>
      <c r="Y46" s="423"/>
      <c r="Z46" s="424"/>
      <c r="AA46" s="425"/>
      <c r="AB46" s="366">
        <f t="shared" si="10"/>
        <v>0</v>
      </c>
      <c r="AC46" s="397">
        <v>1</v>
      </c>
      <c r="AD46" s="398">
        <f>AB46*AC46</f>
        <v>0</v>
      </c>
      <c r="AE46" s="351"/>
      <c r="AF46" s="423"/>
      <c r="AG46" s="424"/>
      <c r="AH46" s="425"/>
      <c r="AI46" s="366">
        <f t="shared" si="11"/>
        <v>0</v>
      </c>
      <c r="AJ46" s="365">
        <v>1</v>
      </c>
      <c r="AK46" s="364">
        <f>AI46*AJ46</f>
        <v>0</v>
      </c>
      <c r="AL46" s="339"/>
      <c r="AM46" s="334">
        <f>I46+P46+W46+AD46+AK46</f>
        <v>0</v>
      </c>
    </row>
    <row r="47" spans="1:43" s="328" customFormat="1" ht="19.5" thickBot="1">
      <c r="A47" s="2239"/>
      <c r="B47" s="1431" t="s">
        <v>506</v>
      </c>
      <c r="C47" s="1489" t="s">
        <v>123</v>
      </c>
      <c r="D47" s="681"/>
      <c r="E47" s="682"/>
      <c r="F47" s="682"/>
      <c r="G47" s="683"/>
      <c r="H47" s="684"/>
      <c r="I47" s="685"/>
      <c r="J47" s="348"/>
      <c r="K47" s="686"/>
      <c r="L47" s="679"/>
      <c r="M47" s="682"/>
      <c r="N47" s="683"/>
      <c r="O47" s="684"/>
      <c r="P47" s="685"/>
      <c r="Q47" s="348"/>
      <c r="R47" s="686"/>
      <c r="S47" s="679"/>
      <c r="T47" s="682"/>
      <c r="U47" s="682"/>
      <c r="V47" s="687"/>
      <c r="W47" s="688"/>
      <c r="X47" s="351"/>
      <c r="Y47" s="686"/>
      <c r="Z47" s="679"/>
      <c r="AA47" s="682"/>
      <c r="AB47" s="683"/>
      <c r="AC47" s="687"/>
      <c r="AD47" s="688"/>
      <c r="AE47" s="351"/>
      <c r="AF47" s="686"/>
      <c r="AG47" s="679"/>
      <c r="AH47" s="682"/>
      <c r="AI47" s="682"/>
      <c r="AJ47" s="684"/>
      <c r="AK47" s="685"/>
      <c r="AL47" s="339"/>
      <c r="AM47" s="689"/>
    </row>
    <row r="48" spans="1:43" s="324" customFormat="1" ht="19.5" thickBot="1">
      <c r="A48" s="2239"/>
      <c r="B48" s="1433" t="s">
        <v>507</v>
      </c>
      <c r="C48" s="1490" t="s">
        <v>124</v>
      </c>
      <c r="D48" s="437"/>
      <c r="E48" s="438"/>
      <c r="F48" s="438"/>
      <c r="G48" s="370">
        <f t="shared" si="3"/>
        <v>0</v>
      </c>
      <c r="H48" s="439">
        <v>0.2</v>
      </c>
      <c r="I48" s="442">
        <f t="shared" ref="I48:I68" si="17">G48*H48</f>
        <v>0</v>
      </c>
      <c r="J48" s="350"/>
      <c r="K48" s="440"/>
      <c r="L48" s="441"/>
      <c r="M48" s="438"/>
      <c r="N48" s="370">
        <f t="shared" si="4"/>
        <v>0</v>
      </c>
      <c r="O48" s="439">
        <v>0.5</v>
      </c>
      <c r="P48" s="442">
        <f t="shared" si="13"/>
        <v>0</v>
      </c>
      <c r="Q48" s="350"/>
      <c r="R48" s="440"/>
      <c r="S48" s="441"/>
      <c r="T48" s="438"/>
      <c r="U48" s="373">
        <f t="shared" si="6"/>
        <v>0</v>
      </c>
      <c r="V48" s="443">
        <v>1</v>
      </c>
      <c r="W48" s="444">
        <f t="shared" si="14"/>
        <v>0</v>
      </c>
      <c r="X48" s="351"/>
      <c r="Y48" s="440"/>
      <c r="Z48" s="441"/>
      <c r="AA48" s="438"/>
      <c r="AB48" s="373">
        <f t="shared" si="10"/>
        <v>0</v>
      </c>
      <c r="AC48" s="443">
        <v>1</v>
      </c>
      <c r="AD48" s="444">
        <f t="shared" si="15"/>
        <v>0</v>
      </c>
      <c r="AE48" s="351"/>
      <c r="AF48" s="440"/>
      <c r="AG48" s="441"/>
      <c r="AH48" s="438"/>
      <c r="AI48" s="373">
        <f t="shared" si="11"/>
        <v>0</v>
      </c>
      <c r="AJ48" s="443">
        <v>1</v>
      </c>
      <c r="AK48" s="444">
        <f t="shared" si="16"/>
        <v>0</v>
      </c>
      <c r="AL48" s="342"/>
      <c r="AM48" s="374">
        <f>I48+P48+W48+AD48+AK48</f>
        <v>0</v>
      </c>
    </row>
    <row r="49" spans="1:39" s="324" customFormat="1" ht="18.75">
      <c r="A49" s="2274" t="s">
        <v>724</v>
      </c>
      <c r="B49" s="1425">
        <v>6</v>
      </c>
      <c r="C49" s="1495" t="s">
        <v>511</v>
      </c>
      <c r="D49" s="417">
        <f>SUM(D50:D53)</f>
        <v>0</v>
      </c>
      <c r="E49" s="418">
        <f>SUM(E50:E53)</f>
        <v>0</v>
      </c>
      <c r="F49" s="418">
        <f>SUM(F50:F53)</f>
        <v>0</v>
      </c>
      <c r="G49" s="50">
        <f>SUM(D49:F49)</f>
        <v>0</v>
      </c>
      <c r="H49" s="354">
        <v>0.2</v>
      </c>
      <c r="I49" s="355">
        <f t="shared" si="17"/>
        <v>0</v>
      </c>
      <c r="J49" s="347"/>
      <c r="K49" s="271">
        <f>SUM(K50:K53)</f>
        <v>0</v>
      </c>
      <c r="L49" s="278">
        <f>SUM(L50:L53)</f>
        <v>0</v>
      </c>
      <c r="M49" s="278">
        <f>SUM(M50:M53)</f>
        <v>0</v>
      </c>
      <c r="N49" s="50">
        <f t="shared" si="4"/>
        <v>0</v>
      </c>
      <c r="O49" s="354">
        <v>0.5</v>
      </c>
      <c r="P49" s="355">
        <f t="shared" si="13"/>
        <v>0</v>
      </c>
      <c r="Q49" s="347"/>
      <c r="R49" s="271">
        <f>SUM(R50:R53)</f>
        <v>0</v>
      </c>
      <c r="S49" s="278">
        <f>SUM(S50:S53)</f>
        <v>0</v>
      </c>
      <c r="T49" s="278">
        <f>SUM(T50:T53)</f>
        <v>0</v>
      </c>
      <c r="U49" s="50">
        <f t="shared" si="6"/>
        <v>0</v>
      </c>
      <c r="V49" s="354">
        <v>1</v>
      </c>
      <c r="W49" s="355">
        <f t="shared" si="14"/>
        <v>0</v>
      </c>
      <c r="X49" s="347"/>
      <c r="Y49" s="271">
        <f>SUM(Y50:Y53)</f>
        <v>0</v>
      </c>
      <c r="Z49" s="278">
        <f>SUM(Z50:Z53)</f>
        <v>0</v>
      </c>
      <c r="AA49" s="278">
        <f>SUM(AA50:AA53)</f>
        <v>0</v>
      </c>
      <c r="AB49" s="50">
        <f t="shared" si="10"/>
        <v>0</v>
      </c>
      <c r="AC49" s="354">
        <v>1</v>
      </c>
      <c r="AD49" s="355">
        <f t="shared" si="15"/>
        <v>0</v>
      </c>
      <c r="AE49" s="347"/>
      <c r="AF49" s="271">
        <f>SUM(AF50:AF53)</f>
        <v>0</v>
      </c>
      <c r="AG49" s="278">
        <f>SUM(AG50:AG53)</f>
        <v>0</v>
      </c>
      <c r="AH49" s="278">
        <f>SUM(AH50:AH53)</f>
        <v>0</v>
      </c>
      <c r="AI49" s="50">
        <f t="shared" si="11"/>
        <v>0</v>
      </c>
      <c r="AJ49" s="354">
        <v>1</v>
      </c>
      <c r="AK49" s="355">
        <f t="shared" si="16"/>
        <v>0</v>
      </c>
      <c r="AL49" s="338"/>
      <c r="AM49" s="280">
        <f>SUM(AM50:AM53)</f>
        <v>0</v>
      </c>
    </row>
    <row r="50" spans="1:39" s="324" customFormat="1" ht="18.75">
      <c r="A50" s="2272"/>
      <c r="B50" s="1406">
        <v>6.1</v>
      </c>
      <c r="C50" s="1485" t="s">
        <v>121</v>
      </c>
      <c r="D50" s="391"/>
      <c r="E50" s="392"/>
      <c r="F50" s="393"/>
      <c r="G50" s="51">
        <f t="shared" si="3"/>
        <v>0</v>
      </c>
      <c r="H50" s="394">
        <v>0.2</v>
      </c>
      <c r="I50" s="396">
        <f t="shared" si="17"/>
        <v>0</v>
      </c>
      <c r="J50" s="350"/>
      <c r="K50" s="69"/>
      <c r="L50" s="70"/>
      <c r="M50" s="71"/>
      <c r="N50" s="51">
        <f t="shared" si="4"/>
        <v>0</v>
      </c>
      <c r="O50" s="72">
        <v>0.5</v>
      </c>
      <c r="P50" s="73">
        <f t="shared" si="13"/>
        <v>0</v>
      </c>
      <c r="Q50" s="350"/>
      <c r="R50" s="69"/>
      <c r="S50" s="70"/>
      <c r="T50" s="71"/>
      <c r="U50" s="54">
        <f t="shared" si="6"/>
        <v>0</v>
      </c>
      <c r="V50" s="72">
        <v>1</v>
      </c>
      <c r="W50" s="73">
        <f t="shared" si="14"/>
        <v>0</v>
      </c>
      <c r="X50" s="350"/>
      <c r="Y50" s="391"/>
      <c r="Z50" s="392"/>
      <c r="AA50" s="393"/>
      <c r="AB50" s="366">
        <f t="shared" si="10"/>
        <v>0</v>
      </c>
      <c r="AC50" s="397">
        <v>1</v>
      </c>
      <c r="AD50" s="398">
        <f t="shared" si="15"/>
        <v>0</v>
      </c>
      <c r="AE50" s="351"/>
      <c r="AF50" s="69"/>
      <c r="AG50" s="70"/>
      <c r="AH50" s="71"/>
      <c r="AI50" s="54">
        <f t="shared" si="11"/>
        <v>0</v>
      </c>
      <c r="AJ50" s="72">
        <v>1</v>
      </c>
      <c r="AK50" s="73">
        <f t="shared" si="16"/>
        <v>0</v>
      </c>
      <c r="AL50" s="345"/>
      <c r="AM50" s="55">
        <f>I50+P50+W50+AD50+AK50</f>
        <v>0</v>
      </c>
    </row>
    <row r="51" spans="1:39" ht="20.25" customHeight="1">
      <c r="A51" s="2272"/>
      <c r="B51" s="1406">
        <v>6.2</v>
      </c>
      <c r="C51" s="1485" t="s">
        <v>122</v>
      </c>
      <c r="D51" s="384"/>
      <c r="E51" s="266"/>
      <c r="F51" s="290"/>
      <c r="G51" s="51">
        <f t="shared" si="3"/>
        <v>0</v>
      </c>
      <c r="H51" s="365">
        <v>0.2</v>
      </c>
      <c r="I51" s="364">
        <f t="shared" si="17"/>
        <v>0</v>
      </c>
      <c r="J51" s="348"/>
      <c r="K51" s="57"/>
      <c r="L51" s="58"/>
      <c r="M51" s="59"/>
      <c r="N51" s="51">
        <f t="shared" si="4"/>
        <v>0</v>
      </c>
      <c r="O51" s="53">
        <v>0.5</v>
      </c>
      <c r="P51" s="52">
        <f t="shared" si="13"/>
        <v>0</v>
      </c>
      <c r="Q51" s="348"/>
      <c r="R51" s="57"/>
      <c r="S51" s="58"/>
      <c r="T51" s="59"/>
      <c r="U51" s="54">
        <f t="shared" si="6"/>
        <v>0</v>
      </c>
      <c r="V51" s="53">
        <v>1</v>
      </c>
      <c r="W51" s="52">
        <f t="shared" si="14"/>
        <v>0</v>
      </c>
      <c r="X51" s="348"/>
      <c r="Y51" s="384"/>
      <c r="Z51" s="266"/>
      <c r="AA51" s="290"/>
      <c r="AB51" s="366">
        <f t="shared" si="10"/>
        <v>0</v>
      </c>
      <c r="AC51" s="365">
        <v>1</v>
      </c>
      <c r="AD51" s="364">
        <f t="shared" si="15"/>
        <v>0</v>
      </c>
      <c r="AE51" s="348"/>
      <c r="AF51" s="57"/>
      <c r="AG51" s="58"/>
      <c r="AH51" s="59"/>
      <c r="AI51" s="54">
        <f t="shared" si="11"/>
        <v>0</v>
      </c>
      <c r="AJ51" s="53">
        <v>1</v>
      </c>
      <c r="AK51" s="52">
        <f t="shared" si="16"/>
        <v>0</v>
      </c>
      <c r="AL51" s="339"/>
      <c r="AM51" s="55">
        <f>I51+P51+W51+AD51+AK51</f>
        <v>0</v>
      </c>
    </row>
    <row r="52" spans="1:39" ht="20.25" customHeight="1">
      <c r="A52" s="2272"/>
      <c r="B52" s="1406">
        <v>6.3</v>
      </c>
      <c r="C52" s="1485" t="s">
        <v>123</v>
      </c>
      <c r="D52" s="384"/>
      <c r="E52" s="266"/>
      <c r="F52" s="290"/>
      <c r="G52" s="51">
        <f t="shared" si="3"/>
        <v>0</v>
      </c>
      <c r="H52" s="365">
        <v>0.2</v>
      </c>
      <c r="I52" s="364">
        <f t="shared" si="17"/>
        <v>0</v>
      </c>
      <c r="J52" s="348"/>
      <c r="K52" s="57"/>
      <c r="L52" s="58"/>
      <c r="M52" s="59"/>
      <c r="N52" s="51">
        <f t="shared" si="4"/>
        <v>0</v>
      </c>
      <c r="O52" s="53">
        <v>0.5</v>
      </c>
      <c r="P52" s="52">
        <f t="shared" si="13"/>
        <v>0</v>
      </c>
      <c r="Q52" s="348"/>
      <c r="R52" s="57"/>
      <c r="S52" s="58"/>
      <c r="T52" s="59"/>
      <c r="U52" s="54">
        <f t="shared" si="6"/>
        <v>0</v>
      </c>
      <c r="V52" s="53">
        <v>1</v>
      </c>
      <c r="W52" s="52">
        <f t="shared" si="14"/>
        <v>0</v>
      </c>
      <c r="X52" s="348"/>
      <c r="Y52" s="384"/>
      <c r="Z52" s="266"/>
      <c r="AA52" s="290"/>
      <c r="AB52" s="366">
        <f t="shared" si="10"/>
        <v>0</v>
      </c>
      <c r="AC52" s="365">
        <v>1</v>
      </c>
      <c r="AD52" s="364">
        <f t="shared" si="15"/>
        <v>0</v>
      </c>
      <c r="AE52" s="348"/>
      <c r="AF52" s="57"/>
      <c r="AG52" s="58"/>
      <c r="AH52" s="59"/>
      <c r="AI52" s="54">
        <f t="shared" si="11"/>
        <v>0</v>
      </c>
      <c r="AJ52" s="53">
        <v>1</v>
      </c>
      <c r="AK52" s="52">
        <f t="shared" si="16"/>
        <v>0</v>
      </c>
      <c r="AL52" s="339"/>
      <c r="AM52" s="55">
        <f>I52+P52+W52+AD52+AK52</f>
        <v>0</v>
      </c>
    </row>
    <row r="53" spans="1:39" ht="21" customHeight="1" thickBot="1">
      <c r="A53" s="2273"/>
      <c r="B53" s="1412">
        <v>6.4</v>
      </c>
      <c r="C53" s="1496" t="s">
        <v>124</v>
      </c>
      <c r="D53" s="445"/>
      <c r="E53" s="446"/>
      <c r="F53" s="447"/>
      <c r="G53" s="406">
        <f t="shared" si="3"/>
        <v>0</v>
      </c>
      <c r="H53" s="448">
        <v>0.2</v>
      </c>
      <c r="I53" s="450">
        <f t="shared" si="17"/>
        <v>0</v>
      </c>
      <c r="J53" s="348"/>
      <c r="K53" s="449"/>
      <c r="L53" s="446"/>
      <c r="M53" s="447"/>
      <c r="N53" s="406">
        <f t="shared" si="4"/>
        <v>0</v>
      </c>
      <c r="O53" s="448">
        <v>0.5</v>
      </c>
      <c r="P53" s="450">
        <f t="shared" si="13"/>
        <v>0</v>
      </c>
      <c r="Q53" s="348"/>
      <c r="R53" s="445"/>
      <c r="S53" s="446"/>
      <c r="T53" s="447"/>
      <c r="U53" s="413">
        <f t="shared" si="6"/>
        <v>0</v>
      </c>
      <c r="V53" s="448">
        <v>1</v>
      </c>
      <c r="W53" s="450">
        <f t="shared" si="14"/>
        <v>0</v>
      </c>
      <c r="X53" s="348"/>
      <c r="Y53" s="445"/>
      <c r="Z53" s="446"/>
      <c r="AA53" s="447"/>
      <c r="AB53" s="413">
        <f t="shared" si="10"/>
        <v>0</v>
      </c>
      <c r="AC53" s="448">
        <v>1</v>
      </c>
      <c r="AD53" s="450">
        <f t="shared" si="15"/>
        <v>0</v>
      </c>
      <c r="AE53" s="348"/>
      <c r="AF53" s="445"/>
      <c r="AG53" s="446"/>
      <c r="AH53" s="447"/>
      <c r="AI53" s="413">
        <f t="shared" si="11"/>
        <v>0</v>
      </c>
      <c r="AJ53" s="448">
        <v>1</v>
      </c>
      <c r="AK53" s="450">
        <f t="shared" si="16"/>
        <v>0</v>
      </c>
      <c r="AL53" s="339"/>
      <c r="AM53" s="416">
        <f>I53+P53+W53+AD53+AK53</f>
        <v>0</v>
      </c>
    </row>
    <row r="54" spans="1:39" s="324" customFormat="1" ht="18.75">
      <c r="A54" s="2271" t="s">
        <v>738</v>
      </c>
      <c r="B54" s="1417">
        <v>7</v>
      </c>
      <c r="C54" s="1494" t="s">
        <v>634</v>
      </c>
      <c r="D54" s="275">
        <f>D55+D56</f>
        <v>0</v>
      </c>
      <c r="E54" s="273">
        <f>E55+E56</f>
        <v>0</v>
      </c>
      <c r="F54" s="273">
        <f>F55+F56</f>
        <v>0</v>
      </c>
      <c r="G54" s="356">
        <f t="shared" si="3"/>
        <v>0</v>
      </c>
      <c r="H54" s="358">
        <v>0.2</v>
      </c>
      <c r="I54" s="359">
        <f t="shared" si="17"/>
        <v>0</v>
      </c>
      <c r="J54" s="347"/>
      <c r="K54" s="275">
        <f>K55+K56</f>
        <v>0</v>
      </c>
      <c r="L54" s="273">
        <f>L55+L56</f>
        <v>0</v>
      </c>
      <c r="M54" s="273">
        <f>M55+M56</f>
        <v>0</v>
      </c>
      <c r="N54" s="356">
        <f t="shared" si="4"/>
        <v>0</v>
      </c>
      <c r="O54" s="358">
        <v>0.5</v>
      </c>
      <c r="P54" s="359">
        <f t="shared" si="13"/>
        <v>0</v>
      </c>
      <c r="Q54" s="347"/>
      <c r="R54" s="275">
        <f>R55+R56</f>
        <v>0</v>
      </c>
      <c r="S54" s="273">
        <f>S55+S56</f>
        <v>0</v>
      </c>
      <c r="T54" s="273">
        <f>T55+T56</f>
        <v>0</v>
      </c>
      <c r="U54" s="356">
        <f t="shared" si="6"/>
        <v>0</v>
      </c>
      <c r="V54" s="358">
        <v>1</v>
      </c>
      <c r="W54" s="359">
        <f>U54*V54</f>
        <v>0</v>
      </c>
      <c r="X54" s="347"/>
      <c r="Y54" s="275">
        <f>Y55+Y56</f>
        <v>0</v>
      </c>
      <c r="Z54" s="273">
        <f>Z55+Z56</f>
        <v>0</v>
      </c>
      <c r="AA54" s="273">
        <f>AA55+AA56</f>
        <v>0</v>
      </c>
      <c r="AB54" s="356">
        <f t="shared" si="10"/>
        <v>0</v>
      </c>
      <c r="AC54" s="358">
        <v>1</v>
      </c>
      <c r="AD54" s="359">
        <f>AB54*AC54</f>
        <v>0</v>
      </c>
      <c r="AE54" s="347"/>
      <c r="AF54" s="275">
        <f>AF55+AF56</f>
        <v>0</v>
      </c>
      <c r="AG54" s="273">
        <f>AG55+AG56</f>
        <v>0</v>
      </c>
      <c r="AH54" s="273">
        <f>AH55+AH56</f>
        <v>0</v>
      </c>
      <c r="AI54" s="356">
        <f t="shared" si="11"/>
        <v>0</v>
      </c>
      <c r="AJ54" s="358">
        <v>1</v>
      </c>
      <c r="AK54" s="359">
        <f>AI54*AJ54</f>
        <v>0</v>
      </c>
      <c r="AL54" s="338"/>
      <c r="AM54" s="274">
        <f>AM55+AM56</f>
        <v>0</v>
      </c>
    </row>
    <row r="55" spans="1:39" ht="18.75">
      <c r="A55" s="2272"/>
      <c r="B55" s="1406">
        <v>7.1</v>
      </c>
      <c r="C55" s="1485" t="s">
        <v>146</v>
      </c>
      <c r="D55" s="423"/>
      <c r="E55" s="424"/>
      <c r="F55" s="425"/>
      <c r="G55" s="51">
        <f t="shared" si="3"/>
        <v>0</v>
      </c>
      <c r="H55" s="365">
        <v>0.2</v>
      </c>
      <c r="I55" s="364">
        <f t="shared" si="17"/>
        <v>0</v>
      </c>
      <c r="J55" s="348"/>
      <c r="K55" s="423"/>
      <c r="L55" s="424"/>
      <c r="M55" s="425"/>
      <c r="N55" s="51">
        <f t="shared" si="4"/>
        <v>0</v>
      </c>
      <c r="O55" s="365">
        <v>0.5</v>
      </c>
      <c r="P55" s="364">
        <f t="shared" si="13"/>
        <v>0</v>
      </c>
      <c r="Q55" s="348"/>
      <c r="R55" s="423"/>
      <c r="S55" s="424"/>
      <c r="T55" s="425"/>
      <c r="U55" s="366">
        <f t="shared" si="6"/>
        <v>0</v>
      </c>
      <c r="V55" s="365">
        <v>1</v>
      </c>
      <c r="W55" s="364">
        <f>U55*V55</f>
        <v>0</v>
      </c>
      <c r="X55" s="348"/>
      <c r="Y55" s="423"/>
      <c r="Z55" s="424"/>
      <c r="AA55" s="425"/>
      <c r="AB55" s="366">
        <f t="shared" si="10"/>
        <v>0</v>
      </c>
      <c r="AC55" s="365">
        <v>1</v>
      </c>
      <c r="AD55" s="364">
        <f>AB55*AC55</f>
        <v>0</v>
      </c>
      <c r="AE55" s="348"/>
      <c r="AF55" s="423"/>
      <c r="AG55" s="424"/>
      <c r="AH55" s="425"/>
      <c r="AI55" s="366">
        <f t="shared" si="11"/>
        <v>0</v>
      </c>
      <c r="AJ55" s="365">
        <v>1</v>
      </c>
      <c r="AK55" s="364">
        <f>AI55*AJ55</f>
        <v>0</v>
      </c>
      <c r="AL55" s="339"/>
      <c r="AM55" s="334">
        <f>I55+P55+W55+AD55+AK55</f>
        <v>0</v>
      </c>
    </row>
    <row r="56" spans="1:39" ht="21" customHeight="1" thickBot="1">
      <c r="A56" s="2273"/>
      <c r="B56" s="1411">
        <v>7.2</v>
      </c>
      <c r="C56" s="1497" t="s">
        <v>123</v>
      </c>
      <c r="D56" s="451"/>
      <c r="E56" s="276"/>
      <c r="F56" s="289"/>
      <c r="G56" s="370">
        <f t="shared" si="3"/>
        <v>0</v>
      </c>
      <c r="H56" s="372">
        <v>0.2</v>
      </c>
      <c r="I56" s="404">
        <f t="shared" si="17"/>
        <v>0</v>
      </c>
      <c r="J56" s="348"/>
      <c r="K56" s="451"/>
      <c r="L56" s="276"/>
      <c r="M56" s="289"/>
      <c r="N56" s="370">
        <f t="shared" si="4"/>
        <v>0</v>
      </c>
      <c r="O56" s="372">
        <v>0.5</v>
      </c>
      <c r="P56" s="404">
        <f t="shared" si="13"/>
        <v>0</v>
      </c>
      <c r="Q56" s="348"/>
      <c r="R56" s="451"/>
      <c r="S56" s="276"/>
      <c r="T56" s="289"/>
      <c r="U56" s="373">
        <f t="shared" si="6"/>
        <v>0</v>
      </c>
      <c r="V56" s="372">
        <v>1</v>
      </c>
      <c r="W56" s="404">
        <f>U56*V56</f>
        <v>0</v>
      </c>
      <c r="X56" s="348"/>
      <c r="Y56" s="451"/>
      <c r="Z56" s="276"/>
      <c r="AA56" s="289"/>
      <c r="AB56" s="373">
        <f t="shared" si="10"/>
        <v>0</v>
      </c>
      <c r="AC56" s="372">
        <v>1</v>
      </c>
      <c r="AD56" s="404">
        <f>AB56*AC56</f>
        <v>0</v>
      </c>
      <c r="AE56" s="348"/>
      <c r="AF56" s="451"/>
      <c r="AG56" s="276"/>
      <c r="AH56" s="289"/>
      <c r="AI56" s="373">
        <f t="shared" si="11"/>
        <v>0</v>
      </c>
      <c r="AJ56" s="372">
        <v>1</v>
      </c>
      <c r="AK56" s="404">
        <f>AI56*AJ56</f>
        <v>0</v>
      </c>
      <c r="AL56" s="339"/>
      <c r="AM56" s="374">
        <f>I56+P56+W56+AD56+AK56</f>
        <v>0</v>
      </c>
    </row>
    <row r="57" spans="1:39" s="330" customFormat="1" ht="18.75">
      <c r="A57" s="2271" t="s">
        <v>739</v>
      </c>
      <c r="B57" s="1425">
        <v>8</v>
      </c>
      <c r="C57" s="1498" t="s">
        <v>635</v>
      </c>
      <c r="D57" s="285">
        <f>SUM(D58:D59)</f>
        <v>0</v>
      </c>
      <c r="E57" s="279">
        <f>SUM(E58:E59)</f>
        <v>0</v>
      </c>
      <c r="F57" s="279">
        <f>SUM(F58:F59)</f>
        <v>0</v>
      </c>
      <c r="G57" s="50">
        <f t="shared" si="3"/>
        <v>0</v>
      </c>
      <c r="H57" s="354">
        <v>0.2</v>
      </c>
      <c r="I57" s="355">
        <f t="shared" si="17"/>
        <v>0</v>
      </c>
      <c r="J57" s="347"/>
      <c r="K57" s="271">
        <f>SUM(K58:K59)</f>
        <v>0</v>
      </c>
      <c r="L57" s="278">
        <f>SUM(L58:L59)</f>
        <v>0</v>
      </c>
      <c r="M57" s="278">
        <f>SUM(M58:M59)</f>
        <v>0</v>
      </c>
      <c r="N57" s="50">
        <f t="shared" si="4"/>
        <v>0</v>
      </c>
      <c r="O57" s="354">
        <v>0.5</v>
      </c>
      <c r="P57" s="355">
        <f t="shared" si="13"/>
        <v>0</v>
      </c>
      <c r="Q57" s="347"/>
      <c r="R57" s="271">
        <f>SUM(R58:R59)</f>
        <v>0</v>
      </c>
      <c r="S57" s="278">
        <f>SUM(S58:S59)</f>
        <v>0</v>
      </c>
      <c r="T57" s="278">
        <f>SUM(T58:T59)</f>
        <v>0</v>
      </c>
      <c r="U57" s="50">
        <f t="shared" si="6"/>
        <v>0</v>
      </c>
      <c r="V57" s="354">
        <v>1</v>
      </c>
      <c r="W57" s="355">
        <f>U57*V57</f>
        <v>0</v>
      </c>
      <c r="X57" s="347"/>
      <c r="Y57" s="271">
        <f>SUM(Y58:Y59)</f>
        <v>0</v>
      </c>
      <c r="Z57" s="278">
        <f>SUM(Z58:Z59)</f>
        <v>0</v>
      </c>
      <c r="AA57" s="278">
        <f>SUM(AA58:AA59)</f>
        <v>0</v>
      </c>
      <c r="AB57" s="50">
        <f t="shared" si="10"/>
        <v>0</v>
      </c>
      <c r="AC57" s="354">
        <v>1</v>
      </c>
      <c r="AD57" s="355">
        <f>AB57*AC57</f>
        <v>0</v>
      </c>
      <c r="AE57" s="347"/>
      <c r="AF57" s="271">
        <f>SUM(AF58:AF59)</f>
        <v>0</v>
      </c>
      <c r="AG57" s="278">
        <f>SUM(AG58:AG59)</f>
        <v>0</v>
      </c>
      <c r="AH57" s="278">
        <f>SUM(AH58:AH59)</f>
        <v>0</v>
      </c>
      <c r="AI57" s="50">
        <f t="shared" si="11"/>
        <v>0</v>
      </c>
      <c r="AJ57" s="354">
        <v>1</v>
      </c>
      <c r="AK57" s="355">
        <f>AI57*AJ57</f>
        <v>0</v>
      </c>
      <c r="AL57" s="338"/>
      <c r="AM57" s="280">
        <f>AM58+AM59</f>
        <v>0</v>
      </c>
    </row>
    <row r="58" spans="1:39" ht="18.75">
      <c r="A58" s="2272"/>
      <c r="B58" s="1406">
        <v>8.1</v>
      </c>
      <c r="C58" s="1485" t="s">
        <v>146</v>
      </c>
      <c r="D58" s="433"/>
      <c r="E58" s="425"/>
      <c r="F58" s="425"/>
      <c r="G58" s="51">
        <f t="shared" si="3"/>
        <v>0</v>
      </c>
      <c r="H58" s="365">
        <v>0.2</v>
      </c>
      <c r="I58" s="364">
        <f t="shared" si="17"/>
        <v>0</v>
      </c>
      <c r="J58" s="348"/>
      <c r="K58" s="87"/>
      <c r="L58" s="86"/>
      <c r="M58" s="88"/>
      <c r="N58" s="51">
        <f t="shared" si="4"/>
        <v>0</v>
      </c>
      <c r="O58" s="53">
        <v>0.5</v>
      </c>
      <c r="P58" s="52">
        <f t="shared" si="13"/>
        <v>0</v>
      </c>
      <c r="Q58" s="348"/>
      <c r="R58" s="423"/>
      <c r="S58" s="424"/>
      <c r="T58" s="425"/>
      <c r="U58" s="366">
        <f t="shared" si="6"/>
        <v>0</v>
      </c>
      <c r="V58" s="365">
        <v>1</v>
      </c>
      <c r="W58" s="364">
        <f>U58*V58</f>
        <v>0</v>
      </c>
      <c r="X58" s="348"/>
      <c r="Y58" s="423"/>
      <c r="Z58" s="424"/>
      <c r="AA58" s="425"/>
      <c r="AB58" s="366">
        <f t="shared" si="10"/>
        <v>0</v>
      </c>
      <c r="AC58" s="365">
        <v>1</v>
      </c>
      <c r="AD58" s="364">
        <f>AB58*AC58</f>
        <v>0</v>
      </c>
      <c r="AE58" s="348"/>
      <c r="AF58" s="85"/>
      <c r="AG58" s="86"/>
      <c r="AH58" s="88"/>
      <c r="AI58" s="54">
        <f t="shared" si="11"/>
        <v>0</v>
      </c>
      <c r="AJ58" s="53">
        <v>1</v>
      </c>
      <c r="AK58" s="52">
        <f>AI58*AJ58</f>
        <v>0</v>
      </c>
      <c r="AL58" s="339"/>
      <c r="AM58" s="55">
        <f t="shared" ref="AM58:AM63" si="18">I58+P58+W58+AD58+AK58</f>
        <v>0</v>
      </c>
    </row>
    <row r="59" spans="1:39" s="326" customFormat="1" ht="21" customHeight="1" thickBot="1">
      <c r="A59" s="2273"/>
      <c r="B59" s="1412">
        <v>8.1999999999999993</v>
      </c>
      <c r="C59" s="1496" t="s">
        <v>123</v>
      </c>
      <c r="D59" s="1908"/>
      <c r="E59" s="1909"/>
      <c r="F59" s="1909"/>
      <c r="G59" s="406">
        <f t="shared" si="3"/>
        <v>0</v>
      </c>
      <c r="H59" s="1910">
        <v>0.2</v>
      </c>
      <c r="I59" s="1911">
        <f t="shared" si="17"/>
        <v>0</v>
      </c>
      <c r="J59" s="350"/>
      <c r="K59" s="1912"/>
      <c r="L59" s="1913"/>
      <c r="M59" s="1913"/>
      <c r="N59" s="406">
        <f t="shared" si="4"/>
        <v>0</v>
      </c>
      <c r="O59" s="1910">
        <v>0.5</v>
      </c>
      <c r="P59" s="1914">
        <f t="shared" si="13"/>
        <v>0</v>
      </c>
      <c r="Q59" s="348"/>
      <c r="R59" s="1912"/>
      <c r="S59" s="1913"/>
      <c r="T59" s="1913"/>
      <c r="U59" s="1915">
        <f t="shared" si="6"/>
        <v>0</v>
      </c>
      <c r="V59" s="1916">
        <v>1</v>
      </c>
      <c r="W59" s="1917">
        <f t="shared" si="14"/>
        <v>0</v>
      </c>
      <c r="X59" s="351"/>
      <c r="Y59" s="1912"/>
      <c r="Z59" s="1913"/>
      <c r="AA59" s="1913"/>
      <c r="AB59" s="1915">
        <f t="shared" si="10"/>
        <v>0</v>
      </c>
      <c r="AC59" s="1916">
        <v>1</v>
      </c>
      <c r="AD59" s="1917">
        <f t="shared" si="15"/>
        <v>0</v>
      </c>
      <c r="AE59" s="351"/>
      <c r="AF59" s="1908"/>
      <c r="AG59" s="1913"/>
      <c r="AH59" s="1913"/>
      <c r="AI59" s="1915">
        <f t="shared" si="11"/>
        <v>0</v>
      </c>
      <c r="AJ59" s="1916">
        <v>1</v>
      </c>
      <c r="AK59" s="1917">
        <f t="shared" si="16"/>
        <v>0</v>
      </c>
      <c r="AL59" s="342"/>
      <c r="AM59" s="416">
        <f t="shared" si="18"/>
        <v>0</v>
      </c>
    </row>
    <row r="60" spans="1:39" s="331" customFormat="1" ht="18.75">
      <c r="A60" s="2271" t="s">
        <v>729</v>
      </c>
      <c r="B60" s="1417">
        <v>9</v>
      </c>
      <c r="C60" s="1494" t="s">
        <v>101</v>
      </c>
      <c r="D60" s="272">
        <f>SUM(D61:D62)</f>
        <v>0</v>
      </c>
      <c r="E60" s="1918">
        <f>SUM(E61:E62)</f>
        <v>0</v>
      </c>
      <c r="F60" s="1918">
        <f>SUM(F61:F62)</f>
        <v>0</v>
      </c>
      <c r="G60" s="1919">
        <f>SUM(D60:F60)</f>
        <v>0</v>
      </c>
      <c r="H60" s="455">
        <v>0.2</v>
      </c>
      <c r="I60" s="456">
        <f t="shared" si="17"/>
        <v>0</v>
      </c>
      <c r="J60" s="1944"/>
      <c r="K60" s="1920">
        <f>SUM(K61:K62)</f>
        <v>0</v>
      </c>
      <c r="L60" s="273">
        <f>SUM(L61:L62)</f>
        <v>0</v>
      </c>
      <c r="M60" s="273">
        <f>SUM(M61:M62)</f>
        <v>0</v>
      </c>
      <c r="N60" s="1919">
        <f t="shared" ref="N60" si="19">SUM(K60:M60)</f>
        <v>0</v>
      </c>
      <c r="O60" s="455">
        <v>0.5</v>
      </c>
      <c r="P60" s="359">
        <f t="shared" si="13"/>
        <v>0</v>
      </c>
      <c r="Q60" s="1944"/>
      <c r="R60" s="1920">
        <f>SUM(R61:R62)</f>
        <v>0</v>
      </c>
      <c r="S60" s="273">
        <f>SUM(S61:S62)</f>
        <v>0</v>
      </c>
      <c r="T60" s="273">
        <f>SUM(T61:T62)</f>
        <v>0</v>
      </c>
      <c r="U60" s="1919">
        <f t="shared" ref="U60:U62" si="20">SUM(R60:T60)</f>
        <v>0</v>
      </c>
      <c r="V60" s="455">
        <v>1</v>
      </c>
      <c r="W60" s="456">
        <f t="shared" si="14"/>
        <v>0</v>
      </c>
      <c r="X60" s="1944"/>
      <c r="Y60" s="1920">
        <f>SUM(Y61:Y62)</f>
        <v>0</v>
      </c>
      <c r="Z60" s="273">
        <f>SUM(Z61:Z62)</f>
        <v>0</v>
      </c>
      <c r="AA60" s="273">
        <f>SUM(AA61:AA62)</f>
        <v>0</v>
      </c>
      <c r="AB60" s="1919">
        <f t="shared" ref="AB60:AB62" si="21">SUM(Y60:AA60)</f>
        <v>0</v>
      </c>
      <c r="AC60" s="455">
        <v>1</v>
      </c>
      <c r="AD60" s="456">
        <f t="shared" si="15"/>
        <v>0</v>
      </c>
      <c r="AE60" s="1944"/>
      <c r="AF60" s="1920">
        <f>SUM(AF61:AF62)</f>
        <v>0</v>
      </c>
      <c r="AG60" s="273">
        <f>SUM(AG61:AG62)</f>
        <v>0</v>
      </c>
      <c r="AH60" s="273">
        <f>SUM(AH61:AH62)</f>
        <v>0</v>
      </c>
      <c r="AI60" s="1919">
        <f t="shared" ref="AI60:AI62" si="22">SUM(AF60:AH60)</f>
        <v>0</v>
      </c>
      <c r="AJ60" s="455">
        <v>1</v>
      </c>
      <c r="AK60" s="456">
        <f t="shared" si="16"/>
        <v>0</v>
      </c>
      <c r="AL60" s="338"/>
      <c r="AM60" s="457">
        <f t="shared" si="18"/>
        <v>0</v>
      </c>
    </row>
    <row r="61" spans="1:39" s="331" customFormat="1" ht="18.75">
      <c r="A61" s="2272"/>
      <c r="B61" s="1406">
        <v>9.1</v>
      </c>
      <c r="C61" s="1485" t="s">
        <v>508</v>
      </c>
      <c r="D61" s="1921"/>
      <c r="E61" s="1922"/>
      <c r="F61" s="1923"/>
      <c r="G61" s="51">
        <f t="shared" si="3"/>
        <v>0</v>
      </c>
      <c r="H61" s="1924">
        <v>0.2</v>
      </c>
      <c r="I61" s="1925">
        <f t="shared" si="17"/>
        <v>0</v>
      </c>
      <c r="J61" s="1944"/>
      <c r="K61" s="1926"/>
      <c r="L61" s="1927"/>
      <c r="M61" s="1928"/>
      <c r="N61" s="51">
        <f t="shared" si="4"/>
        <v>0</v>
      </c>
      <c r="O61" s="1924">
        <v>0.5</v>
      </c>
      <c r="P61" s="1925">
        <f t="shared" ref="P61:P62" si="23">N61*O61</f>
        <v>0</v>
      </c>
      <c r="Q61" s="1944"/>
      <c r="R61" s="1929"/>
      <c r="S61" s="1930"/>
      <c r="T61" s="1931"/>
      <c r="U61" s="1932">
        <f t="shared" si="20"/>
        <v>0</v>
      </c>
      <c r="V61" s="1924">
        <v>1</v>
      </c>
      <c r="W61" s="1925">
        <f>U61*V61</f>
        <v>0</v>
      </c>
      <c r="X61" s="1944"/>
      <c r="Y61" s="1929"/>
      <c r="Z61" s="1930"/>
      <c r="AA61" s="1931"/>
      <c r="AB61" s="1932">
        <f t="shared" si="21"/>
        <v>0</v>
      </c>
      <c r="AC61" s="1924">
        <v>1</v>
      </c>
      <c r="AD61" s="1925">
        <f>AB61*AC61</f>
        <v>0</v>
      </c>
      <c r="AE61" s="1944"/>
      <c r="AF61" s="1933"/>
      <c r="AG61" s="1930"/>
      <c r="AH61" s="1931"/>
      <c r="AI61" s="1932">
        <f t="shared" si="22"/>
        <v>0</v>
      </c>
      <c r="AJ61" s="1924">
        <v>1</v>
      </c>
      <c r="AK61" s="1925">
        <f>AI61*AJ61</f>
        <v>0</v>
      </c>
      <c r="AL61" s="338"/>
      <c r="AM61" s="265">
        <f t="shared" si="18"/>
        <v>0</v>
      </c>
    </row>
    <row r="62" spans="1:39" s="331" customFormat="1" ht="21" customHeight="1" thickBot="1">
      <c r="A62" s="2273"/>
      <c r="B62" s="1411">
        <v>9.1999999999999993</v>
      </c>
      <c r="C62" s="1497" t="s">
        <v>123</v>
      </c>
      <c r="D62" s="1934"/>
      <c r="E62" s="458"/>
      <c r="F62" s="458"/>
      <c r="G62" s="370">
        <f t="shared" si="3"/>
        <v>0</v>
      </c>
      <c r="H62" s="1935">
        <v>0.2</v>
      </c>
      <c r="I62" s="1936">
        <f t="shared" si="17"/>
        <v>0</v>
      </c>
      <c r="J62" s="1944"/>
      <c r="K62" s="1937"/>
      <c r="L62" s="1938"/>
      <c r="M62" s="1938"/>
      <c r="N62" s="370">
        <f t="shared" si="4"/>
        <v>0</v>
      </c>
      <c r="O62" s="1935">
        <v>0.5</v>
      </c>
      <c r="P62" s="1939">
        <f t="shared" si="23"/>
        <v>0</v>
      </c>
      <c r="Q62" s="1944"/>
      <c r="R62" s="487"/>
      <c r="S62" s="1940"/>
      <c r="T62" s="1940"/>
      <c r="U62" s="373">
        <f t="shared" si="20"/>
        <v>0</v>
      </c>
      <c r="V62" s="1941">
        <v>1</v>
      </c>
      <c r="W62" s="1942">
        <f t="shared" ref="W62" si="24">U62*V62</f>
        <v>0</v>
      </c>
      <c r="X62" s="1944"/>
      <c r="Y62" s="487"/>
      <c r="Z62" s="1940"/>
      <c r="AA62" s="1940"/>
      <c r="AB62" s="373">
        <f t="shared" si="21"/>
        <v>0</v>
      </c>
      <c r="AC62" s="1941">
        <v>1</v>
      </c>
      <c r="AD62" s="1942">
        <f t="shared" ref="AD62" si="25">AB62*AC62</f>
        <v>0</v>
      </c>
      <c r="AE62" s="1944"/>
      <c r="AF62" s="1943"/>
      <c r="AG62" s="1940"/>
      <c r="AH62" s="1940"/>
      <c r="AI62" s="373">
        <f t="shared" si="22"/>
        <v>0</v>
      </c>
      <c r="AJ62" s="1941">
        <v>1</v>
      </c>
      <c r="AK62" s="1942">
        <f t="shared" ref="AK62" si="26">AI62*AJ62</f>
        <v>0</v>
      </c>
      <c r="AL62" s="338"/>
      <c r="AM62" s="277">
        <f t="shared" si="18"/>
        <v>0</v>
      </c>
    </row>
    <row r="63" spans="1:39" s="331" customFormat="1" ht="41.25" thickBot="1">
      <c r="A63" s="1513" t="s">
        <v>730</v>
      </c>
      <c r="B63" s="1423">
        <v>10</v>
      </c>
      <c r="C63" s="1491" t="s">
        <v>102</v>
      </c>
      <c r="D63" s="459"/>
      <c r="E63" s="452"/>
      <c r="F63" s="452"/>
      <c r="G63" s="378">
        <f t="shared" si="3"/>
        <v>0</v>
      </c>
      <c r="H63" s="380">
        <v>0.2</v>
      </c>
      <c r="I63" s="381">
        <f t="shared" si="17"/>
        <v>0</v>
      </c>
      <c r="J63" s="347"/>
      <c r="K63" s="460"/>
      <c r="L63" s="453"/>
      <c r="M63" s="453"/>
      <c r="N63" s="378">
        <f t="shared" si="4"/>
        <v>0</v>
      </c>
      <c r="O63" s="380">
        <v>0.5</v>
      </c>
      <c r="P63" s="381">
        <f t="shared" si="13"/>
        <v>0</v>
      </c>
      <c r="Q63" s="347"/>
      <c r="R63" s="460"/>
      <c r="S63" s="453"/>
      <c r="T63" s="453"/>
      <c r="U63" s="378">
        <f t="shared" si="6"/>
        <v>0</v>
      </c>
      <c r="V63" s="380">
        <v>1</v>
      </c>
      <c r="W63" s="381">
        <f t="shared" si="14"/>
        <v>0</v>
      </c>
      <c r="X63" s="347"/>
      <c r="Y63" s="460"/>
      <c r="Z63" s="453"/>
      <c r="AA63" s="453"/>
      <c r="AB63" s="378">
        <f t="shared" si="10"/>
        <v>0</v>
      </c>
      <c r="AC63" s="380">
        <v>1</v>
      </c>
      <c r="AD63" s="381">
        <f t="shared" si="15"/>
        <v>0</v>
      </c>
      <c r="AE63" s="347"/>
      <c r="AF63" s="460"/>
      <c r="AG63" s="453"/>
      <c r="AH63" s="453"/>
      <c r="AI63" s="378">
        <f t="shared" si="11"/>
        <v>0</v>
      </c>
      <c r="AJ63" s="380">
        <v>1</v>
      </c>
      <c r="AK63" s="381">
        <f t="shared" si="16"/>
        <v>0</v>
      </c>
      <c r="AL63" s="338"/>
      <c r="AM63" s="454">
        <f t="shared" si="18"/>
        <v>0</v>
      </c>
    </row>
    <row r="64" spans="1:39" s="330" customFormat="1" ht="18.75">
      <c r="A64" s="2271" t="s">
        <v>731</v>
      </c>
      <c r="B64" s="1417">
        <v>11</v>
      </c>
      <c r="C64" s="1488" t="s">
        <v>512</v>
      </c>
      <c r="D64" s="464">
        <f>SUM(D65:D66)</f>
        <v>0</v>
      </c>
      <c r="E64" s="465">
        <f>SUM(E65:E66)</f>
        <v>0</v>
      </c>
      <c r="F64" s="465">
        <f>SUM(F65:F66)</f>
        <v>0</v>
      </c>
      <c r="G64" s="356">
        <f t="shared" si="3"/>
        <v>0</v>
      </c>
      <c r="H64" s="455">
        <v>0.2</v>
      </c>
      <c r="I64" s="456">
        <f t="shared" si="17"/>
        <v>0</v>
      </c>
      <c r="J64" s="347"/>
      <c r="K64" s="467">
        <f>SUM(K65:K66)</f>
        <v>0</v>
      </c>
      <c r="L64" s="466">
        <f>SUM(L65:L66)</f>
        <v>0</v>
      </c>
      <c r="M64" s="466">
        <f>SUM(M65:M66)</f>
        <v>0</v>
      </c>
      <c r="N64" s="356">
        <f t="shared" si="4"/>
        <v>0</v>
      </c>
      <c r="O64" s="455">
        <v>0.5</v>
      </c>
      <c r="P64" s="359">
        <f t="shared" si="13"/>
        <v>0</v>
      </c>
      <c r="Q64" s="347"/>
      <c r="R64" s="467">
        <f>SUM(R65:R66)</f>
        <v>0</v>
      </c>
      <c r="S64" s="466">
        <f>SUM(S65:S66)</f>
        <v>0</v>
      </c>
      <c r="T64" s="466">
        <f>SUM(T65:T66)</f>
        <v>0</v>
      </c>
      <c r="U64" s="356">
        <f t="shared" si="6"/>
        <v>0</v>
      </c>
      <c r="V64" s="455">
        <v>1</v>
      </c>
      <c r="W64" s="456">
        <f t="shared" si="14"/>
        <v>0</v>
      </c>
      <c r="X64" s="347"/>
      <c r="Y64" s="467">
        <f>SUM(Y65:Y66)</f>
        <v>0</v>
      </c>
      <c r="Z64" s="466">
        <f>SUM(Z65:Z66)</f>
        <v>0</v>
      </c>
      <c r="AA64" s="466">
        <f>SUM(AA65:AA66)</f>
        <v>0</v>
      </c>
      <c r="AB64" s="356">
        <f t="shared" si="10"/>
        <v>0</v>
      </c>
      <c r="AC64" s="455">
        <v>1</v>
      </c>
      <c r="AD64" s="456">
        <f t="shared" si="15"/>
        <v>0</v>
      </c>
      <c r="AE64" s="347"/>
      <c r="AF64" s="467">
        <f>SUM(AF65:AF66)</f>
        <v>0</v>
      </c>
      <c r="AG64" s="466">
        <f>SUM(AG65:AG66)</f>
        <v>0</v>
      </c>
      <c r="AH64" s="466">
        <f>SUM(AH65:AH66)</f>
        <v>0</v>
      </c>
      <c r="AI64" s="356">
        <f t="shared" si="11"/>
        <v>0</v>
      </c>
      <c r="AJ64" s="455">
        <v>1</v>
      </c>
      <c r="AK64" s="456">
        <f t="shared" si="16"/>
        <v>0</v>
      </c>
      <c r="AL64" s="338"/>
      <c r="AM64" s="457">
        <f>AM65+AM66</f>
        <v>0</v>
      </c>
    </row>
    <row r="65" spans="1:39" s="331" customFormat="1" ht="18.75">
      <c r="A65" s="2272"/>
      <c r="B65" s="1406">
        <v>11.1</v>
      </c>
      <c r="C65" s="1485" t="s">
        <v>147</v>
      </c>
      <c r="D65" s="315"/>
      <c r="E65" s="468"/>
      <c r="F65" s="469"/>
      <c r="G65" s="51">
        <f t="shared" si="3"/>
        <v>0</v>
      </c>
      <c r="H65" s="407">
        <v>0.2</v>
      </c>
      <c r="I65" s="408">
        <f t="shared" si="17"/>
        <v>0</v>
      </c>
      <c r="J65" s="350"/>
      <c r="K65" s="486"/>
      <c r="L65" s="470"/>
      <c r="M65" s="471"/>
      <c r="N65" s="51">
        <f t="shared" si="4"/>
        <v>0</v>
      </c>
      <c r="O65" s="407">
        <v>0.5</v>
      </c>
      <c r="P65" s="364">
        <f t="shared" si="13"/>
        <v>0</v>
      </c>
      <c r="Q65" s="348"/>
      <c r="R65" s="472"/>
      <c r="S65" s="470"/>
      <c r="T65" s="471"/>
      <c r="U65" s="366">
        <f t="shared" si="6"/>
        <v>0</v>
      </c>
      <c r="V65" s="407">
        <v>1</v>
      </c>
      <c r="W65" s="408">
        <f t="shared" si="14"/>
        <v>0</v>
      </c>
      <c r="X65" s="350"/>
      <c r="Y65" s="472"/>
      <c r="Z65" s="470"/>
      <c r="AA65" s="471"/>
      <c r="AB65" s="366">
        <f t="shared" si="10"/>
        <v>0</v>
      </c>
      <c r="AC65" s="414">
        <v>1</v>
      </c>
      <c r="AD65" s="415">
        <f t="shared" si="15"/>
        <v>0</v>
      </c>
      <c r="AE65" s="351"/>
      <c r="AF65" s="472"/>
      <c r="AG65" s="470"/>
      <c r="AH65" s="471"/>
      <c r="AI65" s="366">
        <f t="shared" si="11"/>
        <v>0</v>
      </c>
      <c r="AJ65" s="414">
        <v>1</v>
      </c>
      <c r="AK65" s="415">
        <f t="shared" si="16"/>
        <v>0</v>
      </c>
      <c r="AL65" s="342"/>
      <c r="AM65" s="334">
        <f>I65+P65+W65+AD65+AK65</f>
        <v>0</v>
      </c>
    </row>
    <row r="66" spans="1:39" ht="21" customHeight="1" thickBot="1">
      <c r="A66" s="2273"/>
      <c r="B66" s="1411">
        <v>11.2</v>
      </c>
      <c r="C66" s="1497" t="s">
        <v>148</v>
      </c>
      <c r="D66" s="473"/>
      <c r="E66" s="474"/>
      <c r="F66" s="474"/>
      <c r="G66" s="370">
        <f>SUM(D66:F66)</f>
        <v>0</v>
      </c>
      <c r="H66" s="439">
        <v>0.2</v>
      </c>
      <c r="I66" s="442">
        <f t="shared" si="17"/>
        <v>0</v>
      </c>
      <c r="J66" s="350"/>
      <c r="K66" s="475"/>
      <c r="L66" s="368"/>
      <c r="M66" s="368"/>
      <c r="N66" s="370">
        <f>SUM(K66:M66)</f>
        <v>0</v>
      </c>
      <c r="O66" s="439">
        <v>0.5</v>
      </c>
      <c r="P66" s="404">
        <f t="shared" si="13"/>
        <v>0</v>
      </c>
      <c r="Q66" s="348"/>
      <c r="R66" s="475"/>
      <c r="S66" s="368"/>
      <c r="T66" s="368"/>
      <c r="U66" s="373">
        <f>SUM(R66:T66)</f>
        <v>0</v>
      </c>
      <c r="V66" s="439">
        <v>1</v>
      </c>
      <c r="W66" s="442">
        <f t="shared" si="14"/>
        <v>0</v>
      </c>
      <c r="X66" s="350"/>
      <c r="Y66" s="475"/>
      <c r="Z66" s="368"/>
      <c r="AA66" s="368"/>
      <c r="AB66" s="373">
        <f t="shared" si="10"/>
        <v>0</v>
      </c>
      <c r="AC66" s="443">
        <v>1</v>
      </c>
      <c r="AD66" s="444">
        <f t="shared" si="15"/>
        <v>0</v>
      </c>
      <c r="AE66" s="351"/>
      <c r="AF66" s="475"/>
      <c r="AG66" s="368"/>
      <c r="AH66" s="368"/>
      <c r="AI66" s="373">
        <f t="shared" si="11"/>
        <v>0</v>
      </c>
      <c r="AJ66" s="443">
        <v>1</v>
      </c>
      <c r="AK66" s="444">
        <f t="shared" si="16"/>
        <v>0</v>
      </c>
      <c r="AL66" s="342"/>
      <c r="AM66" s="374">
        <f>I66+P66+W66+AD66+AK66</f>
        <v>0</v>
      </c>
    </row>
    <row r="67" spans="1:39" ht="41.25" thickBot="1">
      <c r="A67" s="1513" t="s">
        <v>732</v>
      </c>
      <c r="B67" s="1423">
        <v>12</v>
      </c>
      <c r="C67" s="1499" t="s">
        <v>170</v>
      </c>
      <c r="D67" s="461"/>
      <c r="E67" s="462"/>
      <c r="F67" s="462"/>
      <c r="G67" s="378">
        <f>SUM(D67:F67)</f>
        <v>0</v>
      </c>
      <c r="H67" s="380">
        <v>0.2</v>
      </c>
      <c r="I67" s="381">
        <f t="shared" si="17"/>
        <v>0</v>
      </c>
      <c r="J67" s="347"/>
      <c r="K67" s="690"/>
      <c r="L67" s="691"/>
      <c r="M67" s="691"/>
      <c r="N67" s="692">
        <f>SUM(K67:M67)</f>
        <v>0</v>
      </c>
      <c r="O67" s="693">
        <v>0.5</v>
      </c>
      <c r="P67" s="482">
        <f>N67*O67</f>
        <v>0</v>
      </c>
      <c r="Q67" s="347"/>
      <c r="R67" s="477"/>
      <c r="S67" s="476"/>
      <c r="T67" s="476"/>
      <c r="U67" s="378">
        <f>SUM(R67:T67)</f>
        <v>0</v>
      </c>
      <c r="V67" s="380">
        <v>1</v>
      </c>
      <c r="W67" s="381">
        <f>U67*V67</f>
        <v>0</v>
      </c>
      <c r="X67" s="347"/>
      <c r="Y67" s="477"/>
      <c r="Z67" s="463"/>
      <c r="AA67" s="476"/>
      <c r="AB67" s="692">
        <f>SUM(Y67:AA67)</f>
        <v>0</v>
      </c>
      <c r="AC67" s="694">
        <v>1</v>
      </c>
      <c r="AD67" s="482">
        <f>AB67*AC67</f>
        <v>0</v>
      </c>
      <c r="AE67" s="352"/>
      <c r="AF67" s="690"/>
      <c r="AG67" s="691"/>
      <c r="AH67" s="691"/>
      <c r="AI67" s="692">
        <f>SUM(AF67:AH67)</f>
        <v>0</v>
      </c>
      <c r="AJ67" s="380">
        <v>1</v>
      </c>
      <c r="AK67" s="381">
        <f>AI67*AJ67</f>
        <v>0</v>
      </c>
      <c r="AL67" s="338"/>
      <c r="AM67" s="454">
        <f>I67+P67+W67+AD67+AK67</f>
        <v>0</v>
      </c>
    </row>
    <row r="68" spans="1:39" ht="41.25" thickBot="1">
      <c r="A68" s="1516" t="s">
        <v>740</v>
      </c>
      <c r="B68" s="1439">
        <v>13</v>
      </c>
      <c r="C68" s="1500" t="s">
        <v>171</v>
      </c>
      <c r="D68" s="478"/>
      <c r="E68" s="479"/>
      <c r="F68" s="479"/>
      <c r="G68" s="480">
        <f>SUM(D68:F68)</f>
        <v>0</v>
      </c>
      <c r="H68" s="481">
        <v>0.2</v>
      </c>
      <c r="I68" s="482">
        <f t="shared" si="17"/>
        <v>0</v>
      </c>
      <c r="J68" s="347"/>
      <c r="K68" s="484"/>
      <c r="L68" s="483"/>
      <c r="M68" s="483"/>
      <c r="N68" s="480">
        <f>SUM(K68:M68)</f>
        <v>0</v>
      </c>
      <c r="O68" s="481">
        <v>0.5</v>
      </c>
      <c r="P68" s="482">
        <f t="shared" si="13"/>
        <v>0</v>
      </c>
      <c r="Q68" s="347"/>
      <c r="R68" s="484"/>
      <c r="S68" s="483"/>
      <c r="T68" s="483"/>
      <c r="U68" s="480">
        <f>SUM(R68:T68)</f>
        <v>0</v>
      </c>
      <c r="V68" s="481">
        <v>1</v>
      </c>
      <c r="W68" s="482">
        <f t="shared" si="14"/>
        <v>0</v>
      </c>
      <c r="X68" s="347"/>
      <c r="Y68" s="484"/>
      <c r="Z68" s="483"/>
      <c r="AA68" s="483"/>
      <c r="AB68" s="480">
        <f>SUM(Y68:AA68)</f>
        <v>0</v>
      </c>
      <c r="AC68" s="481">
        <v>1</v>
      </c>
      <c r="AD68" s="482">
        <f t="shared" si="15"/>
        <v>0</v>
      </c>
      <c r="AE68" s="347"/>
      <c r="AF68" s="484"/>
      <c r="AG68" s="483"/>
      <c r="AH68" s="483"/>
      <c r="AI68" s="480">
        <f>SUM(AF68:AH68)</f>
        <v>0</v>
      </c>
      <c r="AJ68" s="481">
        <v>1</v>
      </c>
      <c r="AK68" s="482">
        <f t="shared" si="16"/>
        <v>0</v>
      </c>
      <c r="AL68" s="338"/>
      <c r="AM68" s="485">
        <f>I68+P68+W68+AD68+AK68</f>
        <v>0</v>
      </c>
    </row>
    <row r="69" spans="1:39" ht="42" customHeight="1">
      <c r="A69" s="252"/>
      <c r="B69" s="319"/>
      <c r="C69" s="319"/>
    </row>
    <row r="70" spans="1:39">
      <c r="B70" s="319"/>
      <c r="C70" s="319"/>
    </row>
    <row r="71" spans="1:39" ht="45" customHeight="1">
      <c r="A71" s="332"/>
      <c r="B71" s="319"/>
      <c r="C71" s="320"/>
      <c r="D71" s="319"/>
      <c r="E71" s="335"/>
      <c r="F71" s="319"/>
      <c r="G71" s="319"/>
      <c r="H71" s="319"/>
      <c r="I71" s="318"/>
      <c r="J71" s="317"/>
      <c r="K71" s="318"/>
      <c r="L71" s="335"/>
      <c r="M71" s="318"/>
      <c r="N71" s="318"/>
      <c r="O71" s="318"/>
      <c r="P71" s="318"/>
      <c r="Q71" s="317"/>
      <c r="R71" s="318"/>
      <c r="S71" s="335"/>
      <c r="T71" s="318"/>
      <c r="V71" s="318"/>
      <c r="W71" s="319"/>
      <c r="X71" s="320"/>
      <c r="Y71" s="319"/>
      <c r="Z71" s="335"/>
      <c r="AA71" s="322"/>
      <c r="AB71" s="321"/>
      <c r="AC71" s="321"/>
      <c r="AD71" s="321"/>
      <c r="AE71" s="321"/>
      <c r="AF71" s="321"/>
      <c r="AG71" s="321"/>
      <c r="AH71" s="321"/>
      <c r="AI71" s="321"/>
      <c r="AJ71" s="321"/>
      <c r="AK71" s="321"/>
      <c r="AL71" s="321"/>
      <c r="AM71" s="321"/>
    </row>
    <row r="72" spans="1:39" ht="54" customHeight="1">
      <c r="A72" s="1515"/>
      <c r="B72" s="319"/>
      <c r="C72" s="320"/>
      <c r="D72" s="319"/>
      <c r="E72" s="335"/>
      <c r="F72" s="319"/>
      <c r="G72" s="319"/>
      <c r="H72" s="319"/>
      <c r="I72" s="318"/>
      <c r="J72" s="317"/>
      <c r="K72" s="318"/>
      <c r="L72" s="335"/>
      <c r="M72" s="318"/>
      <c r="N72" s="318"/>
      <c r="O72" s="318"/>
      <c r="P72" s="318"/>
      <c r="Q72" s="317"/>
      <c r="R72" s="318"/>
      <c r="S72" s="335"/>
      <c r="T72" s="318"/>
      <c r="V72" s="318"/>
      <c r="W72" s="319"/>
      <c r="X72" s="320"/>
      <c r="Y72" s="319"/>
      <c r="Z72" s="335"/>
      <c r="AA72" s="322"/>
      <c r="AB72" s="321"/>
      <c r="AC72" s="321"/>
      <c r="AD72" s="321"/>
      <c r="AE72" s="321"/>
      <c r="AF72" s="321"/>
      <c r="AG72" s="321"/>
      <c r="AH72" s="321"/>
      <c r="AI72" s="321"/>
      <c r="AJ72" s="321"/>
      <c r="AK72" s="321"/>
      <c r="AL72" s="321"/>
      <c r="AM72" s="321"/>
    </row>
    <row r="73" spans="1:39">
      <c r="A73" s="319"/>
      <c r="B73" s="319"/>
      <c r="C73" s="320"/>
      <c r="D73" s="319"/>
      <c r="E73" s="335"/>
      <c r="F73" s="319"/>
      <c r="G73" s="319"/>
      <c r="H73" s="319"/>
      <c r="I73" s="318"/>
      <c r="J73" s="317"/>
      <c r="K73" s="318"/>
      <c r="L73" s="335"/>
      <c r="M73" s="318"/>
      <c r="N73" s="318"/>
      <c r="O73" s="318"/>
      <c r="P73" s="318"/>
      <c r="Q73" s="317"/>
      <c r="R73" s="318"/>
      <c r="S73" s="335"/>
      <c r="T73" s="318"/>
      <c r="V73" s="318"/>
      <c r="W73" s="319"/>
      <c r="X73" s="320"/>
      <c r="Y73" s="319"/>
      <c r="Z73" s="335"/>
      <c r="AA73" s="322"/>
      <c r="AB73" s="321"/>
      <c r="AC73" s="321"/>
      <c r="AD73" s="321"/>
      <c r="AE73" s="321"/>
      <c r="AF73" s="321"/>
      <c r="AG73" s="321"/>
      <c r="AH73" s="321"/>
      <c r="AI73" s="321"/>
      <c r="AJ73" s="321"/>
      <c r="AK73" s="321"/>
      <c r="AL73" s="321"/>
      <c r="AM73" s="321"/>
    </row>
    <row r="74" spans="1:39">
      <c r="A74" s="319"/>
      <c r="B74" s="319"/>
      <c r="C74" s="320"/>
      <c r="D74" s="319"/>
      <c r="E74" s="335"/>
      <c r="F74" s="319"/>
      <c r="G74" s="319"/>
      <c r="H74" s="319"/>
      <c r="I74" s="318"/>
      <c r="J74" s="317"/>
      <c r="K74" s="318"/>
      <c r="L74" s="335"/>
      <c r="M74" s="318"/>
      <c r="N74" s="318"/>
      <c r="O74" s="318"/>
      <c r="P74" s="318"/>
      <c r="Q74" s="317"/>
      <c r="R74" s="318"/>
      <c r="S74" s="335"/>
      <c r="T74" s="318"/>
      <c r="V74" s="318"/>
      <c r="W74" s="319"/>
      <c r="X74" s="320"/>
      <c r="Y74" s="319"/>
      <c r="Z74" s="335"/>
      <c r="AA74" s="322"/>
      <c r="AB74" s="321"/>
      <c r="AC74" s="321"/>
      <c r="AD74" s="321"/>
      <c r="AE74" s="321"/>
      <c r="AF74" s="321"/>
      <c r="AG74" s="321"/>
      <c r="AH74" s="321"/>
      <c r="AI74" s="321"/>
      <c r="AJ74" s="321"/>
      <c r="AK74" s="321"/>
      <c r="AL74" s="321"/>
      <c r="AM74" s="321"/>
    </row>
    <row r="75" spans="1:39">
      <c r="A75" s="319"/>
      <c r="B75" s="319"/>
      <c r="C75" s="320"/>
      <c r="D75" s="319"/>
      <c r="E75" s="335"/>
      <c r="F75" s="319"/>
      <c r="G75" s="319"/>
      <c r="H75" s="319"/>
      <c r="I75" s="318"/>
      <c r="J75" s="317"/>
      <c r="K75" s="318"/>
      <c r="L75" s="335"/>
      <c r="M75" s="318"/>
      <c r="N75" s="318"/>
      <c r="O75" s="318"/>
      <c r="P75" s="318"/>
      <c r="Q75" s="317"/>
      <c r="R75" s="318"/>
      <c r="S75" s="335"/>
      <c r="T75" s="318"/>
      <c r="V75" s="318"/>
      <c r="W75" s="319"/>
      <c r="X75" s="320"/>
      <c r="Y75" s="319"/>
      <c r="Z75" s="335"/>
      <c r="AA75" s="322"/>
      <c r="AB75" s="321"/>
      <c r="AC75" s="321"/>
      <c r="AD75" s="321"/>
      <c r="AE75" s="321"/>
      <c r="AF75" s="321"/>
      <c r="AG75" s="321"/>
      <c r="AH75" s="321"/>
      <c r="AI75" s="321"/>
      <c r="AJ75" s="321"/>
      <c r="AK75" s="321"/>
      <c r="AL75" s="321"/>
      <c r="AM75" s="321"/>
    </row>
    <row r="76" spans="1:39">
      <c r="A76" s="319"/>
      <c r="B76" s="319"/>
      <c r="C76" s="320"/>
      <c r="D76" s="319"/>
      <c r="E76" s="335"/>
      <c r="F76" s="319"/>
      <c r="G76" s="319"/>
      <c r="H76" s="319"/>
      <c r="I76" s="318"/>
      <c r="J76" s="317"/>
      <c r="K76" s="318"/>
      <c r="L76" s="335"/>
      <c r="M76" s="318"/>
      <c r="N76" s="318"/>
      <c r="O76" s="318"/>
      <c r="P76" s="318"/>
      <c r="Q76" s="317"/>
      <c r="R76" s="318"/>
      <c r="S76" s="335"/>
      <c r="T76" s="318"/>
      <c r="V76" s="318"/>
      <c r="W76" s="319"/>
      <c r="X76" s="320"/>
      <c r="Y76" s="319"/>
      <c r="Z76" s="335"/>
      <c r="AA76" s="322"/>
      <c r="AB76" s="321"/>
      <c r="AC76" s="321"/>
      <c r="AD76" s="321"/>
      <c r="AE76" s="321"/>
      <c r="AF76" s="321"/>
      <c r="AG76" s="321"/>
      <c r="AH76" s="321"/>
      <c r="AI76" s="321"/>
      <c r="AJ76" s="321"/>
      <c r="AK76" s="321"/>
      <c r="AL76" s="321"/>
      <c r="AM76" s="321"/>
    </row>
  </sheetData>
  <sheetProtection algorithmName="SHA-512" hashValue="J/4Y2Y13s70/Diz4LmwwmA11Q4OKqetyFm95/GL85uMeN1tMp1PDLqnNYFda0mkCymM7pV5fooKYKGwifPST9Q==" saltValue="p/Sacm6Ha5zFjLe0eK+Psw==" spinCount="100000" sheet="1" objects="1" scenarios="1"/>
  <mergeCells count="29">
    <mergeCell ref="A60:A62"/>
    <mergeCell ref="A64:A66"/>
    <mergeCell ref="A39:A43"/>
    <mergeCell ref="A44:A48"/>
    <mergeCell ref="A49:A53"/>
    <mergeCell ref="A54:A56"/>
    <mergeCell ref="A57:A59"/>
    <mergeCell ref="R5:T5"/>
    <mergeCell ref="K5:M5"/>
    <mergeCell ref="A12:A16"/>
    <mergeCell ref="A18:A24"/>
    <mergeCell ref="A25:A36"/>
    <mergeCell ref="D5:F5"/>
    <mergeCell ref="AM6:AM7"/>
    <mergeCell ref="AJ5:AM5"/>
    <mergeCell ref="A1:B1"/>
    <mergeCell ref="A2:B2"/>
    <mergeCell ref="A3:AM3"/>
    <mergeCell ref="A6:A7"/>
    <mergeCell ref="AI1:AL1"/>
    <mergeCell ref="B6:B7"/>
    <mergeCell ref="C6:C7"/>
    <mergeCell ref="D6:I6"/>
    <mergeCell ref="K6:P6"/>
    <mergeCell ref="R6:W6"/>
    <mergeCell ref="Y6:AD6"/>
    <mergeCell ref="AF6:AK6"/>
    <mergeCell ref="AF5:AH5"/>
    <mergeCell ref="Y5:AA5"/>
  </mergeCells>
  <pageMargins left="0.7" right="0.7" top="0.75" bottom="0.75" header="0.3" footer="0.3"/>
  <pageSetup paperSize="9" scale="28" orientation="portrait" horizontalDpi="90" verticalDpi="90" r:id="rId1"/>
  <colBreaks count="2" manualBreakCount="2">
    <brk id="9" max="1048575" man="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الايضاحات المهمة</vt:lpstr>
      <vt:lpstr>بيانات عامة</vt:lpstr>
      <vt:lpstr>ملخص نسب معيار كفاية رأس المال</vt:lpstr>
      <vt:lpstr>معيار كفاية رأس المال</vt:lpstr>
      <vt:lpstr>الشركات المالية وتأمين OF</vt:lpstr>
      <vt:lpstr>استثمارات صناديق الاستثمار OF</vt:lpstr>
      <vt:lpstr>ملخص مخاطر الائتمان CR</vt:lpstr>
      <vt:lpstr>CR إجمالى مخاطر الائتمان</vt:lpstr>
      <vt:lpstr>CR الالتزامات العرضية</vt:lpstr>
      <vt:lpstr>CR الارتباطات</vt:lpstr>
      <vt:lpstr>اجمالى مخاطر الطرف المقابل</vt:lpstr>
      <vt:lpstr> مخاطر الطرف المقابل- OTC</vt:lpstr>
      <vt:lpstr>مخاطر الطرف المقابل -REPO </vt:lpstr>
      <vt:lpstr>اجمالى مخاطر السوق</vt:lpstr>
      <vt:lpstr>MR اجمالى أدوات دين </vt:lpstr>
      <vt:lpstr>MRأدوات دين عامة-الاستحقاق</vt:lpstr>
      <vt:lpstr>MR أدوات دين محددة</vt:lpstr>
      <vt:lpstr>MR مخاطر الأسهم</vt:lpstr>
      <vt:lpstr>MR متطلب مخاطر أسعار الصرف</vt:lpstr>
      <vt:lpstr>MR مخاطر أسعار الصرف- ميزانية</vt:lpstr>
      <vt:lpstr>متطلبات رأس المال OR</vt:lpstr>
      <vt:lpstr>OR مصفوفة تجميع البيانات</vt:lpstr>
      <vt:lpstr>' مخاطر الطرف المقابل- OTC'!Print_Area</vt:lpstr>
      <vt:lpstr>'CR إجمالى مخاطر الائتمان'!Print_Area</vt:lpstr>
      <vt:lpstr>'CR الارتباطات'!Print_Area</vt:lpstr>
      <vt:lpstr>'CR الالتزامات العرضية'!Print_Area</vt:lpstr>
      <vt:lpstr>'MR اجمالى أدوات دين '!Print_Area</vt:lpstr>
      <vt:lpstr>'MR متطلب مخاطر أسعار الصرف'!Print_Area</vt:lpstr>
      <vt:lpstr>'OR مصفوفة تجميع البيانات'!Print_Area</vt:lpstr>
      <vt:lpstr>'اجمالى مخاطر السوق'!Print_Area</vt:lpstr>
      <vt:lpstr>'اجمالى مخاطر الطرف المقابل'!Print_Area</vt:lpstr>
      <vt:lpstr>'استثمارات صناديق الاستثمار OF'!Print_Area</vt:lpstr>
      <vt:lpstr>'الايضاحات المهمة'!Print_Area</vt:lpstr>
      <vt:lpstr>'الشركات المالية وتأمين OF'!Print_Area</vt:lpstr>
      <vt:lpstr>'بيانات عامة'!Print_Area</vt:lpstr>
      <vt:lpstr>'متطلبات رأس المال OR'!Print_Area</vt:lpstr>
      <vt:lpstr>'مخاطر الطرف المقابل -REPO '!Print_Area</vt:lpstr>
      <vt:lpstr>'معيار كفاية رأس المال'!Print_Area</vt:lpstr>
      <vt:lpstr>'ملخص مخاطر الائتمان CR'!Print_Area</vt:lpstr>
      <vt:lpstr>'ملخص نسب معيار كفاية رأس المال'!Print_Area</vt:lpstr>
      <vt:lpstr>الايضاحات</vt:lpstr>
      <vt:lpstr>التفاصيل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2020-08-16T10:08:07Z</dcterms:modified>
</cp:coreProperties>
</file>