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245" activeTab="5"/>
  </bookViews>
  <sheets>
    <sheet name="qi 2013" sheetId="12" r:id="rId1"/>
    <sheet name="qi 2014" sheetId="11" r:id="rId2"/>
    <sheet name="qi 2015" sheetId="10" r:id="rId3"/>
    <sheet name="qi 2016" sheetId="9" r:id="rId4"/>
    <sheet name="qi 2017" sheetId="8" r:id="rId5"/>
    <sheet name="qi 2018" sheetId="13" r:id="rId6"/>
  </sheets>
  <externalReferences>
    <externalReference r:id="rId7"/>
    <externalReference r:id="rId8"/>
  </externalReferences>
  <definedNames>
    <definedName name="_xlnm.Print_Area" localSheetId="0">'qi 2013'!$A$509:$D$569</definedName>
    <definedName name="_xlnm.Print_Area" localSheetId="1">'qi 2014'!$A$509:$D$569</definedName>
    <definedName name="_xlnm.Print_Area" localSheetId="2">'qi 2015'!$A$509:$D$569</definedName>
    <definedName name="_xlnm.Print_Area" localSheetId="3">'qi 2016'!$A$509:$D$569</definedName>
    <definedName name="_xlnm.Print_Area" localSheetId="4">'qi 2017'!$A$461:$D$510</definedName>
    <definedName name="_xlnm.Print_Area" localSheetId="5">'qi 2018'!$A$113:$D$161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1" i="13" l="1"/>
  <c r="B328" i="13"/>
  <c r="B327" i="13" s="1"/>
  <c r="B322" i="13"/>
  <c r="B321" i="13"/>
  <c r="B320" i="13"/>
  <c r="B316" i="13"/>
  <c r="B311" i="13"/>
  <c r="B306" i="13"/>
  <c r="B305" i="13"/>
  <c r="B304" i="13" s="1"/>
  <c r="B301" i="13"/>
  <c r="B298" i="13"/>
  <c r="B297" i="13"/>
  <c r="B294" i="13"/>
  <c r="B290" i="13" s="1"/>
  <c r="B289" i="13" s="1"/>
  <c r="B291" i="13"/>
  <c r="B286" i="13"/>
  <c r="B285" i="13" s="1"/>
  <c r="B282" i="13"/>
  <c r="B269" i="13"/>
  <c r="B266" i="13"/>
  <c r="B265" i="13" s="1"/>
  <c r="B263" i="13" s="1"/>
  <c r="B260" i="13"/>
  <c r="B258" i="13" s="1"/>
  <c r="B256" i="13" s="1"/>
  <c r="B253" i="13"/>
  <c r="C249" i="13"/>
  <c r="C242" i="13" s="1"/>
  <c r="B249" i="13"/>
  <c r="C243" i="13"/>
  <c r="B243" i="13"/>
  <c r="B242" i="13"/>
  <c r="B238" i="13"/>
  <c r="B235" i="13"/>
  <c r="B234" i="13"/>
  <c r="B233" i="13" s="1"/>
  <c r="B232" i="13" l="1"/>
  <c r="B336" i="13" s="1"/>
  <c r="B474" i="10"/>
  <c r="B481" i="10"/>
  <c r="B475" i="10"/>
  <c r="B465" i="10"/>
  <c r="B485" i="10"/>
  <c r="B464" i="10"/>
  <c r="B567" i="10"/>
  <c r="B171" i="13"/>
  <c r="B176" i="13"/>
  <c r="B179" i="13"/>
  <c r="B175" i="13"/>
  <c r="B183" i="13"/>
  <c r="B186" i="13"/>
  <c r="B182" i="13"/>
  <c r="B174" i="13"/>
  <c r="B191" i="13"/>
  <c r="B196" i="13"/>
  <c r="B190" i="13"/>
  <c r="B201" i="13"/>
  <c r="B189" i="13"/>
  <c r="B205" i="13"/>
  <c r="B170" i="13"/>
  <c r="B120" i="13"/>
  <c r="B123" i="13"/>
  <c r="B119" i="13"/>
  <c r="B128" i="13"/>
  <c r="B134" i="13"/>
  <c r="B127" i="13"/>
  <c r="B118" i="13"/>
  <c r="B138" i="13"/>
  <c r="B145" i="13"/>
  <c r="B143" i="13"/>
  <c r="B141" i="13"/>
  <c r="B151" i="13"/>
  <c r="B154" i="13"/>
  <c r="B150" i="13"/>
  <c r="B148" i="13"/>
  <c r="B117" i="13"/>
  <c r="B167" i="13"/>
  <c r="B221" i="13"/>
  <c r="B216" i="13"/>
  <c r="B213" i="13"/>
  <c r="B212" i="13"/>
  <c r="B207" i="13"/>
  <c r="B206" i="13"/>
  <c r="C134" i="13"/>
  <c r="C128" i="13"/>
  <c r="C127" i="13"/>
  <c r="B58" i="13"/>
  <c r="B63" i="13"/>
  <c r="B66" i="13"/>
  <c r="B62" i="13"/>
  <c r="B70" i="13"/>
  <c r="B73" i="13"/>
  <c r="B69" i="13"/>
  <c r="B61" i="13"/>
  <c r="B78" i="13"/>
  <c r="B83" i="13"/>
  <c r="B77" i="13"/>
  <c r="B88" i="13"/>
  <c r="B76" i="13"/>
  <c r="B100" i="13"/>
  <c r="B103" i="13"/>
  <c r="B99" i="13"/>
  <c r="B95" i="13"/>
  <c r="B92" i="13"/>
  <c r="B57" i="13"/>
  <c r="B8" i="13"/>
  <c r="B11" i="13"/>
  <c r="B7" i="13"/>
  <c r="B16" i="13"/>
  <c r="B22" i="13"/>
  <c r="B15" i="13"/>
  <c r="B6" i="13"/>
  <c r="B26" i="13"/>
  <c r="B33" i="13"/>
  <c r="B31" i="13"/>
  <c r="B29" i="13"/>
  <c r="B39" i="13"/>
  <c r="B42" i="13"/>
  <c r="B38" i="13"/>
  <c r="B36" i="13"/>
  <c r="B5" i="13"/>
  <c r="B54" i="13"/>
  <c r="B108" i="13"/>
  <c r="B94" i="13"/>
  <c r="B93" i="13"/>
  <c r="C22" i="13"/>
  <c r="C16" i="13"/>
  <c r="C15" i="13"/>
  <c r="B517" i="10"/>
  <c r="B522" i="10"/>
  <c r="B525" i="10"/>
  <c r="B521" i="10"/>
  <c r="B529" i="10"/>
  <c r="B532" i="10"/>
  <c r="B528" i="10"/>
  <c r="B520" i="10"/>
  <c r="B547" i="10"/>
  <c r="B535" i="10"/>
  <c r="B552" i="10"/>
  <c r="B551" i="10"/>
  <c r="B516" i="10"/>
  <c r="B513" i="10"/>
  <c r="B562" i="10"/>
  <c r="B559" i="10"/>
  <c r="B558" i="10"/>
  <c r="B554" i="10"/>
  <c r="B542" i="10"/>
  <c r="B537" i="10"/>
  <c r="B503" i="10"/>
  <c r="B501" i="10"/>
  <c r="B498" i="10"/>
  <c r="B497" i="10"/>
  <c r="B495" i="10"/>
  <c r="B492" i="10"/>
  <c r="B490" i="10"/>
  <c r="B488" i="10"/>
  <c r="C481" i="10"/>
  <c r="C475" i="10"/>
  <c r="C474" i="10"/>
  <c r="B470" i="10"/>
  <c r="B467" i="10"/>
  <c r="B466" i="10"/>
  <c r="B519" i="8"/>
  <c r="B524" i="8"/>
  <c r="B527" i="8"/>
  <c r="B523" i="8"/>
  <c r="B531" i="8"/>
  <c r="B534" i="8"/>
  <c r="B530" i="8"/>
  <c r="B522" i="8"/>
  <c r="B539" i="8"/>
  <c r="B544" i="8"/>
  <c r="B538" i="8"/>
  <c r="B549" i="8"/>
  <c r="B537" i="8"/>
  <c r="B561" i="8"/>
  <c r="B564" i="8"/>
  <c r="B560" i="8"/>
  <c r="B556" i="8"/>
  <c r="B553" i="8"/>
  <c r="B518" i="8"/>
  <c r="B515" i="8"/>
  <c r="B487" i="8"/>
  <c r="B466" i="8"/>
  <c r="B569" i="8"/>
  <c r="B555" i="8"/>
  <c r="B554" i="8"/>
  <c r="B505" i="8"/>
  <c r="B503" i="8"/>
  <c r="B500" i="8"/>
  <c r="B499" i="8"/>
  <c r="B497" i="8"/>
  <c r="B494" i="8"/>
  <c r="B492" i="8"/>
  <c r="B490" i="8"/>
  <c r="C483" i="8"/>
  <c r="B483" i="8"/>
  <c r="C477" i="8"/>
  <c r="B477" i="8"/>
  <c r="C476" i="8"/>
  <c r="B476" i="8"/>
  <c r="B472" i="8"/>
  <c r="B469" i="8"/>
  <c r="B468" i="8"/>
  <c r="B467" i="8"/>
  <c r="B517" i="9"/>
  <c r="B522" i="9"/>
  <c r="B525" i="9"/>
  <c r="B521" i="9"/>
  <c r="B529" i="9"/>
  <c r="B532" i="9"/>
  <c r="B528" i="9"/>
  <c r="B520" i="9"/>
  <c r="B537" i="9"/>
  <c r="B542" i="9"/>
  <c r="B536" i="9"/>
  <c r="B547" i="9"/>
  <c r="B535" i="9"/>
  <c r="B559" i="9"/>
  <c r="B562" i="9"/>
  <c r="B558" i="9"/>
  <c r="B554" i="9"/>
  <c r="B551" i="9"/>
  <c r="B516" i="9"/>
  <c r="B513" i="9"/>
  <c r="B567" i="9"/>
  <c r="B553" i="9"/>
  <c r="B552" i="9"/>
  <c r="B503" i="9"/>
  <c r="B501" i="9"/>
  <c r="B498" i="9"/>
  <c r="B497" i="9"/>
  <c r="B495" i="9"/>
  <c r="B492" i="9"/>
  <c r="B490" i="9"/>
  <c r="B488" i="9"/>
  <c r="B485" i="9"/>
  <c r="C481" i="9"/>
  <c r="B481" i="9"/>
  <c r="C475" i="9"/>
  <c r="B475" i="9"/>
  <c r="C474" i="9"/>
  <c r="B474" i="9"/>
  <c r="B470" i="9"/>
  <c r="B467" i="9"/>
  <c r="B466" i="9"/>
  <c r="B465" i="9"/>
  <c r="B464" i="9"/>
  <c r="B517" i="12"/>
  <c r="B522" i="12"/>
  <c r="B525" i="12"/>
  <c r="B521" i="12"/>
  <c r="B529" i="12"/>
  <c r="B532" i="12"/>
  <c r="B528" i="12"/>
  <c r="B520" i="12"/>
  <c r="B537" i="12"/>
  <c r="B542" i="12"/>
  <c r="B536" i="12"/>
  <c r="B547" i="12"/>
  <c r="B535" i="12"/>
  <c r="B554" i="12"/>
  <c r="B553" i="12"/>
  <c r="B552" i="12"/>
  <c r="B551" i="12"/>
  <c r="B516" i="12"/>
  <c r="B513" i="12"/>
  <c r="B567" i="12"/>
  <c r="B562" i="12"/>
  <c r="B559" i="12"/>
  <c r="B503" i="12"/>
  <c r="B501" i="12"/>
  <c r="B498" i="12"/>
  <c r="B497" i="12"/>
  <c r="B495" i="12"/>
  <c r="B492" i="12"/>
  <c r="B490" i="12"/>
  <c r="B488" i="12"/>
  <c r="B485" i="12"/>
  <c r="C481" i="12"/>
  <c r="B481" i="12"/>
  <c r="C475" i="12"/>
  <c r="B475" i="12"/>
  <c r="C474" i="12"/>
  <c r="B474" i="12"/>
  <c r="B470" i="12"/>
  <c r="B467" i="12"/>
  <c r="B466" i="12"/>
  <c r="B465" i="12"/>
  <c r="B464" i="12"/>
  <c r="B492" i="11"/>
  <c r="B490" i="11"/>
  <c r="B488" i="11"/>
  <c r="B485" i="11"/>
  <c r="B464" i="11"/>
  <c r="B567" i="11"/>
  <c r="B562" i="11"/>
  <c r="B559" i="11"/>
  <c r="B558" i="11"/>
  <c r="B554" i="11"/>
  <c r="B553" i="11"/>
  <c r="B552" i="11"/>
  <c r="B551" i="11"/>
  <c r="B547" i="11"/>
  <c r="B542" i="11"/>
  <c r="B537" i="11"/>
  <c r="B536" i="11"/>
  <c r="B535" i="11"/>
  <c r="B532" i="11"/>
  <c r="B529" i="11"/>
  <c r="B528" i="11"/>
  <c r="B525" i="11"/>
  <c r="B522" i="11"/>
  <c r="B521" i="11"/>
  <c r="B520" i="11"/>
  <c r="B517" i="11"/>
  <c r="B516" i="11"/>
  <c r="B513" i="11"/>
  <c r="B503" i="11"/>
  <c r="B501" i="11"/>
  <c r="B498" i="11"/>
  <c r="B497" i="11"/>
  <c r="B495" i="11"/>
  <c r="C481" i="11"/>
  <c r="B481" i="11"/>
  <c r="C475" i="11"/>
  <c r="B475" i="11"/>
  <c r="C474" i="11"/>
  <c r="B474" i="11"/>
  <c r="B470" i="11"/>
  <c r="B467" i="11"/>
  <c r="B466" i="11"/>
  <c r="B465" i="11"/>
  <c r="B444" i="12"/>
  <c r="B441" i="12"/>
  <c r="B440" i="12"/>
  <c r="B436" i="12"/>
  <c r="B429" i="12"/>
  <c r="B424" i="12"/>
  <c r="B419" i="12"/>
  <c r="B418" i="12"/>
  <c r="B417" i="12"/>
  <c r="B414" i="12"/>
  <c r="B411" i="12"/>
  <c r="B410" i="12"/>
  <c r="B407" i="12"/>
  <c r="B403" i="12"/>
  <c r="B402" i="12"/>
  <c r="B404" i="12"/>
  <c r="B399" i="12"/>
  <c r="B395" i="12"/>
  <c r="B385" i="12"/>
  <c r="B383" i="12"/>
  <c r="B379" i="12"/>
  <c r="B377" i="12"/>
  <c r="B380" i="12"/>
  <c r="B374" i="12"/>
  <c r="B372" i="12"/>
  <c r="B370" i="12"/>
  <c r="B368" i="12"/>
  <c r="B367" i="12"/>
  <c r="C363" i="12"/>
  <c r="B363" i="12"/>
  <c r="C357" i="12"/>
  <c r="C356" i="12"/>
  <c r="B357" i="12"/>
  <c r="B356" i="12"/>
  <c r="B352" i="12"/>
  <c r="B349" i="12"/>
  <c r="B348" i="12"/>
  <c r="B329" i="12"/>
  <c r="B325" i="12"/>
  <c r="B321" i="12"/>
  <c r="B326" i="12"/>
  <c r="B314" i="12"/>
  <c r="B309" i="12"/>
  <c r="B303" i="12"/>
  <c r="B302" i="12"/>
  <c r="B304" i="12"/>
  <c r="B299" i="12"/>
  <c r="B295" i="12"/>
  <c r="B296" i="12"/>
  <c r="B292" i="12"/>
  <c r="B289" i="12"/>
  <c r="B288" i="12"/>
  <c r="B284" i="12"/>
  <c r="B280" i="12"/>
  <c r="B270" i="12"/>
  <c r="B268" i="12"/>
  <c r="B264" i="12"/>
  <c r="B262" i="12"/>
  <c r="B259" i="12"/>
  <c r="B257" i="12"/>
  <c r="B255" i="12"/>
  <c r="B253" i="12"/>
  <c r="B252" i="12"/>
  <c r="C248" i="12"/>
  <c r="B248" i="12"/>
  <c r="C242" i="12"/>
  <c r="B242" i="12"/>
  <c r="C241" i="12"/>
  <c r="B241" i="12"/>
  <c r="B237" i="12"/>
  <c r="B234" i="12"/>
  <c r="B233" i="12"/>
  <c r="B232" i="12"/>
  <c r="B215" i="12"/>
  <c r="B211" i="12"/>
  <c r="B207" i="12"/>
  <c r="B212" i="12"/>
  <c r="B200" i="12"/>
  <c r="B195" i="12"/>
  <c r="B189" i="12"/>
  <c r="B188" i="12"/>
  <c r="B190" i="12"/>
  <c r="B185" i="12"/>
  <c r="B181" i="12"/>
  <c r="B182" i="12"/>
  <c r="B178" i="12"/>
  <c r="B175" i="12"/>
  <c r="B174" i="12"/>
  <c r="B170" i="12"/>
  <c r="B166" i="12"/>
  <c r="B156" i="12"/>
  <c r="B154" i="12"/>
  <c r="B151" i="12"/>
  <c r="B150" i="12"/>
  <c r="B148" i="12"/>
  <c r="B145" i="12"/>
  <c r="B143" i="12"/>
  <c r="B141" i="12"/>
  <c r="B139" i="12"/>
  <c r="B138" i="12"/>
  <c r="C134" i="12"/>
  <c r="B134" i="12"/>
  <c r="C128" i="12"/>
  <c r="B128" i="12"/>
  <c r="B127" i="12"/>
  <c r="C127" i="12"/>
  <c r="B123" i="12"/>
  <c r="B120" i="12"/>
  <c r="B119" i="12"/>
  <c r="B118" i="12"/>
  <c r="B117" i="12"/>
  <c r="B103" i="12"/>
  <c r="B99" i="12"/>
  <c r="B95" i="12"/>
  <c r="B100" i="12"/>
  <c r="B88" i="12"/>
  <c r="B83" i="12"/>
  <c r="B77" i="12"/>
  <c r="B76" i="12"/>
  <c r="B78" i="12"/>
  <c r="B73" i="12"/>
  <c r="B69" i="12"/>
  <c r="B70" i="12"/>
  <c r="B66" i="12"/>
  <c r="B63" i="12"/>
  <c r="B62" i="12"/>
  <c r="B58" i="12"/>
  <c r="B54" i="12"/>
  <c r="B44" i="12"/>
  <c r="B42" i="12"/>
  <c r="B39" i="12"/>
  <c r="B38" i="12"/>
  <c r="B36" i="12"/>
  <c r="B33" i="12"/>
  <c r="B31" i="12"/>
  <c r="B29" i="12"/>
  <c r="B27" i="12"/>
  <c r="B26" i="12"/>
  <c r="C22" i="12"/>
  <c r="B22" i="12"/>
  <c r="C16" i="12"/>
  <c r="B16" i="12"/>
  <c r="B15" i="12"/>
  <c r="C15" i="12"/>
  <c r="B11" i="12"/>
  <c r="B8" i="12"/>
  <c r="B7" i="12"/>
  <c r="B6" i="12"/>
  <c r="E620" i="8"/>
  <c r="C22" i="10"/>
  <c r="C15" i="10"/>
  <c r="B5" i="12"/>
  <c r="B435" i="12"/>
  <c r="B434" i="12"/>
  <c r="B433" i="12"/>
  <c r="B347" i="12"/>
  <c r="B346" i="12"/>
  <c r="B398" i="12"/>
  <c r="B231" i="12"/>
  <c r="B287" i="12"/>
  <c r="B283" i="12"/>
  <c r="B318" i="12"/>
  <c r="B320" i="12"/>
  <c r="B319" i="12"/>
  <c r="B173" i="12"/>
  <c r="B169" i="12"/>
  <c r="B220" i="12"/>
  <c r="B206" i="12"/>
  <c r="B205" i="12"/>
  <c r="B204" i="12"/>
  <c r="B61" i="12"/>
  <c r="B92" i="12"/>
  <c r="B94" i="12"/>
  <c r="B93" i="12"/>
  <c r="B444" i="11"/>
  <c r="B441" i="11"/>
  <c r="B440" i="11"/>
  <c r="B436" i="11"/>
  <c r="B429" i="11"/>
  <c r="B424" i="11"/>
  <c r="B421" i="11"/>
  <c r="B419" i="11"/>
  <c r="B418" i="11"/>
  <c r="B417" i="11"/>
  <c r="B414" i="11"/>
  <c r="B411" i="11"/>
  <c r="B410" i="11"/>
  <c r="B407" i="11"/>
  <c r="B404" i="11"/>
  <c r="B403" i="11"/>
  <c r="B402" i="11"/>
  <c r="B399" i="11"/>
  <c r="B395" i="11"/>
  <c r="B385" i="11"/>
  <c r="B383" i="11"/>
  <c r="B380" i="11"/>
  <c r="B379" i="11"/>
  <c r="B377" i="11"/>
  <c r="B374" i="11"/>
  <c r="B372" i="11"/>
  <c r="B370" i="11"/>
  <c r="B367" i="11"/>
  <c r="C363" i="11"/>
  <c r="B363" i="11"/>
  <c r="B356" i="11"/>
  <c r="C357" i="11"/>
  <c r="C356" i="11"/>
  <c r="B357" i="11"/>
  <c r="B352" i="11"/>
  <c r="B349" i="11"/>
  <c r="B348" i="11"/>
  <c r="B347" i="11"/>
  <c r="B346" i="11"/>
  <c r="B329" i="11"/>
  <c r="B325" i="11"/>
  <c r="B321" i="11"/>
  <c r="B326" i="11"/>
  <c r="B314" i="11"/>
  <c r="B309" i="11"/>
  <c r="B303" i="11"/>
  <c r="B302" i="11"/>
  <c r="B306" i="11"/>
  <c r="B304" i="11"/>
  <c r="B299" i="11"/>
  <c r="B296" i="11"/>
  <c r="B295" i="11"/>
  <c r="B292" i="11"/>
  <c r="B288" i="11"/>
  <c r="B287" i="11"/>
  <c r="B289" i="11"/>
  <c r="B284" i="11"/>
  <c r="B280" i="11"/>
  <c r="B270" i="11"/>
  <c r="B268" i="11"/>
  <c r="B264" i="11"/>
  <c r="B262" i="11"/>
  <c r="B265" i="11"/>
  <c r="B259" i="11"/>
  <c r="B257" i="11"/>
  <c r="B255" i="11"/>
  <c r="B252" i="11"/>
  <c r="C248" i="11"/>
  <c r="B248" i="11"/>
  <c r="C242" i="11"/>
  <c r="B242" i="11"/>
  <c r="B241" i="11"/>
  <c r="C241" i="11"/>
  <c r="B237" i="11"/>
  <c r="B234" i="11"/>
  <c r="B233" i="11"/>
  <c r="B232" i="11"/>
  <c r="B231" i="11"/>
  <c r="B215" i="11"/>
  <c r="B211" i="11"/>
  <c r="B207" i="11"/>
  <c r="B212" i="11"/>
  <c r="B200" i="11"/>
  <c r="B195" i="11"/>
  <c r="B189" i="11"/>
  <c r="B188" i="11"/>
  <c r="B192" i="11"/>
  <c r="B190" i="11"/>
  <c r="B185" i="11"/>
  <c r="B182" i="11"/>
  <c r="B181" i="11"/>
  <c r="B178" i="11"/>
  <c r="B177" i="11"/>
  <c r="B176" i="11"/>
  <c r="B175" i="11"/>
  <c r="B174" i="11"/>
  <c r="B173" i="11"/>
  <c r="B170" i="11"/>
  <c r="B166" i="11"/>
  <c r="B156" i="11"/>
  <c r="B154" i="11"/>
  <c r="B151" i="11"/>
  <c r="B150" i="11"/>
  <c r="B148" i="11"/>
  <c r="B145" i="11"/>
  <c r="B143" i="11"/>
  <c r="B141" i="11"/>
  <c r="B138" i="11"/>
  <c r="C134" i="11"/>
  <c r="B134" i="11"/>
  <c r="C128" i="11"/>
  <c r="C127" i="11"/>
  <c r="B128" i="11"/>
  <c r="B127" i="11"/>
  <c r="B123" i="11"/>
  <c r="B119" i="11"/>
  <c r="B118" i="11"/>
  <c r="B117" i="11"/>
  <c r="B120" i="11"/>
  <c r="B103" i="11"/>
  <c r="B99" i="11"/>
  <c r="B95" i="11"/>
  <c r="B100" i="11"/>
  <c r="B88" i="11"/>
  <c r="B83" i="11"/>
  <c r="B77" i="11"/>
  <c r="B76" i="11"/>
  <c r="B80" i="11"/>
  <c r="B78" i="11"/>
  <c r="B73" i="11"/>
  <c r="B70" i="11"/>
  <c r="B69" i="11"/>
  <c r="B66" i="11"/>
  <c r="B62" i="11"/>
  <c r="B61" i="11"/>
  <c r="B64" i="11"/>
  <c r="B63" i="11"/>
  <c r="B58" i="11"/>
  <c r="B54" i="11"/>
  <c r="B44" i="11"/>
  <c r="B42" i="11"/>
  <c r="B38" i="11"/>
  <c r="B36" i="11"/>
  <c r="B39" i="11"/>
  <c r="B33" i="11"/>
  <c r="B31" i="11"/>
  <c r="B29" i="11"/>
  <c r="B26" i="11"/>
  <c r="C22" i="11"/>
  <c r="B22" i="11"/>
  <c r="C16" i="11"/>
  <c r="C15" i="11"/>
  <c r="B16" i="11"/>
  <c r="B15" i="11"/>
  <c r="B11" i="11"/>
  <c r="B8" i="11"/>
  <c r="B7" i="11"/>
  <c r="B6" i="11"/>
  <c r="B5" i="11"/>
  <c r="B444" i="10"/>
  <c r="B440" i="10"/>
  <c r="B436" i="10"/>
  <c r="B441" i="10"/>
  <c r="B429" i="10"/>
  <c r="B424" i="10"/>
  <c r="B418" i="10"/>
  <c r="B417" i="10"/>
  <c r="B419" i="10"/>
  <c r="B414" i="10"/>
  <c r="B410" i="10"/>
  <c r="B411" i="10"/>
  <c r="B407" i="10"/>
  <c r="B404" i="10"/>
  <c r="B403" i="10"/>
  <c r="B399" i="10"/>
  <c r="B395" i="10"/>
  <c r="B385" i="10"/>
  <c r="B383" i="10"/>
  <c r="B380" i="10"/>
  <c r="B379" i="10"/>
  <c r="B377" i="10"/>
  <c r="B374" i="10"/>
  <c r="B372" i="10"/>
  <c r="B370" i="10"/>
  <c r="B368" i="10"/>
  <c r="B367" i="10"/>
  <c r="C363" i="10"/>
  <c r="B363" i="10"/>
  <c r="C357" i="10"/>
  <c r="B357" i="10"/>
  <c r="B356" i="10"/>
  <c r="C356" i="10"/>
  <c r="B352" i="10"/>
  <c r="B349" i="10"/>
  <c r="B348" i="10"/>
  <c r="B347" i="10"/>
  <c r="B329" i="10"/>
  <c r="B325" i="10"/>
  <c r="B321" i="10"/>
  <c r="B326" i="10"/>
  <c r="B314" i="10"/>
  <c r="B309" i="10"/>
  <c r="B303" i="10"/>
  <c r="B302" i="10"/>
  <c r="B304" i="10"/>
  <c r="B299" i="10"/>
  <c r="B295" i="10"/>
  <c r="B296" i="10"/>
  <c r="B292" i="10"/>
  <c r="B289" i="10"/>
  <c r="B288" i="10"/>
  <c r="B284" i="10"/>
  <c r="B280" i="10"/>
  <c r="B270" i="10"/>
  <c r="B268" i="10"/>
  <c r="B265" i="10"/>
  <c r="B264" i="10"/>
  <c r="B262" i="10"/>
  <c r="B259" i="10"/>
  <c r="B257" i="10"/>
  <c r="B255" i="10"/>
  <c r="B253" i="10"/>
  <c r="B252" i="10"/>
  <c r="C248" i="10"/>
  <c r="B248" i="10"/>
  <c r="B245" i="10"/>
  <c r="C242" i="10"/>
  <c r="C241" i="10"/>
  <c r="B242" i="10"/>
  <c r="B241" i="10"/>
  <c r="B237" i="10"/>
  <c r="B234" i="10"/>
  <c r="B233" i="10"/>
  <c r="B232" i="10"/>
  <c r="B215" i="10"/>
  <c r="B211" i="10"/>
  <c r="B207" i="10"/>
  <c r="B212" i="10"/>
  <c r="B200" i="10"/>
  <c r="B195" i="10"/>
  <c r="B189" i="10"/>
  <c r="B188" i="10"/>
  <c r="B190" i="10"/>
  <c r="B185" i="10"/>
  <c r="B181" i="10"/>
  <c r="B182" i="10"/>
  <c r="B178" i="10"/>
  <c r="B175" i="10"/>
  <c r="B174" i="10"/>
  <c r="B170" i="10"/>
  <c r="B166" i="10"/>
  <c r="B156" i="10"/>
  <c r="B154" i="10"/>
  <c r="B151" i="10"/>
  <c r="B150" i="10"/>
  <c r="B148" i="10"/>
  <c r="B145" i="10"/>
  <c r="B143" i="10"/>
  <c r="B141" i="10"/>
  <c r="B139" i="10"/>
  <c r="B138" i="10"/>
  <c r="C134" i="10"/>
  <c r="B134" i="10"/>
  <c r="C128" i="10"/>
  <c r="B128" i="10"/>
  <c r="B127" i="10"/>
  <c r="C127" i="10"/>
  <c r="B123" i="10"/>
  <c r="B120" i="10"/>
  <c r="B119" i="10"/>
  <c r="B118" i="10"/>
  <c r="B103" i="10"/>
  <c r="B100" i="10"/>
  <c r="B99" i="10"/>
  <c r="B95" i="10"/>
  <c r="B88" i="10"/>
  <c r="B83" i="10"/>
  <c r="B78" i="10"/>
  <c r="B77" i="10"/>
  <c r="B76" i="10"/>
  <c r="B73" i="10"/>
  <c r="B70" i="10"/>
  <c r="B69" i="10"/>
  <c r="B66" i="10"/>
  <c r="B63" i="10"/>
  <c r="B62" i="10"/>
  <c r="B61" i="10"/>
  <c r="B58" i="10"/>
  <c r="B54" i="10"/>
  <c r="B44" i="10"/>
  <c r="B42" i="10"/>
  <c r="B39" i="10"/>
  <c r="B38" i="10"/>
  <c r="B36" i="10"/>
  <c r="B33" i="10"/>
  <c r="B31" i="10"/>
  <c r="B29" i="10"/>
  <c r="B27" i="10"/>
  <c r="B26" i="10"/>
  <c r="B22" i="10"/>
  <c r="C16" i="10"/>
  <c r="B16" i="10"/>
  <c r="B15" i="10"/>
  <c r="B11" i="10"/>
  <c r="B8" i="10"/>
  <c r="B7" i="10"/>
  <c r="B6" i="10"/>
  <c r="B117" i="10"/>
  <c r="B449" i="12"/>
  <c r="B334" i="12"/>
  <c r="B57" i="12"/>
  <c r="B108" i="12"/>
  <c r="B5" i="10"/>
  <c r="B346" i="10"/>
  <c r="B435" i="11"/>
  <c r="B434" i="11"/>
  <c r="B433" i="11"/>
  <c r="B398" i="11"/>
  <c r="B449" i="11"/>
  <c r="B318" i="11"/>
  <c r="B283" i="11"/>
  <c r="B334" i="11"/>
  <c r="B320" i="11"/>
  <c r="B319" i="11"/>
  <c r="B204" i="11"/>
  <c r="B169" i="11"/>
  <c r="B220" i="11"/>
  <c r="B206" i="11"/>
  <c r="B205" i="11"/>
  <c r="B92" i="11"/>
  <c r="B57" i="11"/>
  <c r="B108" i="11"/>
  <c r="B94" i="11"/>
  <c r="B93" i="11"/>
  <c r="B402" i="10"/>
  <c r="B433" i="10"/>
  <c r="B435" i="10"/>
  <c r="B434" i="10"/>
  <c r="B231" i="10"/>
  <c r="B287" i="10"/>
  <c r="B283" i="10"/>
  <c r="B318" i="10"/>
  <c r="B320" i="10"/>
  <c r="B319" i="10"/>
  <c r="B173" i="10"/>
  <c r="B204" i="10"/>
  <c r="B206" i="10"/>
  <c r="B205" i="10"/>
  <c r="B92" i="10"/>
  <c r="B57" i="10"/>
  <c r="B94" i="10"/>
  <c r="B93" i="10"/>
  <c r="B444" i="9"/>
  <c r="B441" i="9"/>
  <c r="B440" i="9"/>
  <c r="B436" i="9"/>
  <c r="B429" i="9"/>
  <c r="B424" i="9"/>
  <c r="B419" i="9"/>
  <c r="B418" i="9"/>
  <c r="B417" i="9"/>
  <c r="B414" i="9"/>
  <c r="B411" i="9"/>
  <c r="B410" i="9"/>
  <c r="B407" i="9"/>
  <c r="B404" i="9"/>
  <c r="B403" i="9"/>
  <c r="B399" i="9"/>
  <c r="B395" i="9"/>
  <c r="B385" i="9"/>
  <c r="B383" i="9"/>
  <c r="B380" i="9"/>
  <c r="B379" i="9"/>
  <c r="B377" i="9"/>
  <c r="B374" i="9"/>
  <c r="B372" i="9"/>
  <c r="B370" i="9"/>
  <c r="B367" i="9"/>
  <c r="C363" i="9"/>
  <c r="B363" i="9"/>
  <c r="C357" i="9"/>
  <c r="C356" i="9"/>
  <c r="B357" i="9"/>
  <c r="B356" i="9"/>
  <c r="B352" i="9"/>
  <c r="B348" i="9"/>
  <c r="B347" i="9"/>
  <c r="B349" i="9"/>
  <c r="B329" i="9"/>
  <c r="B326" i="9"/>
  <c r="B325" i="9"/>
  <c r="B321" i="9"/>
  <c r="B314" i="9"/>
  <c r="B310" i="9"/>
  <c r="B309" i="9"/>
  <c r="B303" i="9"/>
  <c r="B302" i="9"/>
  <c r="B304" i="9"/>
  <c r="B299" i="9"/>
  <c r="B295" i="9"/>
  <c r="B296" i="9"/>
  <c r="B292" i="9"/>
  <c r="B289" i="9"/>
  <c r="B288" i="9"/>
  <c r="B287" i="9"/>
  <c r="B284" i="9"/>
  <c r="B280" i="9"/>
  <c r="B270" i="9"/>
  <c r="B268" i="9"/>
  <c r="B265" i="9"/>
  <c r="B264" i="9"/>
  <c r="B262" i="9"/>
  <c r="B259" i="9"/>
  <c r="B257" i="9"/>
  <c r="B255" i="9"/>
  <c r="B252" i="9"/>
  <c r="C248" i="9"/>
  <c r="C241" i="9"/>
  <c r="B248" i="9"/>
  <c r="C242" i="9"/>
  <c r="B242" i="9"/>
  <c r="B241" i="9"/>
  <c r="B237" i="9"/>
  <c r="B234" i="9"/>
  <c r="B233" i="9"/>
  <c r="B232" i="9"/>
  <c r="B215" i="9"/>
  <c r="B211" i="9"/>
  <c r="B207" i="9"/>
  <c r="B212" i="9"/>
  <c r="B200" i="9"/>
  <c r="B195" i="9"/>
  <c r="B189" i="9"/>
  <c r="B188" i="9"/>
  <c r="B190" i="9"/>
  <c r="B185" i="9"/>
  <c r="B181" i="9"/>
  <c r="B182" i="9"/>
  <c r="B178" i="9"/>
  <c r="B175" i="9"/>
  <c r="B174" i="9"/>
  <c r="B170" i="9"/>
  <c r="B166" i="9"/>
  <c r="B156" i="9"/>
  <c r="B154" i="9"/>
  <c r="B151" i="9"/>
  <c r="B150" i="9"/>
  <c r="B148" i="9"/>
  <c r="B145" i="9"/>
  <c r="B143" i="9"/>
  <c r="B141" i="9"/>
  <c r="B138" i="9"/>
  <c r="C134" i="9"/>
  <c r="B134" i="9"/>
  <c r="C128" i="9"/>
  <c r="B128" i="9"/>
  <c r="C127" i="9"/>
  <c r="B127" i="9"/>
  <c r="B123" i="9"/>
  <c r="B120" i="9"/>
  <c r="B119" i="9"/>
  <c r="B118" i="9"/>
  <c r="B103" i="9"/>
  <c r="B99" i="9"/>
  <c r="B95" i="9"/>
  <c r="B100" i="9"/>
  <c r="B88" i="9"/>
  <c r="B83" i="9"/>
  <c r="B77" i="9"/>
  <c r="B76" i="9"/>
  <c r="B80" i="9"/>
  <c r="B78" i="9"/>
  <c r="B73" i="9"/>
  <c r="B70" i="9"/>
  <c r="B69" i="9"/>
  <c r="B66" i="9"/>
  <c r="B62" i="9"/>
  <c r="B61" i="9"/>
  <c r="B63" i="9"/>
  <c r="B58" i="9"/>
  <c r="B54" i="9"/>
  <c r="B44" i="9"/>
  <c r="B42" i="9"/>
  <c r="B38" i="9"/>
  <c r="B36" i="9"/>
  <c r="B39" i="9"/>
  <c r="B33" i="9"/>
  <c r="B31" i="9"/>
  <c r="B29" i="9"/>
  <c r="B26" i="9"/>
  <c r="C22" i="9"/>
  <c r="B22" i="9"/>
  <c r="C16" i="9"/>
  <c r="B16" i="9"/>
  <c r="B15" i="9"/>
  <c r="C15" i="9"/>
  <c r="B11" i="9"/>
  <c r="B8" i="9"/>
  <c r="B7" i="9"/>
  <c r="B6" i="9"/>
  <c r="B5" i="9"/>
  <c r="B334" i="10"/>
  <c r="B108" i="10"/>
  <c r="B398" i="10"/>
  <c r="B449" i="10"/>
  <c r="B169" i="10"/>
  <c r="B220" i="10"/>
  <c r="B402" i="9"/>
  <c r="B346" i="9"/>
  <c r="B433" i="9"/>
  <c r="B435" i="9"/>
  <c r="B434" i="9"/>
  <c r="B283" i="9"/>
  <c r="B334" i="9"/>
  <c r="B320" i="9"/>
  <c r="B319" i="9"/>
  <c r="B318" i="9"/>
  <c r="B231" i="9"/>
  <c r="B173" i="9"/>
  <c r="B204" i="9"/>
  <c r="B206" i="9"/>
  <c r="B205" i="9"/>
  <c r="B117" i="9"/>
  <c r="B94" i="9"/>
  <c r="B93" i="9"/>
  <c r="B92" i="9"/>
  <c r="B57" i="9"/>
  <c r="B108" i="9"/>
  <c r="B105" i="8"/>
  <c r="B102" i="8"/>
  <c r="B90" i="8"/>
  <c r="B85" i="8"/>
  <c r="B80" i="8"/>
  <c r="B75" i="8"/>
  <c r="B72" i="8"/>
  <c r="B68" i="8"/>
  <c r="B65" i="8"/>
  <c r="B60" i="8"/>
  <c r="B56" i="8"/>
  <c r="B398" i="9"/>
  <c r="B449" i="9"/>
  <c r="B169" i="9"/>
  <c r="B220" i="9"/>
  <c r="B71" i="8"/>
  <c r="B101" i="8"/>
  <c r="B97" i="8"/>
  <c r="B94" i="8"/>
  <c r="B64" i="8"/>
  <c r="B63" i="8"/>
  <c r="B79" i="8"/>
  <c r="B78" i="8"/>
  <c r="B96" i="8"/>
  <c r="B95" i="8"/>
  <c r="B59" i="8"/>
  <c r="B446" i="8"/>
  <c r="B443" i="8"/>
  <c r="B431" i="8"/>
  <c r="B426" i="8"/>
  <c r="B421" i="8"/>
  <c r="B416" i="8"/>
  <c r="B413" i="8"/>
  <c r="B409" i="8"/>
  <c r="B406" i="8"/>
  <c r="B401" i="8"/>
  <c r="B397" i="8"/>
  <c r="B387" i="8"/>
  <c r="B385" i="8"/>
  <c r="B382" i="8"/>
  <c r="B376" i="8"/>
  <c r="B374" i="8"/>
  <c r="B372" i="8"/>
  <c r="B369" i="8"/>
  <c r="C365" i="8"/>
  <c r="B365" i="8"/>
  <c r="C359" i="8"/>
  <c r="B359" i="8"/>
  <c r="B358" i="8"/>
  <c r="B354" i="8"/>
  <c r="B351" i="8"/>
  <c r="B331" i="8"/>
  <c r="B328" i="8"/>
  <c r="B316" i="8"/>
  <c r="B311" i="8"/>
  <c r="B306" i="8"/>
  <c r="B301" i="8"/>
  <c r="B298" i="8"/>
  <c r="B294" i="8"/>
  <c r="B291" i="8"/>
  <c r="B286" i="8"/>
  <c r="B282" i="8"/>
  <c r="B272" i="8"/>
  <c r="B270" i="8"/>
  <c r="B267" i="8"/>
  <c r="B261" i="8"/>
  <c r="B259" i="8"/>
  <c r="B257" i="8"/>
  <c r="B254" i="8"/>
  <c r="C250" i="8"/>
  <c r="B250" i="8"/>
  <c r="C244" i="8"/>
  <c r="B244" i="8"/>
  <c r="B239" i="8"/>
  <c r="B236" i="8"/>
  <c r="B217" i="8"/>
  <c r="B214" i="8"/>
  <c r="B202" i="8"/>
  <c r="B197" i="8"/>
  <c r="B192" i="8"/>
  <c r="B187" i="8"/>
  <c r="B184" i="8"/>
  <c r="B180" i="8"/>
  <c r="B177" i="8"/>
  <c r="B172" i="8"/>
  <c r="B168" i="8"/>
  <c r="B158" i="8"/>
  <c r="B156" i="8"/>
  <c r="B153" i="8"/>
  <c r="B147" i="8"/>
  <c r="B145" i="8"/>
  <c r="B143" i="8"/>
  <c r="B140" i="8"/>
  <c r="C136" i="8"/>
  <c r="B136" i="8"/>
  <c r="C130" i="8"/>
  <c r="B130" i="8"/>
  <c r="B125" i="8"/>
  <c r="B122" i="8"/>
  <c r="B46" i="8"/>
  <c r="B44" i="8"/>
  <c r="B41" i="8"/>
  <c r="B35" i="8"/>
  <c r="B33" i="8"/>
  <c r="B28" i="8"/>
  <c r="C24" i="8"/>
  <c r="B24" i="8"/>
  <c r="C18" i="8"/>
  <c r="B18" i="8"/>
  <c r="B17" i="8"/>
  <c r="B13" i="8"/>
  <c r="B10" i="8"/>
  <c r="B350" i="8"/>
  <c r="B40" i="8"/>
  <c r="B38" i="8"/>
  <c r="C358" i="8"/>
  <c r="B405" i="8"/>
  <c r="C129" i="8"/>
  <c r="B121" i="8"/>
  <c r="C17" i="8"/>
  <c r="B9" i="8"/>
  <c r="B8" i="8"/>
  <c r="B235" i="8"/>
  <c r="B243" i="8"/>
  <c r="B327" i="8"/>
  <c r="B323" i="8"/>
  <c r="B320" i="8"/>
  <c r="B381" i="8"/>
  <c r="B379" i="8"/>
  <c r="B412" i="8"/>
  <c r="B349" i="8"/>
  <c r="B305" i="8"/>
  <c r="B304" i="8"/>
  <c r="B129" i="8"/>
  <c r="B120" i="8"/>
  <c r="B152" i="8"/>
  <c r="B150" i="8"/>
  <c r="B176" i="8"/>
  <c r="B213" i="8"/>
  <c r="B209" i="8"/>
  <c r="B206" i="8"/>
  <c r="B183" i="8"/>
  <c r="C243" i="8"/>
  <c r="B266" i="8"/>
  <c r="B264" i="8"/>
  <c r="B297" i="8"/>
  <c r="B442" i="8"/>
  <c r="B438" i="8"/>
  <c r="B437" i="8"/>
  <c r="B436" i="8"/>
  <c r="B31" i="8"/>
  <c r="B290" i="8"/>
  <c r="B420" i="8"/>
  <c r="B419" i="8"/>
  <c r="B191" i="8"/>
  <c r="B190" i="8"/>
  <c r="B208" i="8"/>
  <c r="B207" i="8"/>
  <c r="B289" i="8"/>
  <c r="B322" i="8"/>
  <c r="B321" i="8"/>
  <c r="B348" i="8"/>
  <c r="B175" i="8"/>
  <c r="B404" i="8"/>
  <c r="B435" i="8"/>
  <c r="B119" i="8"/>
  <c r="B234" i="8"/>
  <c r="B233" i="8"/>
  <c r="B171" i="8"/>
  <c r="B285" i="8"/>
  <c r="B336" i="8"/>
  <c r="B7" i="8"/>
  <c r="B110" i="8"/>
  <c r="B400" i="8"/>
  <c r="B222" i="8"/>
  <c r="B451" i="8"/>
</calcChain>
</file>

<file path=xl/sharedStrings.xml><?xml version="1.0" encoding="utf-8"?>
<sst xmlns="http://schemas.openxmlformats.org/spreadsheetml/2006/main" count="6113" uniqueCount="393">
  <si>
    <t xml:space="preserve"> Million Of  U.S $</t>
  </si>
  <si>
    <t>(مليون دولار)</t>
  </si>
  <si>
    <t>Items</t>
  </si>
  <si>
    <t xml:space="preserve">( FOB ) </t>
  </si>
  <si>
    <t xml:space="preserve"> (CIF)</t>
  </si>
  <si>
    <t>الفقرات</t>
  </si>
  <si>
    <t>first -current account</t>
  </si>
  <si>
    <t>اولا- الحساب الجاري</t>
  </si>
  <si>
    <r>
      <t xml:space="preserve">        </t>
    </r>
    <r>
      <rPr>
        <b/>
        <sz val="12"/>
        <rFont val="Times New Roman"/>
        <family val="1"/>
      </rPr>
      <t>1- Trade balance</t>
    </r>
  </si>
  <si>
    <t xml:space="preserve">       1- الميزان التجاري</t>
  </si>
  <si>
    <t xml:space="preserve">          Exports (F.O.B)</t>
  </si>
  <si>
    <t xml:space="preserve">             الصادرات (فوب )</t>
  </si>
  <si>
    <t xml:space="preserve">                 ـــ Crude oil  </t>
  </si>
  <si>
    <t xml:space="preserve">                 ــ النفط الخام </t>
  </si>
  <si>
    <t xml:space="preserve">                      -*Governmental</t>
  </si>
  <si>
    <t xml:space="preserve">                      - *حكومي</t>
  </si>
  <si>
    <t xml:space="preserve">                      -  private</t>
  </si>
  <si>
    <t xml:space="preserve">                      - خاص</t>
  </si>
  <si>
    <t xml:space="preserve">                 ـــ Oil Products </t>
  </si>
  <si>
    <t xml:space="preserve">                  ــ المنتجات النفطية  </t>
  </si>
  <si>
    <t xml:space="preserve">                      -  Governmental</t>
  </si>
  <si>
    <t xml:space="preserve">                      - حكومي</t>
  </si>
  <si>
    <t xml:space="preserve">                 ـــ Other exports</t>
  </si>
  <si>
    <t xml:space="preserve">                  ــ الصادرات الاخرى</t>
  </si>
  <si>
    <t xml:space="preserve">          Imports</t>
  </si>
  <si>
    <t xml:space="preserve">          الاستيرادات </t>
  </si>
  <si>
    <t xml:space="preserve">               1.Government Imports</t>
  </si>
  <si>
    <t xml:space="preserve">                1- الاستيرادات الحكومية</t>
  </si>
  <si>
    <t xml:space="preserve">                    A-  consumption imports</t>
  </si>
  <si>
    <t xml:space="preserve">                      أ- الاستيرادات الاستهلاكية  </t>
  </si>
  <si>
    <t xml:space="preserve">                    B-  capital imports</t>
  </si>
  <si>
    <t xml:space="preserve">                     ب- الاستيرادات الراسمالية </t>
  </si>
  <si>
    <t xml:space="preserve">                    C- Refined oil products</t>
  </si>
  <si>
    <t xml:space="preserve">                     ج- استيرادات المنتجات النفطية </t>
  </si>
  <si>
    <t xml:space="preserve">                    D- Other Gov.imports</t>
  </si>
  <si>
    <t xml:space="preserve">                     د- الاستيرادات الحكومية الاخرى</t>
  </si>
  <si>
    <t xml:space="preserve">                    E- Cost of currency printing </t>
  </si>
  <si>
    <t xml:space="preserve">                     هـ-  تكاليف طبع العملة</t>
  </si>
  <si>
    <t xml:space="preserve">               2- Private Sector imports</t>
  </si>
  <si>
    <t xml:space="preserve">              2- استيرادات القطاع الخاص</t>
  </si>
  <si>
    <t xml:space="preserve">             A.Cons. goods imports </t>
  </si>
  <si>
    <t xml:space="preserve">                     أ- استيرادات القطاع الخاص الاستهلاكية </t>
  </si>
  <si>
    <t xml:space="preserve">             B.Capital goods imports</t>
  </si>
  <si>
    <t xml:space="preserve">                    ب- استيرادات القطاع الخاص الراسمالية</t>
  </si>
  <si>
    <t xml:space="preserve">             C.Oil products imports private sector </t>
  </si>
  <si>
    <t xml:space="preserve">                    ج- استيرادات منتجات نفطية قطاع خاص</t>
  </si>
  <si>
    <r>
      <t xml:space="preserve">        </t>
    </r>
    <r>
      <rPr>
        <b/>
        <sz val="12"/>
        <rFont val="Times New Roman"/>
        <family val="1"/>
      </rPr>
      <t>2- Services Account, net</t>
    </r>
  </si>
  <si>
    <t xml:space="preserve">      2- صافي حساب الخدمات</t>
  </si>
  <si>
    <t xml:space="preserve">                  Receipts</t>
  </si>
  <si>
    <t xml:space="preserve">             المقبوضات </t>
  </si>
  <si>
    <t xml:space="preserve">                  Payments**</t>
  </si>
  <si>
    <t xml:space="preserve">             **المدفوعات             </t>
  </si>
  <si>
    <r>
      <t xml:space="preserve">        </t>
    </r>
    <r>
      <rPr>
        <b/>
        <sz val="12"/>
        <rFont val="Times New Roman"/>
        <family val="1"/>
      </rPr>
      <t>3-Primary Incom Account</t>
    </r>
  </si>
  <si>
    <t xml:space="preserve">      3 -حساب الدخل الاولي</t>
  </si>
  <si>
    <t xml:space="preserve">                Compensation of employee</t>
  </si>
  <si>
    <t xml:space="preserve">            تعويضات العاملين</t>
  </si>
  <si>
    <t xml:space="preserve">                Investment Income</t>
  </si>
  <si>
    <t xml:space="preserve">            دخل الاستثمار</t>
  </si>
  <si>
    <t xml:space="preserve">                 ــ Receipts</t>
  </si>
  <si>
    <t xml:space="preserve">                    ــ المقبوضات </t>
  </si>
  <si>
    <t xml:space="preserve">                 ــ Payments</t>
  </si>
  <si>
    <t xml:space="preserve">                    ــ المدفوعات </t>
  </si>
  <si>
    <t xml:space="preserve">                     - Interest/external debt</t>
  </si>
  <si>
    <t xml:space="preserve">                     - others</t>
  </si>
  <si>
    <r>
      <t xml:space="preserve">        </t>
    </r>
    <r>
      <rPr>
        <b/>
        <sz val="12"/>
        <rFont val="Times New Roman"/>
        <family val="1"/>
      </rPr>
      <t>4-Secondary Incom Account</t>
    </r>
  </si>
  <si>
    <t xml:space="preserve">      4 - حساب الدخل الثانوي</t>
  </si>
  <si>
    <t xml:space="preserve">                Special transfers Included Remittances</t>
  </si>
  <si>
    <t xml:space="preserve">          التحويلات الخاصة بضمنها تحويلات العاملين     </t>
  </si>
  <si>
    <t xml:space="preserve">                Official</t>
  </si>
  <si>
    <t xml:space="preserve">          التحويلات الرسمية</t>
  </si>
  <si>
    <t xml:space="preserve">                  ــ المقبوضات </t>
  </si>
  <si>
    <t xml:space="preserve">                       اجمالي المنح</t>
  </si>
  <si>
    <t xml:space="preserve">            التحويلات الجارية الاخرى                          </t>
  </si>
  <si>
    <t xml:space="preserve">                  ــ المدفوعات   </t>
  </si>
  <si>
    <t xml:space="preserve">                      اجمالي المنح</t>
  </si>
  <si>
    <t xml:space="preserve">           التحويلات الجارية الاخرى                          </t>
  </si>
  <si>
    <t xml:space="preserve">                            صندوق التعويضات </t>
  </si>
  <si>
    <t xml:space="preserve">                            أخرى</t>
  </si>
  <si>
    <t>* Including the value of oil in kind</t>
  </si>
  <si>
    <t xml:space="preserve">*: بضمنها قيمة النفط العيني </t>
  </si>
  <si>
    <t xml:space="preserve"> Million Of U.S$</t>
  </si>
  <si>
    <t>الفقــــــــــــرات</t>
  </si>
  <si>
    <t xml:space="preserve"> second- Capital Account/ net</t>
  </si>
  <si>
    <t>ثانيا- صافي الحساب الراسمالي</t>
  </si>
  <si>
    <t xml:space="preserve">               credit </t>
  </si>
  <si>
    <t xml:space="preserve">           الدائن</t>
  </si>
  <si>
    <t xml:space="preserve">               debit</t>
  </si>
  <si>
    <t xml:space="preserve">           المدين  </t>
  </si>
  <si>
    <t xml:space="preserve"> third- Financial Account/net </t>
  </si>
  <si>
    <t>ثالثاً- صافي الحساب المالي</t>
  </si>
  <si>
    <t xml:space="preserve">    1- Direct investment /Net</t>
  </si>
  <si>
    <t xml:space="preserve">    1-صافي الاستثمار المباشر(في الخارج - في الداخل)</t>
  </si>
  <si>
    <t xml:space="preserve">               Abroad</t>
  </si>
  <si>
    <t xml:space="preserve">                 في الخارج(صافي)</t>
  </si>
  <si>
    <t xml:space="preserve">               In Iraq</t>
  </si>
  <si>
    <t xml:space="preserve">                 في الداخل (صافي) </t>
  </si>
  <si>
    <t xml:space="preserve">    2- Portfolio Investment /Net</t>
  </si>
  <si>
    <t xml:space="preserve">    2-صافي استثمار الحافظة (الموجودات-المطلوبات)</t>
  </si>
  <si>
    <t xml:space="preserve">           ــ Assets</t>
  </si>
  <si>
    <t xml:space="preserve">              ــ الموجودات</t>
  </si>
  <si>
    <t xml:space="preserve">              a-General Government</t>
  </si>
  <si>
    <t xml:space="preserve">                   أ - الحكومة العامة </t>
  </si>
  <si>
    <t xml:space="preserve">                     drawing  </t>
  </si>
  <si>
    <t xml:space="preserve">                       المسحوب ( المستثمرة)</t>
  </si>
  <si>
    <t xml:space="preserve">                      paid</t>
  </si>
  <si>
    <t xml:space="preserve">                       المسدد ( المطفأة ) </t>
  </si>
  <si>
    <t xml:space="preserve">              b-Other sectors</t>
  </si>
  <si>
    <t xml:space="preserve">                  ب - قطاعات أخرى  </t>
  </si>
  <si>
    <t xml:space="preserve">                    drawing  </t>
  </si>
  <si>
    <t xml:space="preserve">                     paid</t>
  </si>
  <si>
    <t xml:space="preserve">           ــ Liabilites</t>
  </si>
  <si>
    <t xml:space="preserve">             ــ المطلوبات   </t>
  </si>
  <si>
    <t xml:space="preserve">             a-General Government</t>
  </si>
  <si>
    <t xml:space="preserve">                    drawing</t>
  </si>
  <si>
    <t xml:space="preserve">              b-other Sectors </t>
  </si>
  <si>
    <t xml:space="preserve">                        المسحوب ( المستثمرة)</t>
  </si>
  <si>
    <t xml:space="preserve">                    paid</t>
  </si>
  <si>
    <t xml:space="preserve">                        المسدد ( المطفأة ) </t>
  </si>
  <si>
    <t xml:space="preserve">   3- Other Investment , net</t>
  </si>
  <si>
    <t xml:space="preserve">    3- صافي الاستثمار الاخر</t>
  </si>
  <si>
    <t xml:space="preserve">        a- Official , net</t>
  </si>
  <si>
    <t xml:space="preserve">             أ- صافي الاستثمارالرسمي </t>
  </si>
  <si>
    <t xml:space="preserve">             ــ Assets</t>
  </si>
  <si>
    <t xml:space="preserve">                  ــ الموجودات</t>
  </si>
  <si>
    <t xml:space="preserve">         - Claims held abroad</t>
  </si>
  <si>
    <t xml:space="preserve">                         - المستحقات من الخارج</t>
  </si>
  <si>
    <t xml:space="preserve">         - Change In Government Available Stock </t>
  </si>
  <si>
    <t xml:space="preserve">                         - التغير في الرصيد المتاح للحكومة</t>
  </si>
  <si>
    <t xml:space="preserve">         - Trade Credit</t>
  </si>
  <si>
    <t xml:space="preserve">                         - إئتمانات التجارة</t>
  </si>
  <si>
    <t xml:space="preserve">         - Other equity</t>
  </si>
  <si>
    <t xml:space="preserve">                         - حصص الملكية الأخرى</t>
  </si>
  <si>
    <t xml:space="preserve">                 ــ المطلوبات   </t>
  </si>
  <si>
    <t xml:space="preserve">           - Obligation on government</t>
  </si>
  <si>
    <t xml:space="preserve">                       - التزامات على الحكومة</t>
  </si>
  <si>
    <t xml:space="preserve">        - Loan disbursements</t>
  </si>
  <si>
    <t xml:space="preserve">                       - المسحوب من القروض                                 </t>
  </si>
  <si>
    <t xml:space="preserve">        - Amortization</t>
  </si>
  <si>
    <t xml:space="preserve">                       - التسديدات                                 </t>
  </si>
  <si>
    <t xml:space="preserve">                       - حسابات اخرى</t>
  </si>
  <si>
    <t xml:space="preserve">        b- Private, net/ ODC's</t>
  </si>
  <si>
    <t xml:space="preserve">            ب- صافي الاستثمار لشركات الايداع الاخرى                                          (الموجودات - المطلوبات ) </t>
  </si>
  <si>
    <t xml:space="preserve">              ــ Assets</t>
  </si>
  <si>
    <t xml:space="preserve">                 ــ الموجودات </t>
  </si>
  <si>
    <t xml:space="preserve">              ــ Liabilites</t>
  </si>
  <si>
    <t xml:space="preserve">                 ــ المطلوبات </t>
  </si>
  <si>
    <t xml:space="preserve">     c- Forign Deposites,net /Other Sectores</t>
  </si>
  <si>
    <t>-77</t>
  </si>
  <si>
    <t>-106</t>
  </si>
  <si>
    <t>-209</t>
  </si>
  <si>
    <t xml:space="preserve">           ج- صافي الودائع في الخارج / قطاعات اخرى</t>
  </si>
  <si>
    <t xml:space="preserve">    4-Reserve assets</t>
  </si>
  <si>
    <t xml:space="preserve">    4- الاصول الاحتياطية</t>
  </si>
  <si>
    <t xml:space="preserve">          - Central bank </t>
  </si>
  <si>
    <t xml:space="preserve">                      - البنك المركزي </t>
  </si>
  <si>
    <t xml:space="preserve">       - Reserves </t>
  </si>
  <si>
    <t xml:space="preserve">                      - الإحتياطيات </t>
  </si>
  <si>
    <t xml:space="preserve">       - Reserve Assets     </t>
  </si>
  <si>
    <t xml:space="preserve">                      - الموجودات الاحتياطية </t>
  </si>
  <si>
    <t xml:space="preserve">             a-Monetary Gold</t>
  </si>
  <si>
    <t xml:space="preserve">                           أ- الذهب النقدي </t>
  </si>
  <si>
    <t xml:space="preserve">             b-Special Drawing Rights</t>
  </si>
  <si>
    <t xml:space="preserve">                          ب- حقوق السحب الخاص</t>
  </si>
  <si>
    <t xml:space="preserve">             c-Reserve Position in the Fund</t>
  </si>
  <si>
    <t xml:space="preserve">                          ج- وضع الاحتياطي لدى الصندوق</t>
  </si>
  <si>
    <t xml:space="preserve">             d-Foreign Assets</t>
  </si>
  <si>
    <t xml:space="preserve">                           د- الموجودات الاجنبية </t>
  </si>
  <si>
    <t xml:space="preserve">                      1- Currency and Deposites</t>
  </si>
  <si>
    <t xml:space="preserve">                               1- العملة والودائع </t>
  </si>
  <si>
    <t xml:space="preserve">                       ــWith Monetary Authorties 
                            </t>
  </si>
  <si>
    <t xml:space="preserve">                                   ــ لدى السلطات النقدية </t>
  </si>
  <si>
    <t xml:space="preserve">                       ــWith banks 
                            </t>
  </si>
  <si>
    <t xml:space="preserve">                                   ــ لدى البنوك الخارجية</t>
  </si>
  <si>
    <t xml:space="preserve">                      2- Securities</t>
  </si>
  <si>
    <t xml:space="preserve">                               2- الاوراق الماليـــــة</t>
  </si>
  <si>
    <t xml:space="preserve">            Equitiesــ                       </t>
  </si>
  <si>
    <t xml:space="preserve">                                   ــ سندات الملكية</t>
  </si>
  <si>
    <t xml:space="preserve">            bonds &amp; notesــ                       </t>
  </si>
  <si>
    <t xml:space="preserve">                                   ــ سندات وإذونات</t>
  </si>
  <si>
    <t xml:space="preserve">                            ــ Money Market  Instrument\Financtial /                                  Derivatives,net   </t>
  </si>
  <si>
    <t xml:space="preserve">                                   ــ ادوات السوق النقدية / صافي المشتقات المالية </t>
  </si>
  <si>
    <t xml:space="preserve">                      3-Other Cliams</t>
  </si>
  <si>
    <t xml:space="preserve">                             3-المستحقات الاخرى </t>
  </si>
  <si>
    <t>Fourth- Errors and omissions Net:                            Financial Account-(current  account+Capital Account)</t>
  </si>
  <si>
    <t>رابعا - صافي السهو والخطأ                                                           الحساب المالي -(الحساب الجاري+الحساب الراسمالي)</t>
  </si>
  <si>
    <t xml:space="preserve">Source : Central Bank Of Iraq \ Statistical and Research Department \ Balance Of Payments  and  External Trade Division.                </t>
  </si>
  <si>
    <t xml:space="preserve">                   المصدر: البنك المركزي العراقي /دائرة الاحصاء والابحاث / قسم ميزان المدفوعات والتجارة الخارجية</t>
  </si>
  <si>
    <t xml:space="preserve">                         Total of Grants                   </t>
  </si>
  <si>
    <t xml:space="preserve">                                     Other current transfers                   </t>
  </si>
  <si>
    <t xml:space="preserve">               ــ Receipts</t>
  </si>
  <si>
    <t xml:space="preserve">               ــ Payments</t>
  </si>
  <si>
    <t xml:space="preserve">                           Total of Grants                   </t>
  </si>
  <si>
    <t xml:space="preserve">                                        Other current transfers                   </t>
  </si>
  <si>
    <t>ملاحظة :( q1-q4) للسنوات (2013-2017 ) بيانات محدثة وq1.2018 بيانات اولية .</t>
  </si>
  <si>
    <t>المصدر: البنك المركزي العراقي /دائرة الاحصاء والابحاث / قسم ميزان المدفوعات والتجارة الخارجية</t>
  </si>
  <si>
    <t xml:space="preserve">ميزان المدفوعات العراقي 2017 حسب منهجية الطبعة السادسة </t>
  </si>
  <si>
    <t xml:space="preserve">                                                                       ميزان المدفوعات العراقي 2017 حسب منهجية الطبعة السادسة                     </t>
  </si>
  <si>
    <t xml:space="preserve">                           IRAQI BALANCE OF PAYMENTS(BPM6)  2017                                                           </t>
  </si>
  <si>
    <t xml:space="preserve">ميزان المدفوعات العراقي للفصل الثاني 2017 حسب منهجية الطبعة السادسة </t>
  </si>
  <si>
    <t>IRAQI BALANCE OF PAYMENTS(BPM6)q2  2017</t>
  </si>
  <si>
    <t xml:space="preserve">ميزان المدفوعات العراقي للفصل الثالث2017 حسب منهجية الطبعة السادسة </t>
  </si>
  <si>
    <t>IRAQI BALANCE OF PAYMENTS(BPM6)q3  2017</t>
  </si>
  <si>
    <t xml:space="preserve">ميزان المدفوعات العراقي للفصل الرابع 2017 حسب منهجية الطبعة السادسة </t>
  </si>
  <si>
    <t>IRAQI BALANCE OF PAYMENTS(BPM6)q4  2017</t>
  </si>
  <si>
    <t>IRAQI BALANCE OF PAYMENTS(BPM6) 2017</t>
  </si>
  <si>
    <t xml:space="preserve">ميزان المدفوعات العراقي للفصل الاول 2018 حسب منهجية الطبعة السادسة </t>
  </si>
  <si>
    <t>IRAQI BALANCE OF PAYMENTS(BPM6) q1 2018</t>
  </si>
  <si>
    <t>187.0</t>
  </si>
  <si>
    <t>4.0</t>
  </si>
  <si>
    <t xml:space="preserve">                                   ــ ادوات السوق النقدية /                                     صافي المشتقات المالية </t>
  </si>
  <si>
    <t xml:space="preserve">                            ــ Money Market                                      Instrument\Financtial /                                  Derivatives,net   </t>
  </si>
  <si>
    <t>ملاحظة : البيانات محدثة  .</t>
  </si>
  <si>
    <t>Note :Data are updated  .</t>
  </si>
  <si>
    <t xml:space="preserve">                                   ــ ادوات السوق النقدية /                                          صافي المشتقات المالية </t>
  </si>
  <si>
    <t xml:space="preserve">                            ــ Money Market                                       Instrument\Financtial /                                  Derivatives,net   </t>
  </si>
  <si>
    <t xml:space="preserve">                         UN Compensation Fund</t>
  </si>
  <si>
    <t xml:space="preserve">                          Others</t>
  </si>
  <si>
    <t>المصدر: البنك المركزي العراقي /دائرة الاحصاء والابحاث / قسم ميزان  المدفوعات والتجارة الخارجية</t>
  </si>
  <si>
    <t xml:space="preserve">                         Others</t>
  </si>
  <si>
    <t>المصدر: البنك المركزي العراقي /دائرة الاحصاء والابحاث/  قسم  ميزان  المدفوعات والتجارة الخارجية</t>
  </si>
  <si>
    <t xml:space="preserve">              -  الفوائد على الدين العام الخارجي          </t>
  </si>
  <si>
    <t xml:space="preserve">               -  اخــرى                                       </t>
  </si>
  <si>
    <t xml:space="preserve">            ب- صافي الاستثمار لشركات الايداع الاخرى                           (الموجودات - المطلوبات )     </t>
  </si>
  <si>
    <t>رابعا - صافي السهو والخطأ                                    الحساب المالي -(الحساب الجاري+الحساب الراسمالي)</t>
  </si>
  <si>
    <t xml:space="preserve">                     -  الفوائد على الدين العام الخارجي         </t>
  </si>
  <si>
    <t xml:space="preserve">                   -  اخــرى                                     </t>
  </si>
  <si>
    <t xml:space="preserve">            ب- صافي الاستثمار لشركات الايداع الاخرى                         (الموجودات - المطلوبات ) </t>
  </si>
  <si>
    <t xml:space="preserve">                               UN Compensation Fund</t>
  </si>
  <si>
    <t xml:space="preserve">                               Others</t>
  </si>
  <si>
    <t xml:space="preserve">                                                                ميزان المدفوعات العراقي للفصل الاول 2017 حسب منهجية الطبعة السادسة                                                                                                 </t>
  </si>
  <si>
    <t xml:space="preserve">                          IRAQI BALANCE OF PAYMENTS(BPM6)q1 2017                   </t>
  </si>
  <si>
    <t xml:space="preserve">                                UN Compensation Fund</t>
  </si>
  <si>
    <t xml:space="preserve">                                Others</t>
  </si>
  <si>
    <t xml:space="preserve">                       - ائتمانات التجارة</t>
  </si>
  <si>
    <t xml:space="preserve">              -  الفوائد على الدين العام الخارجي      </t>
  </si>
  <si>
    <t xml:space="preserve">                 -  اخــرى                                    </t>
  </si>
  <si>
    <t xml:space="preserve">                                 UN Compensation Fund</t>
  </si>
  <si>
    <t xml:space="preserve">                                 Others</t>
  </si>
  <si>
    <t>رابعا - صافي السهو والخطأ                                       الحساب المالي -(الحساب الجاري+الحساب الراسمالي)</t>
  </si>
  <si>
    <t xml:space="preserve">              -  الفوائد على الدين العام الخارجي           </t>
  </si>
  <si>
    <t xml:space="preserve">  -  اخــرى                                     </t>
  </si>
  <si>
    <t>رابعا - صافي السهو والخطأ                                         الحساب المالي -(الحساب الجاري+الحساب الراسمالي)</t>
  </si>
  <si>
    <t xml:space="preserve">                                   ــ ادوات السوق النقدية / صافي                                       المشتقات المالية </t>
  </si>
  <si>
    <t>مليون دولار</t>
  </si>
  <si>
    <t xml:space="preserve">                       -  الفوائد على الدين العام الخارجي      </t>
  </si>
  <si>
    <t xml:space="preserve">                        -  اخــرى                                       </t>
  </si>
  <si>
    <t>رابعا - صافي السهو والخطأ                                  الحساب المالي -(الحساب الجاري+الحساب الراسمالي)</t>
  </si>
  <si>
    <t xml:space="preserve">                          IRAQI BALANCE OF PAYMENTS(BPM6)q1 2016                   </t>
  </si>
  <si>
    <t xml:space="preserve">ميزان المدفوعات العراقي للفصل الثاني 2016 حسب منهجية الطبعة السادسة </t>
  </si>
  <si>
    <t>IRAQI BALANCE OF PAYMENTS(BPM6)q2  2016</t>
  </si>
  <si>
    <t xml:space="preserve">ميزان المدفوعات العراقي للفصل الثالث2016 حسب منهجية الطبعة السادسة </t>
  </si>
  <si>
    <t>IRAQI BALANCE OF PAYMENTS(BPM6)q3  2016</t>
  </si>
  <si>
    <t xml:space="preserve">ميزان المدفوعات العراقي للفصل الرابع 2016 حسب منهجية الطبعة السادسة </t>
  </si>
  <si>
    <t>IRAQI BALANCE OF PAYMENTS(BPM6)q4  2016</t>
  </si>
  <si>
    <t xml:space="preserve">ميزان المدفوعات العراقي 2016 حسب منهجية الطبعة السادسة </t>
  </si>
  <si>
    <t>IRAQI BALANCE OF PAYMENTS(BPM6) 2016</t>
  </si>
  <si>
    <t xml:space="preserve">                                   ــ ادوات السوق النقدية /                                             صافي المشتقات المالية </t>
  </si>
  <si>
    <t xml:space="preserve">                            ــ Money Market                                                  Instrument\Financtial /                                  Derivatives,net   </t>
  </si>
  <si>
    <t>Fourth- Errors and omissions Net:                Financial Account-(current  account+Capital Account)</t>
  </si>
  <si>
    <t>Fourth- Errors and omissions Net:                    Financial Account-(currentaccount+Capital Account)</t>
  </si>
  <si>
    <t>المصدر: البنك المركزي العراقي /دائرة الاحصاء والابحاث /                 قسم ميزان  المدفوعات والتجارة الخارجية</t>
  </si>
  <si>
    <t>المصدر: البنك المركزي العراقي /دائرة الاحصاء والابحاث /                 قسم ميزان المدفوعات والتجارة الخارجية</t>
  </si>
  <si>
    <t>Fourth- Errors and omissions Net:               Financial Account-(current  account+Capital Account)</t>
  </si>
  <si>
    <t xml:space="preserve">                                   ــ ادوات السوق النقدية /                                            صافي المشتقات المالية </t>
  </si>
  <si>
    <t xml:space="preserve">            ب- صافي الاستثمار لشركات الايداع الاخرى                                 (الموجودات - المطلوبات ) </t>
  </si>
  <si>
    <t>Fourth- Errors and omissions Net:               Financial Account-(currentaccount+Capital Account)</t>
  </si>
  <si>
    <t>المصدر: البنك المركزي العراقي /دائرة الاحصاء والابحاث /                  قسم ميزان المدفوعات والتجارة الخارجية</t>
  </si>
  <si>
    <t xml:space="preserve">            ب- صافي الاستثمار لشركات الايداع الاخرى                             (الموجودات - المطلوبات ) </t>
  </si>
  <si>
    <t xml:space="preserve">                                                                ميزان المدفوعات العراقي للفصل الاول 2015 حسب منهجية الطبعة السادسة                                                                                                 </t>
  </si>
  <si>
    <t xml:space="preserve">                          IRAQI BALANCE OF PAYMENTS(BPM6)q1 2015                   </t>
  </si>
  <si>
    <t xml:space="preserve">ميزان المدفوعات العراقي للفصل الثاني 2015 حسب منهجية الطبعة السادسة </t>
  </si>
  <si>
    <t>IRAQI BALANCE OF PAYMENTS(BPM6)q2  2015</t>
  </si>
  <si>
    <t xml:space="preserve">ميزان المدفوعات العراقي للفصل الثالث2015 حسب منهجية الطبعة السادسة </t>
  </si>
  <si>
    <t>IRAQI BALANCE OF PAYMENTS(BPM6)q3  2015</t>
  </si>
  <si>
    <t xml:space="preserve">ميزان المدفوعات العراقي للفصل الرابع 2015 حسب منهجية الطبعة السادسة </t>
  </si>
  <si>
    <t>IRAQI BALANCE OF PAYMENTS(BPM6)q4  2015</t>
  </si>
  <si>
    <t xml:space="preserve">ميزان المدفوعات العراقي 2015 حسب منهجية الطبعة السادسة </t>
  </si>
  <si>
    <t>IRAQI BALANCE OF PAYMENTS(BPM6) 2015</t>
  </si>
  <si>
    <t xml:space="preserve">                          IRAQI BALANCE OF PAYMENTS(BPM6)q1 2014                   </t>
  </si>
  <si>
    <t xml:space="preserve">ميزان المدفوعات العراقي للفصل الثاني 2014 حسب منهجية الطبعة السادسة </t>
  </si>
  <si>
    <t>IRAQI BALANCE OF PAYMENTS(BPM6)q2  2014</t>
  </si>
  <si>
    <t xml:space="preserve">ميزان المدفوعات العراقي للفصل الثالث2014 حسب منهجية الطبعة السادسة </t>
  </si>
  <si>
    <t>IRAQI BALANCE OF PAYMENTS(BPM6)q3  2014</t>
  </si>
  <si>
    <t xml:space="preserve">ميزان المدفوعات العراقي للفصل الرابع 2014 حسب منهجية الطبعة السادسة </t>
  </si>
  <si>
    <t>IRAQI BALANCE OF PAYMENTS(BPM6)q4  2014</t>
  </si>
  <si>
    <t xml:space="preserve">ميزان المدفوعات العراقي 2014 حسب منهجية الطبعة السادسة </t>
  </si>
  <si>
    <t>IRAQI BALANCE OF PAYMENTS(BPM6) 2014</t>
  </si>
  <si>
    <t xml:space="preserve">                          IRAQI BALANCE OF PAYMENTS(BPM6)q1 2013                   </t>
  </si>
  <si>
    <t xml:space="preserve">ميزان المدفوعات العراقي للفصل الثاني 2013 حسب منهجية الطبعة السادسة </t>
  </si>
  <si>
    <t>IRAQI BALANCE OF PAYMENTS(BPM6)q2  2013</t>
  </si>
  <si>
    <t xml:space="preserve">ميزان المدفوعات العراقي للفصل الثالث2013 حسب منهجية الطبعة السادسة </t>
  </si>
  <si>
    <t>IRAQI BALANCE OF PAYMENTS(BPM6)q3  2013</t>
  </si>
  <si>
    <t xml:space="preserve">ميزان المدفوعات العراقي للفصل الرابع 2013 حسب منهجية الطبعة السادسة </t>
  </si>
  <si>
    <t>IRAQI BALANCE OF PAYMENTS(BPM6)q4  2013</t>
  </si>
  <si>
    <t xml:space="preserve">ميزان المدفوعات العراقي 2013 حسب منهجية الطبعة السادسة </t>
  </si>
  <si>
    <t>IRAQI BALANCE OF PAYMENTS(BPM6) 2013</t>
  </si>
  <si>
    <t>499.0</t>
  </si>
  <si>
    <t xml:space="preserve">                                   ــ ادوات السوق النقدية /                                    صافي المشتقات المالية </t>
  </si>
  <si>
    <t xml:space="preserve">                            ــ Money Market                               Instrument\Financtial /                                  Derivatives,net   </t>
  </si>
  <si>
    <t>ملاحظة : البيانات اولية .</t>
  </si>
  <si>
    <t>Note :Preliminary data  .</t>
  </si>
  <si>
    <t>**: تتضمن  تكاليف الشحن والتامين المستقطعة من قيمة الاستيرادات سيف والبالغة  (1440.1) مليون دولار</t>
  </si>
  <si>
    <t>**: تتضمن  تكاليف الشحن والتامين المستقطعة من قيمة الاستيرادات سيف والبالغة  (1305.4) مليون دولار</t>
  </si>
  <si>
    <t>**: تتضمن  تكاليف الشحن والتامين المستقطعة من قيمة الاستيرادات سيف والبالغة  (1418.9) مليون دولار</t>
  </si>
  <si>
    <t>**: تتضمن  تكاليف الشحن والتامين المستقطعة من قيمة الاستيرادات سيف والبالغة  (1515.5.9) مليون دولار</t>
  </si>
  <si>
    <t>**: تتضمن  تكاليف الشحن والتامين المستقطعة من قيمة الاستيرادات سيف والبالغة  (5679.8) مليون دولار</t>
  </si>
  <si>
    <t>**Includes the costs of shipment &amp; insurance detucted from imports value CIF (1440.1) million US $</t>
  </si>
  <si>
    <t>**Includes the costs of shipment &amp; insurance detucted from imports value CIF (1305.4) million US $</t>
  </si>
  <si>
    <t>**Includes the costs of shipment &amp; insurance detucted from imports value CIF (1418.9) million US $</t>
  </si>
  <si>
    <t>**Includes the costs of shipment &amp; insurance detucted from imports value CIF (1515.5) million US $</t>
  </si>
  <si>
    <t>**Includes the costs of shipment &amp; insurance detucted from imports value CIF (5679.8) million US $</t>
  </si>
  <si>
    <t>**: تتضمن  تكاليف الشحن والتامين المستقطعة من قيمة الاستيرادات سيف والبالغة  (1226 ) مليون دولار .</t>
  </si>
  <si>
    <t>**Includes the costs of shipment &amp; insurance detucted from imports value CIF  (1226) million US $.</t>
  </si>
  <si>
    <t>**Includes the costs of shipment &amp; insurance detucted from imports value  CIF  (1234.3) million US$</t>
  </si>
  <si>
    <t>**Includes the costs of shipment &amp; insurance detucted from imports value CIF  (1200.5) million US$</t>
  </si>
  <si>
    <t>**Includes the costs of shipment &amp; insurance detucted from imports value CIF (1470.5) milion US$</t>
  </si>
  <si>
    <t>**Includes the costs of shipment &amp; insurance detucted from imports value CIF (5131.2) milion US$</t>
  </si>
  <si>
    <t>**: تتضمن  تكاليف الشحن والتامين المستقطعة من قيمة الاستيرادات سيف والبالغة  (1234.3 ) مليون دولار .</t>
  </si>
  <si>
    <t>**: تتضمن  تكاليف الشحن والتامين المستقطعة من قيمة الاستيرادات سيف والبالغة  (1200.5 ) مليون دولار .</t>
  </si>
  <si>
    <t>**: تتضمن  تكاليف الشحن والتامين المستقطعة من قيمة الاستيرادات سيف والبالغة  (1470.5 ) مليون دولار .</t>
  </si>
  <si>
    <t>**: تتضمن  تكاليف الشحن والتامين المستقطعة من قيمة الاستيرادات سيف والبالغة  (5131.2 ) مليون دولار .</t>
  </si>
  <si>
    <t>**: تتضمن  تكاليف الشحن والتامين المستقطعة من قيمة الاستيرادات سيف والبالغة  (1233.7) مليون دولار</t>
  </si>
  <si>
    <t>**: تتضمن  تكاليف الشحن والتامين المستقطعة من قيمة الاستيرادات سيف والبالغة (1916.8) مليون دولار</t>
  </si>
  <si>
    <t>**: تتضمن  تكاليف الشحن والتامين المستقطعة من قيمة الاستيرادات سيف والبالغة  (2116.6) مليون دولار</t>
  </si>
  <si>
    <t>**: تتضمن  تكاليف الشحن والتامين المستقطعة من قيمة الاستيرادات سيف والبالغة  (1853.01) مليون دولار</t>
  </si>
  <si>
    <t>**: تتضمن  تكاليف الشحن والتامين المستقطعة من قيمة الاستيرادات سيف والبالغة (7120.1) مليون دولار</t>
  </si>
  <si>
    <t>**Includes the costs of shipment &amp; insurance detucted from imports value CIF(1233.7) million US $</t>
  </si>
  <si>
    <t>**Includes the costs of shipment &amp; insurance detucted from imports value CIF(1916.8) million US $</t>
  </si>
  <si>
    <t>**Includes the costs of shipment &amp; insurance detucted from imports value CIF(2116.6) million US $</t>
  </si>
  <si>
    <t>**Includes the costs of shipment &amp; insurance detucted from imports value CIF(1853.01) million US $</t>
  </si>
  <si>
    <t>**Includes the costs of shipment &amp; insurance detucted from imports value CIF(7120.1) million US $</t>
  </si>
  <si>
    <t xml:space="preserve"> ميزان المدفوعات العراقي للفصل الثاني 2018 حسب منهجية الطبعة السادسة </t>
  </si>
  <si>
    <t>IRAQI BALANCE OF PAYMENTS (BPM6) Q2  2018</t>
  </si>
  <si>
    <r>
      <t xml:space="preserve">        </t>
    </r>
    <r>
      <rPr>
        <b/>
        <sz val="14"/>
        <rFont val="Times New Roman"/>
        <family val="1"/>
      </rPr>
      <t>1- Trade balance</t>
    </r>
  </si>
  <si>
    <r>
      <t xml:space="preserve">        </t>
    </r>
    <r>
      <rPr>
        <b/>
        <sz val="14"/>
        <rFont val="Times New Roman"/>
        <family val="1"/>
      </rPr>
      <t>2- Services Account, net</t>
    </r>
  </si>
  <si>
    <r>
      <t xml:space="preserve">        </t>
    </r>
    <r>
      <rPr>
        <b/>
        <sz val="14"/>
        <rFont val="Times New Roman"/>
        <family val="1"/>
      </rPr>
      <t>3-Primary Incom Account</t>
    </r>
  </si>
  <si>
    <r>
      <t xml:space="preserve">        </t>
    </r>
    <r>
      <rPr>
        <b/>
        <sz val="14"/>
        <rFont val="Times New Roman"/>
        <family val="1"/>
      </rPr>
      <t>4-Secondary Incom Account</t>
    </r>
  </si>
  <si>
    <t xml:space="preserve">     Total of Grants                   </t>
  </si>
  <si>
    <t xml:space="preserve">               Other current transfers                   </t>
  </si>
  <si>
    <t>Note : Preliminary data .</t>
  </si>
  <si>
    <t xml:space="preserve"> ميزان المدفوعات العراقي للفصل الثاني  2018 حسب منهجية الطبعة السادسة </t>
  </si>
  <si>
    <t>IRAQI BALANCE OF PAYMENTS  (BPM6) Q2  2018</t>
  </si>
  <si>
    <t xml:space="preserve">        - otherr accounts</t>
  </si>
  <si>
    <t xml:space="preserve">                                   ــ ادوات السوق النقدية /                                      صافي المشتقات المالية </t>
  </si>
  <si>
    <t xml:space="preserve">                            ــ Money Market                              Instrument\Financtial / Derivatives,net   </t>
  </si>
  <si>
    <t>**: تتضمن  تكاليف الشحن والتامين المستقطعة من قيمة الاستيرادات سيف البالغة (1667.5) مليون دولار</t>
  </si>
  <si>
    <t>**: تتضمن  تكاليف الشحن والتامين المستقطعة من قيمة الاستيرادات سيف البالغة (1555.0) مليون دولار</t>
  </si>
  <si>
    <t>**Includes the costs of shipment &amp; insurance detucted from imports value CIF(1555.0) million US $</t>
  </si>
  <si>
    <t>**Includes the costs of shipment &amp; insurance detucted from imports value CIF (1667.5) million US $</t>
  </si>
  <si>
    <t>**: تتضمن  تكاليف الشحن والتامين المستقطعة من قيمة الاستيرادات سيف والبالغة (1863.3) مليون دولار</t>
  </si>
  <si>
    <t>**: تتضمن  تكاليف الشحن والتامين المستقطعة من قيمة الاستيرادات سيف والبالغة (2126.5) مليون دولار</t>
  </si>
  <si>
    <t>**: تتضمن  تكاليف الشحن والتامين المستقطعة من قيمة الاستيرادات سيف والبالغة  (2769.9) مليون دولار</t>
  </si>
  <si>
    <t>**: تتضمن  تكاليف الشحن والتامين المستقطعة من قيمة الاستيرادات سيف والبالغة  (2738.3) مليون دولار</t>
  </si>
  <si>
    <t>**: تتضمن  تكاليف الشحن والتامين المستقطعة من قيمة الاستيرادات سيف والبالغة  (9498) مليون دولار</t>
  </si>
  <si>
    <t>**Includes the costs of shipment &amp; insurance detucted from imports value CIF(1863.3) million US $</t>
  </si>
  <si>
    <t>**Includes the costs of shipment &amp; insurance detucted from imports value CIF(2126.5) million US $</t>
  </si>
  <si>
    <t>**Includes the costs of shipment &amp; insurance detucted from imports value CIF(2769.9) million US $</t>
  </si>
  <si>
    <t>**Includes the costs of shipment &amp; insurance detucted from imports value CIF(2738.3) million US $</t>
  </si>
  <si>
    <t>**Includes the costs of shipment &amp; insurance detucted from imports value CIF(9498) million US $</t>
  </si>
  <si>
    <t>**Includes the costs of shipment &amp; insurance detucted from imports value CIF(2091.3) million US $</t>
  </si>
  <si>
    <t>**Includes the costs of shipment &amp; insurance detucted from imports value CIF(1922.2) million US $</t>
  </si>
  <si>
    <t>**Includes the costs of shipment &amp; insurance detucted from imports value CIF(2425.7) million US $</t>
  </si>
  <si>
    <t>**Includes the costs of shipment &amp; insurance detucted from imports value CIF(2351.1) million US $</t>
  </si>
  <si>
    <t>**Includes the costs of shipment &amp; insurance detucted from imports value CIF(8790.3) million US $</t>
  </si>
  <si>
    <t>**: تتضمن  تكاليف الشحن والتامين المستقطعة من قيمة الاستيرادات سيف والبالغة  (2091.3) مليون دولار</t>
  </si>
  <si>
    <t>**: تتضمن  تكاليف الشحن والتامين المستقطعة من قيمة الاستيرادات سيف والبالغة  (1922.2) مليون دولار</t>
  </si>
  <si>
    <t>**: تتضمن  تكاليف الشحن والتامين المستقطعة من قيمة الاستيرادات سيف والبالغة  (2425.7) مليون دولار</t>
  </si>
  <si>
    <t>**: تتضمن  تكاليف الشحن والتامين المستقطعة من قيمة الاستيرادات سيف والبالغة  (2351.1) مليون دولار</t>
  </si>
  <si>
    <t>**: تتضمن  تكاليف الشحن والتامين المستقطعة من قيمة الاستيرادات سيف والبالغة  (8790.3) مليون دولار</t>
  </si>
  <si>
    <t xml:space="preserve">                                      ميزان المدفوعات العراقي للفصل الاول 2016 حسب منهجية الطبعة السادسة                                                                                                  </t>
  </si>
  <si>
    <t xml:space="preserve">                                             ميزان المدفوعات العراقي للفصل الاول 2017 حسب منهجية الطبعة السادسة                                                                                                 </t>
  </si>
  <si>
    <t xml:space="preserve">               ــ المقبوضات </t>
  </si>
  <si>
    <t xml:space="preserve">               ــ المدفوعات </t>
  </si>
  <si>
    <t xml:space="preserve">                                               ميزان المدفوعات العراقي للفصل الاول 2013 حسب منهجية الطبعة السادسة                                                                                                 </t>
  </si>
  <si>
    <t xml:space="preserve">                                            ميزان المدفوعات العراقي للفصل الاول 2013 حسب منهجية الطبعة السادسة                                                                                                 </t>
  </si>
  <si>
    <t xml:space="preserve">                            ميزان المدفوعات العراقي للفصل الاول 2014 حسب منهجية الطبعة السادسة                                                                                                 </t>
  </si>
  <si>
    <t xml:space="preserve">                                     ميزان المدفوعات العراقي للفصل الاول 2014 حسب منهجية الطبعة السادسة                                                                                                 </t>
  </si>
  <si>
    <t xml:space="preserve">                                ميزان المدفوعات العراقي للفصل الاول 2015 حسب منهجية الطبعة السادسة                                                                                                 </t>
  </si>
  <si>
    <t xml:space="preserve">                                         ميزان المدفوعات العراقي للفصل الاول 2016 حسب منهجية الطبعة السادسة                                                                                                 </t>
  </si>
  <si>
    <t xml:space="preserve">            ب- صافي الاستثمار لشركات الايداع الاخرى                                (الموجودات - المطلوبات ) </t>
  </si>
  <si>
    <t xml:space="preserve">                       -  الفوائد على الدين العام الخارجي    </t>
  </si>
  <si>
    <t xml:space="preserve">              -  اخــرى                                 </t>
  </si>
  <si>
    <t xml:space="preserve"> ميزان المدفوعات العراقي للفصل الثالث   2018 حسب منهجية الطبعة السادسة </t>
  </si>
  <si>
    <t>IRAQI BALANCE OF PAYMENTS (BPM6) Q3  2018</t>
  </si>
  <si>
    <t xml:space="preserve">              -  الفوائد على الدين العام الخارجي                         </t>
  </si>
  <si>
    <t xml:space="preserve">              -  اخــرى                                                      </t>
  </si>
  <si>
    <t>** Includes The costs of shipments and insurance detucted from imports (CIF) value (1822.5) million US$.</t>
  </si>
  <si>
    <t>**: تتضمن تكاليف الشحن والتامين المستقطعة من قيمة الاستيرادات(سيف) البالغه ( 1822.5) مليون دولار</t>
  </si>
  <si>
    <t>Note : Preliminary data</t>
  </si>
  <si>
    <t>ملاحظة : بيانات أولية</t>
  </si>
  <si>
    <t xml:space="preserve">                                   ــ ادوات السوق النقدية / صافي                                               المشتقات المالية </t>
  </si>
  <si>
    <t xml:space="preserve">Source : Central Bank Of Iraq \ Statistical and Research Department \ Balance Of Payments                    and  External Trade Division.                </t>
  </si>
  <si>
    <t>اخر تحديث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</si>
</sst>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4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2"/>
      <name val="Times New Roman"/>
      <family val="1"/>
      <charset val="178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2"/>
      <color rgb="FFFF0000"/>
      <name val="Arial"/>
      <family val="2"/>
    </font>
    <font>
      <b/>
      <sz val="12"/>
      <name val="Times New Roman"/>
      <family val="1"/>
      <charset val="178"/>
    </font>
    <font>
      <sz val="14"/>
      <name val="Times New Roman"/>
      <family val="1"/>
    </font>
    <font>
      <sz val="12"/>
      <color rgb="FFFF0000"/>
      <name val="Times New Roman"/>
      <family val="1"/>
      <charset val="178"/>
    </font>
    <font>
      <sz val="12"/>
      <color theme="3" tint="0.39997558519241921"/>
      <name val="Arial"/>
      <family val="2"/>
    </font>
    <font>
      <sz val="10"/>
      <color theme="1"/>
      <name val="Arial"/>
      <family val="2"/>
      <scheme val="minor"/>
    </font>
    <font>
      <b/>
      <sz val="10"/>
      <name val="Arial"/>
      <family val="2"/>
    </font>
    <font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2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3" tint="0.39997558519241921"/>
      <name val="Times New Roman"/>
      <family val="1"/>
    </font>
    <font>
      <sz val="18"/>
      <color rgb="FFFF0000"/>
      <name val="Arial"/>
      <family val="2"/>
      <scheme val="minor"/>
    </font>
    <font>
      <sz val="14"/>
      <color rgb="FFFF0000"/>
      <name val="Arial"/>
      <family val="2"/>
    </font>
    <font>
      <sz val="14"/>
      <name val="Times New Roman"/>
      <family val="1"/>
      <charset val="178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  <charset val="178"/>
    </font>
    <font>
      <sz val="14"/>
      <color rgb="FFFF0000"/>
      <name val="Times New Roman"/>
      <family val="1"/>
      <charset val="178"/>
    </font>
    <font>
      <b/>
      <sz val="14"/>
      <color rgb="FFFF0000"/>
      <name val="Times New Roman"/>
      <family val="1"/>
    </font>
    <font>
      <sz val="14"/>
      <color theme="3" tint="0.3999755851924192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8">
    <xf numFmtId="0" fontId="0" fillId="0" borderId="0" xfId="0"/>
    <xf numFmtId="0" fontId="3" fillId="0" borderId="0" xfId="2" applyFont="1" applyBorder="1" applyAlignment="1">
      <alignment horizontal="left"/>
    </xf>
    <xf numFmtId="0" fontId="6" fillId="0" borderId="3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3" xfId="2" applyFont="1" applyFill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10" xfId="2" applyFont="1" applyFill="1" applyBorder="1"/>
    <xf numFmtId="0" fontId="4" fillId="0" borderId="13" xfId="2" applyFont="1" applyFill="1" applyBorder="1"/>
    <xf numFmtId="0" fontId="6" fillId="0" borderId="13" xfId="2" applyFont="1" applyFill="1" applyBorder="1"/>
    <xf numFmtId="2" fontId="4" fillId="0" borderId="13" xfId="2" applyNumberFormat="1" applyFont="1" applyFill="1" applyBorder="1" applyAlignment="1">
      <alignment horizontal="left" indent="1"/>
    </xf>
    <xf numFmtId="2" fontId="6" fillId="0" borderId="13" xfId="2" applyNumberFormat="1" applyFont="1" applyFill="1" applyBorder="1" applyAlignment="1">
      <alignment horizontal="left" indent="1"/>
    </xf>
    <xf numFmtId="2" fontId="6" fillId="0" borderId="13" xfId="2" applyNumberFormat="1" applyFont="1" applyFill="1" applyBorder="1" applyAlignment="1">
      <alignment horizontal="left"/>
    </xf>
    <xf numFmtId="2" fontId="6" fillId="0" borderId="13" xfId="2" applyNumberFormat="1" applyFont="1" applyFill="1" applyBorder="1" applyAlignment="1">
      <alignment horizontal="left" vertical="center" indent="4"/>
    </xf>
    <xf numFmtId="0" fontId="5" fillId="0" borderId="3" xfId="0" applyFont="1" applyFill="1" applyBorder="1" applyAlignment="1">
      <alignment horizontal="right"/>
    </xf>
    <xf numFmtId="164" fontId="7" fillId="0" borderId="3" xfId="2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right" readingOrder="2"/>
    </xf>
    <xf numFmtId="3" fontId="6" fillId="0" borderId="3" xfId="2" applyNumberFormat="1" applyFont="1" applyFill="1" applyBorder="1" applyAlignment="1">
      <alignment horizontal="left" indent="1"/>
    </xf>
    <xf numFmtId="3" fontId="6" fillId="0" borderId="3" xfId="2" applyNumberFormat="1" applyFont="1" applyFill="1" applyBorder="1" applyAlignment="1">
      <alignment horizontal="left" readingOrder="1"/>
    </xf>
    <xf numFmtId="3" fontId="6" fillId="0" borderId="3" xfId="2" applyNumberFormat="1" applyFont="1" applyFill="1" applyBorder="1" applyAlignment="1">
      <alignment horizontal="left" wrapText="1" readingOrder="1"/>
    </xf>
    <xf numFmtId="3" fontId="6" fillId="0" borderId="3" xfId="2" applyNumberFormat="1" applyFont="1" applyFill="1" applyBorder="1" applyAlignment="1"/>
    <xf numFmtId="3" fontId="6" fillId="0" borderId="3" xfId="2" applyNumberFormat="1" applyFont="1" applyFill="1" applyBorder="1" applyAlignment="1">
      <alignment horizontal="left"/>
    </xf>
    <xf numFmtId="3" fontId="6" fillId="0" borderId="3" xfId="2" applyNumberFormat="1" applyFont="1" applyFill="1" applyBorder="1" applyAlignment="1">
      <alignment horizontal="left" indent="3"/>
    </xf>
    <xf numFmtId="0" fontId="6" fillId="0" borderId="3" xfId="2" applyFont="1" applyFill="1" applyBorder="1" applyAlignment="1">
      <alignment horizontal="left" indent="1"/>
    </xf>
    <xf numFmtId="0" fontId="6" fillId="0" borderId="3" xfId="2" applyFont="1" applyFill="1" applyBorder="1" applyAlignment="1">
      <alignment horizontal="left" indent="2" readingOrder="1"/>
    </xf>
    <xf numFmtId="0" fontId="6" fillId="0" borderId="3" xfId="2" applyFont="1" applyFill="1" applyBorder="1" applyAlignment="1">
      <alignment horizontal="left" indent="2"/>
    </xf>
    <xf numFmtId="3" fontId="6" fillId="0" borderId="3" xfId="2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wrapText="1" readingOrder="1"/>
    </xf>
    <xf numFmtId="0" fontId="10" fillId="0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 horizontal="left"/>
    </xf>
    <xf numFmtId="0" fontId="13" fillId="0" borderId="0" xfId="0" applyFont="1" applyFill="1"/>
    <xf numFmtId="0" fontId="3" fillId="0" borderId="0" xfId="2" applyFont="1" applyFill="1" applyBorder="1" applyAlignment="1">
      <alignment horizontal="left"/>
    </xf>
    <xf numFmtId="2" fontId="4" fillId="0" borderId="13" xfId="2" applyNumberFormat="1" applyFont="1" applyFill="1" applyBorder="1" applyAlignment="1">
      <alignment horizontal="left" indent="2"/>
    </xf>
    <xf numFmtId="2" fontId="4" fillId="0" borderId="13" xfId="2" applyNumberFormat="1" applyFont="1" applyFill="1" applyBorder="1" applyAlignment="1">
      <alignment horizontal="left" vertical="center" indent="2"/>
    </xf>
    <xf numFmtId="164" fontId="6" fillId="0" borderId="3" xfId="2" applyNumberFormat="1" applyFont="1" applyFill="1" applyBorder="1" applyAlignment="1">
      <alignment horizontal="center"/>
    </xf>
    <xf numFmtId="2" fontId="4" fillId="0" borderId="13" xfId="2" applyNumberFormat="1" applyFont="1" applyFill="1" applyBorder="1" applyAlignment="1">
      <alignment horizontal="left" indent="3"/>
    </xf>
    <xf numFmtId="2" fontId="4" fillId="0" borderId="13" xfId="2" applyNumberFormat="1" applyFont="1" applyFill="1" applyBorder="1" applyAlignment="1">
      <alignment horizontal="left"/>
    </xf>
    <xf numFmtId="2" fontId="6" fillId="0" borderId="13" xfId="2" applyNumberFormat="1" applyFont="1" applyFill="1" applyBorder="1" applyAlignment="1">
      <alignment horizontal="left" vertical="center" wrapText="1" readingOrder="1"/>
    </xf>
    <xf numFmtId="0" fontId="19" fillId="0" borderId="0" xfId="0" applyFont="1" applyFill="1"/>
    <xf numFmtId="0" fontId="20" fillId="0" borderId="0" xfId="0" applyFont="1"/>
    <xf numFmtId="0" fontId="10" fillId="0" borderId="0" xfId="0" applyFont="1" applyFill="1" applyAlignment="1">
      <alignment horizontal="right" readingOrder="2"/>
    </xf>
    <xf numFmtId="164" fontId="6" fillId="0" borderId="8" xfId="2" applyNumberFormat="1" applyFont="1" applyFill="1" applyBorder="1" applyAlignment="1">
      <alignment horizontal="center"/>
    </xf>
    <xf numFmtId="0" fontId="0" fillId="0" borderId="0" xfId="0" applyBorder="1"/>
    <xf numFmtId="2" fontId="4" fillId="0" borderId="3" xfId="2" applyNumberFormat="1" applyFont="1" applyFill="1" applyBorder="1" applyAlignment="1">
      <alignment horizontal="left" indent="1"/>
    </xf>
    <xf numFmtId="2" fontId="6" fillId="0" borderId="3" xfId="2" applyNumberFormat="1" applyFont="1" applyFill="1" applyBorder="1" applyAlignment="1">
      <alignment horizontal="left" indent="1"/>
    </xf>
    <xf numFmtId="2" fontId="6" fillId="0" borderId="3" xfId="2" applyNumberFormat="1" applyFont="1" applyFill="1" applyBorder="1" applyAlignment="1">
      <alignment horizontal="left"/>
    </xf>
    <xf numFmtId="2" fontId="4" fillId="0" borderId="3" xfId="2" applyNumberFormat="1" applyFont="1" applyFill="1" applyBorder="1" applyAlignment="1">
      <alignment horizontal="left" indent="2"/>
    </xf>
    <xf numFmtId="2" fontId="6" fillId="0" borderId="3" xfId="2" applyNumberFormat="1" applyFont="1" applyFill="1" applyBorder="1" applyAlignment="1">
      <alignment horizontal="left" vertical="center" indent="4"/>
    </xf>
    <xf numFmtId="2" fontId="4" fillId="0" borderId="3" xfId="2" applyNumberFormat="1" applyFont="1" applyFill="1" applyBorder="1" applyAlignment="1">
      <alignment horizontal="left" vertical="center" indent="2"/>
    </xf>
    <xf numFmtId="2" fontId="4" fillId="0" borderId="3" xfId="2" applyNumberFormat="1" applyFont="1" applyFill="1" applyBorder="1" applyAlignment="1">
      <alignment horizontal="left" indent="3"/>
    </xf>
    <xf numFmtId="2" fontId="4" fillId="0" borderId="3" xfId="2" applyNumberFormat="1" applyFont="1" applyFill="1" applyBorder="1" applyAlignment="1">
      <alignment horizontal="left"/>
    </xf>
    <xf numFmtId="2" fontId="6" fillId="0" borderId="3" xfId="2" applyNumberFormat="1" applyFont="1" applyFill="1" applyBorder="1" applyAlignment="1">
      <alignment horizontal="left" vertical="center" wrapText="1" readingOrder="1"/>
    </xf>
    <xf numFmtId="2" fontId="4" fillId="0" borderId="3" xfId="2" applyNumberFormat="1" applyFont="1" applyFill="1" applyBorder="1" applyAlignment="1">
      <alignment wrapText="1"/>
    </xf>
    <xf numFmtId="164" fontId="6" fillId="0" borderId="7" xfId="2" applyNumberFormat="1" applyFont="1" applyFill="1" applyBorder="1" applyAlignment="1">
      <alignment horizontal="center"/>
    </xf>
    <xf numFmtId="164" fontId="23" fillId="0" borderId="3" xfId="2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164" fontId="24" fillId="0" borderId="3" xfId="2" applyNumberFormat="1" applyFont="1" applyFill="1" applyBorder="1" applyAlignment="1">
      <alignment horizontal="center"/>
    </xf>
    <xf numFmtId="2" fontId="6" fillId="0" borderId="3" xfId="2" applyNumberFormat="1" applyFont="1" applyFill="1" applyBorder="1" applyAlignment="1">
      <alignment wrapText="1"/>
    </xf>
    <xf numFmtId="0" fontId="25" fillId="0" borderId="0" xfId="0" applyFont="1" applyFill="1" applyAlignment="1">
      <alignment horizontal="left" wrapText="1" readingOrder="1"/>
    </xf>
    <xf numFmtId="0" fontId="25" fillId="0" borderId="0" xfId="0" applyFont="1" applyFill="1" applyAlignment="1">
      <alignment horizontal="right" readingOrder="2"/>
    </xf>
    <xf numFmtId="0" fontId="25" fillId="0" borderId="0" xfId="0" applyFont="1" applyAlignment="1">
      <alignment wrapText="1"/>
    </xf>
    <xf numFmtId="0" fontId="25" fillId="0" borderId="0" xfId="0" applyFont="1" applyFill="1" applyAlignment="1">
      <alignment horizontal="right" wrapText="1" readingOrder="2"/>
    </xf>
    <xf numFmtId="0" fontId="25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2" fontId="4" fillId="0" borderId="15" xfId="2" applyNumberFormat="1" applyFont="1" applyFill="1" applyBorder="1" applyAlignment="1">
      <alignment vertical="top" wrapText="1"/>
    </xf>
    <xf numFmtId="164" fontId="23" fillId="0" borderId="7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164" fontId="24" fillId="0" borderId="0" xfId="2" applyNumberFormat="1" applyFont="1" applyFill="1" applyBorder="1" applyAlignment="1">
      <alignment horizontal="center"/>
    </xf>
    <xf numFmtId="2" fontId="26" fillId="0" borderId="15" xfId="2" applyNumberFormat="1" applyFont="1" applyFill="1" applyBorder="1" applyAlignment="1">
      <alignment vertical="top" wrapText="1"/>
    </xf>
    <xf numFmtId="2" fontId="26" fillId="0" borderId="3" xfId="2" applyNumberFormat="1" applyFont="1" applyFill="1" applyBorder="1" applyAlignment="1">
      <alignment wrapText="1"/>
    </xf>
    <xf numFmtId="3" fontId="4" fillId="0" borderId="3" xfId="2" applyNumberFormat="1" applyFont="1" applyFill="1" applyBorder="1" applyAlignment="1">
      <alignment horizontal="left" indent="1"/>
    </xf>
    <xf numFmtId="2" fontId="4" fillId="0" borderId="3" xfId="2" applyNumberFormat="1" applyFont="1" applyFill="1" applyBorder="1" applyAlignment="1">
      <alignment horizontal="left" wrapText="1"/>
    </xf>
    <xf numFmtId="164" fontId="6" fillId="0" borderId="4" xfId="2" applyNumberFormat="1" applyFont="1" applyFill="1" applyBorder="1" applyAlignment="1">
      <alignment horizontal="center"/>
    </xf>
    <xf numFmtId="2" fontId="26" fillId="0" borderId="3" xfId="2" applyNumberFormat="1" applyFont="1" applyFill="1" applyBorder="1" applyAlignment="1">
      <alignment vertical="top" wrapText="1"/>
    </xf>
    <xf numFmtId="164" fontId="6" fillId="2" borderId="5" xfId="2" applyNumberFormat="1" applyFont="1" applyFill="1" applyBorder="1" applyAlignment="1">
      <alignment horizontal="center"/>
    </xf>
    <xf numFmtId="164" fontId="6" fillId="2" borderId="6" xfId="2" applyNumberFormat="1" applyFont="1" applyFill="1" applyBorder="1" applyAlignment="1">
      <alignment horizontal="center"/>
    </xf>
    <xf numFmtId="164" fontId="6" fillId="2" borderId="9" xfId="2" applyNumberFormat="1" applyFont="1" applyFill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164" fontId="23" fillId="0" borderId="3" xfId="2" applyNumberFormat="1" applyFont="1" applyBorder="1" applyAlignment="1">
      <alignment horizontal="center"/>
    </xf>
    <xf numFmtId="4" fontId="6" fillId="0" borderId="3" xfId="2" applyNumberFormat="1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4" fontId="6" fillId="0" borderId="8" xfId="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2" applyFont="1" applyFill="1" applyBorder="1"/>
    <xf numFmtId="0" fontId="4" fillId="0" borderId="0" xfId="2" applyFont="1" applyFill="1" applyBorder="1"/>
    <xf numFmtId="0" fontId="9" fillId="0" borderId="0" xfId="0" applyFont="1" applyFill="1" applyBorder="1" applyAlignment="1">
      <alignment horizontal="right" readingOrder="2"/>
    </xf>
    <xf numFmtId="0" fontId="5" fillId="0" borderId="0" xfId="0" applyFont="1" applyFill="1" applyBorder="1" applyAlignment="1">
      <alignment horizontal="right" readingOrder="2"/>
    </xf>
    <xf numFmtId="3" fontId="6" fillId="0" borderId="0" xfId="2" applyNumberFormat="1" applyFont="1" applyFill="1" applyBorder="1" applyAlignment="1">
      <alignment horizontal="left" indent="1"/>
    </xf>
    <xf numFmtId="0" fontId="5" fillId="0" borderId="0" xfId="0" applyFont="1" applyFill="1" applyBorder="1"/>
    <xf numFmtId="3" fontId="6" fillId="0" borderId="0" xfId="2" applyNumberFormat="1" applyFont="1" applyFill="1" applyBorder="1" applyAlignment="1">
      <alignment horizontal="left" readingOrder="1"/>
    </xf>
    <xf numFmtId="49" fontId="5" fillId="0" borderId="0" xfId="0" applyNumberFormat="1" applyFont="1" applyFill="1" applyBorder="1" applyAlignment="1">
      <alignment horizontal="right" readingOrder="2"/>
    </xf>
    <xf numFmtId="3" fontId="6" fillId="0" borderId="0" xfId="2" applyNumberFormat="1" applyFont="1" applyFill="1" applyBorder="1" applyAlignment="1">
      <alignment horizontal="left" wrapText="1" readingOrder="1"/>
    </xf>
    <xf numFmtId="3" fontId="6" fillId="0" borderId="0" xfId="2" applyNumberFormat="1" applyFont="1" applyFill="1" applyBorder="1" applyAlignment="1"/>
    <xf numFmtId="3" fontId="6" fillId="0" borderId="0" xfId="2" applyNumberFormat="1" applyFont="1" applyFill="1" applyBorder="1" applyAlignment="1">
      <alignment horizontal="left"/>
    </xf>
    <xf numFmtId="3" fontId="6" fillId="0" borderId="0" xfId="2" applyNumberFormat="1" applyFont="1" applyFill="1" applyBorder="1" applyAlignment="1">
      <alignment horizontal="left" indent="3"/>
    </xf>
    <xf numFmtId="0" fontId="6" fillId="0" borderId="0" xfId="2" applyFont="1" applyFill="1" applyBorder="1" applyAlignment="1">
      <alignment horizontal="left" indent="1"/>
    </xf>
    <xf numFmtId="0" fontId="5" fillId="0" borderId="0" xfId="0" applyFont="1" applyFill="1" applyBorder="1" applyAlignment="1"/>
    <xf numFmtId="0" fontId="6" fillId="0" borderId="0" xfId="2" applyFont="1" applyFill="1" applyBorder="1" applyAlignment="1">
      <alignment horizontal="left" indent="2" readingOrder="1"/>
    </xf>
    <xf numFmtId="0" fontId="6" fillId="0" borderId="0" xfId="2" applyFont="1" applyFill="1" applyBorder="1" applyAlignment="1">
      <alignment horizontal="left" indent="2"/>
    </xf>
    <xf numFmtId="0" fontId="5" fillId="0" borderId="0" xfId="0" applyFont="1" applyFill="1" applyBorder="1" applyAlignment="1">
      <alignment readingOrder="2"/>
    </xf>
    <xf numFmtId="3" fontId="6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readingOrder="2"/>
    </xf>
    <xf numFmtId="0" fontId="10" fillId="0" borderId="0" xfId="0" applyFont="1" applyFill="1" applyBorder="1" applyAlignment="1">
      <alignment horizontal="left" wrapText="1" readingOrder="1"/>
    </xf>
    <xf numFmtId="0" fontId="10" fillId="0" borderId="0" xfId="0" applyFont="1" applyFill="1" applyBorder="1" applyAlignment="1">
      <alignment horizontal="right" readingOrder="2"/>
    </xf>
    <xf numFmtId="0" fontId="25" fillId="0" borderId="0" xfId="0" applyFont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0" fontId="25" fillId="0" borderId="0" xfId="0" applyFont="1" applyFill="1" applyBorder="1" applyAlignment="1">
      <alignment horizontal="right" wrapText="1" readingOrder="2"/>
    </xf>
    <xf numFmtId="0" fontId="10" fillId="0" borderId="0" xfId="0" applyFont="1" applyBorder="1" applyAlignment="1">
      <alignment horizontal="left"/>
    </xf>
    <xf numFmtId="0" fontId="19" fillId="0" borderId="0" xfId="0" applyFont="1" applyFill="1" applyBorder="1"/>
    <xf numFmtId="2" fontId="15" fillId="0" borderId="0" xfId="2" applyNumberFormat="1" applyFont="1" applyFill="1" applyBorder="1"/>
    <xf numFmtId="2" fontId="4" fillId="0" borderId="0" xfId="2" applyNumberFormat="1" applyFont="1" applyFill="1" applyBorder="1" applyAlignment="1">
      <alignment horizontal="left" indent="1"/>
    </xf>
    <xf numFmtId="2" fontId="3" fillId="0" borderId="0" xfId="2" applyNumberFormat="1" applyFont="1" applyFill="1" applyBorder="1" applyAlignment="1">
      <alignment horizontal="left" indent="1" readingOrder="1"/>
    </xf>
    <xf numFmtId="2" fontId="6" fillId="0" borderId="0" xfId="2" applyNumberFormat="1" applyFont="1" applyFill="1" applyBorder="1" applyAlignment="1">
      <alignment horizontal="left" indent="1"/>
    </xf>
    <xf numFmtId="2" fontId="3" fillId="0" borderId="0" xfId="2" applyNumberFormat="1" applyFont="1" applyFill="1" applyBorder="1" applyAlignment="1">
      <alignment horizontal="left" indent="1"/>
    </xf>
    <xf numFmtId="2" fontId="6" fillId="0" borderId="0" xfId="2" applyNumberFormat="1" applyFont="1" applyFill="1" applyBorder="1" applyAlignment="1">
      <alignment horizontal="left"/>
    </xf>
    <xf numFmtId="2" fontId="4" fillId="0" borderId="0" xfId="2" applyNumberFormat="1" applyFont="1" applyFill="1" applyBorder="1" applyAlignment="1">
      <alignment horizontal="left" indent="2"/>
    </xf>
    <xf numFmtId="2" fontId="3" fillId="0" borderId="0" xfId="2" applyNumberFormat="1" applyFont="1" applyFill="1" applyBorder="1" applyAlignment="1">
      <alignment horizontal="left" indent="4"/>
    </xf>
    <xf numFmtId="2" fontId="6" fillId="0" borderId="0" xfId="2" applyNumberFormat="1" applyFont="1" applyFill="1" applyBorder="1" applyAlignment="1">
      <alignment horizontal="left" vertical="center" indent="4"/>
    </xf>
    <xf numFmtId="2" fontId="3" fillId="0" borderId="0" xfId="2" applyNumberFormat="1" applyFont="1" applyFill="1" applyBorder="1" applyAlignment="1">
      <alignment horizontal="left" indent="3"/>
    </xf>
    <xf numFmtId="2" fontId="4" fillId="0" borderId="0" xfId="2" applyNumberFormat="1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wrapText="1"/>
    </xf>
    <xf numFmtId="2" fontId="4" fillId="0" borderId="0" xfId="2" applyNumberFormat="1" applyFont="1" applyFill="1" applyBorder="1" applyAlignment="1">
      <alignment horizontal="left" indent="3"/>
    </xf>
    <xf numFmtId="49" fontId="6" fillId="0" borderId="0" xfId="2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left"/>
    </xf>
    <xf numFmtId="2" fontId="3" fillId="0" borderId="0" xfId="2" applyNumberFormat="1" applyFont="1" applyFill="1" applyBorder="1" applyAlignment="1">
      <alignment horizontal="left" indent="2"/>
    </xf>
    <xf numFmtId="2" fontId="17" fillId="0" borderId="0" xfId="2" applyNumberFormat="1" applyFont="1" applyFill="1" applyBorder="1" applyAlignment="1">
      <alignment horizontal="left" indent="2"/>
    </xf>
    <xf numFmtId="0" fontId="14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 readingOrder="2"/>
    </xf>
    <xf numFmtId="2" fontId="3" fillId="0" borderId="0" xfId="2" applyNumberFormat="1" applyFont="1" applyFill="1" applyBorder="1" applyAlignment="1">
      <alignment horizontal="left" indent="2" readingOrder="1"/>
    </xf>
    <xf numFmtId="2" fontId="3" fillId="0" borderId="0" xfId="2" applyNumberFormat="1" applyFont="1" applyFill="1" applyBorder="1" applyAlignment="1">
      <alignment horizontal="left" indent="2" readingOrder="2"/>
    </xf>
    <xf numFmtId="2" fontId="6" fillId="0" borderId="0" xfId="2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right" wrapText="1"/>
    </xf>
    <xf numFmtId="2" fontId="4" fillId="0" borderId="0" xfId="2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vertical="top" wrapText="1"/>
    </xf>
    <xf numFmtId="0" fontId="10" fillId="0" borderId="0" xfId="0" quotePrefix="1" applyFont="1" applyFill="1" applyBorder="1" applyAlignment="1">
      <alignment horizontal="left" wrapText="1" readingOrder="1"/>
    </xf>
    <xf numFmtId="0" fontId="0" fillId="0" borderId="0" xfId="0" applyBorder="1" applyAlignment="1">
      <alignment wrapText="1"/>
    </xf>
    <xf numFmtId="0" fontId="16" fillId="0" borderId="10" xfId="2" applyFont="1" applyFill="1" applyBorder="1"/>
    <xf numFmtId="0" fontId="8" fillId="0" borderId="13" xfId="2" applyFont="1" applyFill="1" applyBorder="1"/>
    <xf numFmtId="0" fontId="16" fillId="0" borderId="13" xfId="2" applyFont="1" applyBorder="1"/>
    <xf numFmtId="3" fontId="16" fillId="0" borderId="13" xfId="2" applyNumberFormat="1" applyFont="1" applyBorder="1" applyAlignment="1">
      <alignment horizontal="left" indent="1"/>
    </xf>
    <xf numFmtId="3" fontId="16" fillId="0" borderId="13" xfId="2" applyNumberFormat="1" applyFont="1" applyBorder="1" applyAlignment="1">
      <alignment horizontal="left" readingOrder="1"/>
    </xf>
    <xf numFmtId="3" fontId="16" fillId="0" borderId="13" xfId="2" applyNumberFormat="1" applyFont="1" applyBorder="1" applyAlignment="1">
      <alignment horizontal="left" wrapText="1" readingOrder="1"/>
    </xf>
    <xf numFmtId="3" fontId="16" fillId="0" borderId="13" xfId="2" applyNumberFormat="1" applyFont="1" applyBorder="1" applyAlignment="1"/>
    <xf numFmtId="3" fontId="16" fillId="0" borderId="13" xfId="2" applyNumberFormat="1" applyFont="1" applyBorder="1" applyAlignment="1">
      <alignment horizontal="left"/>
    </xf>
    <xf numFmtId="3" fontId="16" fillId="0" borderId="13" xfId="2" applyNumberFormat="1" applyFont="1" applyBorder="1" applyAlignment="1">
      <alignment horizontal="left" indent="3"/>
    </xf>
    <xf numFmtId="0" fontId="16" fillId="0" borderId="13" xfId="2" applyFont="1" applyBorder="1" applyAlignment="1">
      <alignment horizontal="left" indent="1"/>
    </xf>
    <xf numFmtId="0" fontId="16" fillId="0" borderId="13" xfId="2" applyFont="1" applyBorder="1" applyAlignment="1">
      <alignment horizontal="left" indent="2" readingOrder="1"/>
    </xf>
    <xf numFmtId="0" fontId="16" fillId="0" borderId="13" xfId="2" applyFont="1" applyBorder="1" applyAlignment="1">
      <alignment horizontal="left" indent="2"/>
    </xf>
    <xf numFmtId="3" fontId="16" fillId="0" borderId="13" xfId="2" applyNumberFormat="1" applyFont="1" applyBorder="1" applyAlignment="1">
      <alignment horizontal="center"/>
    </xf>
    <xf numFmtId="3" fontId="16" fillId="0" borderId="15" xfId="2" applyNumberFormat="1" applyFont="1" applyBorder="1" applyAlignment="1">
      <alignment horizontal="left" indent="3"/>
    </xf>
    <xf numFmtId="164" fontId="16" fillId="0" borderId="3" xfId="2" applyNumberFormat="1" applyFont="1" applyBorder="1" applyAlignment="1"/>
    <xf numFmtId="0" fontId="16" fillId="0" borderId="13" xfId="2" applyFont="1" applyFill="1" applyBorder="1"/>
    <xf numFmtId="2" fontId="8" fillId="0" borderId="13" xfId="2" applyNumberFormat="1" applyFont="1" applyFill="1" applyBorder="1" applyAlignment="1">
      <alignment horizontal="left" indent="1"/>
    </xf>
    <xf numFmtId="164" fontId="16" fillId="0" borderId="3" xfId="1" applyNumberFormat="1" applyFont="1" applyBorder="1" applyAlignment="1"/>
    <xf numFmtId="2" fontId="16" fillId="0" borderId="13" xfId="2" applyNumberFormat="1" applyFont="1" applyFill="1" applyBorder="1" applyAlignment="1">
      <alignment horizontal="left" indent="1"/>
    </xf>
    <xf numFmtId="2" fontId="16" fillId="0" borderId="13" xfId="2" applyNumberFormat="1" applyFont="1" applyFill="1" applyBorder="1" applyAlignment="1">
      <alignment horizontal="left"/>
    </xf>
    <xf numFmtId="2" fontId="8" fillId="2" borderId="13" xfId="2" applyNumberFormat="1" applyFont="1" applyFill="1" applyBorder="1" applyAlignment="1">
      <alignment horizontal="left" indent="2"/>
    </xf>
    <xf numFmtId="2" fontId="16" fillId="0" borderId="13" xfId="2" applyNumberFormat="1" applyFont="1" applyFill="1" applyBorder="1" applyAlignment="1">
      <alignment horizontal="left" vertical="center" indent="4"/>
    </xf>
    <xf numFmtId="2" fontId="8" fillId="2" borderId="13" xfId="2" applyNumberFormat="1" applyFont="1" applyFill="1" applyBorder="1" applyAlignment="1">
      <alignment horizontal="left" vertical="center" indent="2"/>
    </xf>
    <xf numFmtId="2" fontId="8" fillId="2" borderId="13" xfId="2" applyNumberFormat="1" applyFont="1" applyFill="1" applyBorder="1" applyAlignment="1">
      <alignment horizontal="left" indent="3"/>
    </xf>
    <xf numFmtId="2" fontId="8" fillId="0" borderId="13" xfId="2" applyNumberFormat="1" applyFont="1" applyBorder="1" applyAlignment="1">
      <alignment horizontal="left"/>
    </xf>
    <xf numFmtId="2" fontId="16" fillId="0" borderId="13" xfId="2" applyNumberFormat="1" applyFont="1" applyBorder="1" applyAlignment="1">
      <alignment horizontal="left" vertical="center" wrapText="1" readingOrder="1"/>
    </xf>
    <xf numFmtId="2" fontId="8" fillId="0" borderId="15" xfId="2" applyNumberFormat="1" applyFont="1" applyBorder="1" applyAlignment="1">
      <alignment wrapText="1"/>
    </xf>
    <xf numFmtId="164" fontId="16" fillId="0" borderId="8" xfId="2" applyNumberFormat="1" applyFont="1" applyBorder="1" applyAlignment="1"/>
    <xf numFmtId="164" fontId="6" fillId="0" borderId="3" xfId="1" applyNumberFormat="1" applyFont="1" applyBorder="1" applyAlignment="1">
      <alignment horizontal="center"/>
    </xf>
    <xf numFmtId="0" fontId="6" fillId="0" borderId="3" xfId="2" applyNumberFormat="1" applyFont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24" fillId="0" borderId="3" xfId="2" applyNumberFormat="1" applyFont="1" applyBorder="1" applyAlignment="1">
      <alignment horizontal="center"/>
    </xf>
    <xf numFmtId="164" fontId="6" fillId="0" borderId="8" xfId="2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/>
    </xf>
    <xf numFmtId="0" fontId="0" fillId="0" borderId="0" xfId="0" applyFill="1"/>
    <xf numFmtId="164" fontId="4" fillId="2" borderId="0" xfId="2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4" fontId="4" fillId="0" borderId="0" xfId="2" applyNumberFormat="1" applyFont="1" applyBorder="1" applyAlignment="1">
      <alignment horizontal="center"/>
    </xf>
    <xf numFmtId="164" fontId="6" fillId="2" borderId="0" xfId="2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164" fontId="23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64" fontId="6" fillId="0" borderId="4" xfId="2" applyNumberFormat="1" applyFont="1" applyBorder="1" applyAlignment="1">
      <alignment horizontal="center"/>
    </xf>
    <xf numFmtId="0" fontId="6" fillId="0" borderId="3" xfId="0" applyFont="1" applyFill="1" applyBorder="1"/>
    <xf numFmtId="49" fontId="6" fillId="0" borderId="3" xfId="0" applyNumberFormat="1" applyFont="1" applyFill="1" applyBorder="1" applyAlignment="1">
      <alignment horizontal="right" readingOrder="2"/>
    </xf>
    <xf numFmtId="0" fontId="6" fillId="0" borderId="3" xfId="0" applyFont="1" applyFill="1" applyBorder="1" applyAlignment="1">
      <alignment horizontal="right" readingOrder="2"/>
    </xf>
    <xf numFmtId="0" fontId="4" fillId="0" borderId="3" xfId="0" applyFont="1" applyFill="1" applyBorder="1" applyAlignment="1">
      <alignment horizontal="right" readingOrder="2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/>
    <xf numFmtId="0" fontId="6" fillId="0" borderId="3" xfId="0" applyFont="1" applyFill="1" applyBorder="1" applyAlignment="1">
      <alignment readingOrder="2"/>
    </xf>
    <xf numFmtId="165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readingOrder="2"/>
    </xf>
    <xf numFmtId="2" fontId="4" fillId="0" borderId="3" xfId="2" applyNumberFormat="1" applyFont="1" applyFill="1" applyBorder="1"/>
    <xf numFmtId="2" fontId="6" fillId="0" borderId="3" xfId="2" applyNumberFormat="1" applyFont="1" applyFill="1" applyBorder="1" applyAlignment="1">
      <alignment horizontal="left" indent="1" readingOrder="1"/>
    </xf>
    <xf numFmtId="0" fontId="4" fillId="0" borderId="3" xfId="0" applyFont="1" applyFill="1" applyBorder="1"/>
    <xf numFmtId="2" fontId="6" fillId="0" borderId="3" xfId="2" applyNumberFormat="1" applyFont="1" applyFill="1" applyBorder="1" applyAlignment="1">
      <alignment horizontal="left" indent="4"/>
    </xf>
    <xf numFmtId="2" fontId="6" fillId="0" borderId="3" xfId="2" applyNumberFormat="1" applyFont="1" applyFill="1" applyBorder="1" applyAlignment="1">
      <alignment horizontal="left" indent="3"/>
    </xf>
    <xf numFmtId="0" fontId="4" fillId="0" borderId="3" xfId="0" applyFont="1" applyFill="1" applyBorder="1" applyAlignment="1">
      <alignment wrapText="1"/>
    </xf>
    <xf numFmtId="2" fontId="6" fillId="0" borderId="3" xfId="2" applyNumberFormat="1" applyFont="1" applyFill="1" applyBorder="1" applyAlignment="1">
      <alignment horizontal="left" indent="2"/>
    </xf>
    <xf numFmtId="2" fontId="24" fillId="0" borderId="3" xfId="2" applyNumberFormat="1" applyFont="1" applyFill="1" applyBorder="1" applyAlignment="1">
      <alignment horizontal="left" indent="2"/>
    </xf>
    <xf numFmtId="0" fontId="24" fillId="0" borderId="3" xfId="0" applyFont="1" applyFill="1" applyBorder="1"/>
    <xf numFmtId="0" fontId="27" fillId="0" borderId="3" xfId="0" applyFont="1" applyFill="1" applyBorder="1"/>
    <xf numFmtId="0" fontId="27" fillId="0" borderId="3" xfId="0" applyFont="1" applyFill="1" applyBorder="1" applyAlignment="1">
      <alignment horizontal="right" readingOrder="2"/>
    </xf>
    <xf numFmtId="2" fontId="6" fillId="0" borderId="3" xfId="2" applyNumberFormat="1" applyFont="1" applyFill="1" applyBorder="1" applyAlignment="1">
      <alignment horizontal="left" indent="2" readingOrder="1"/>
    </xf>
    <xf numFmtId="2" fontId="6" fillId="0" borderId="3" xfId="2" applyNumberFormat="1" applyFont="1" applyFill="1" applyBorder="1" applyAlignment="1">
      <alignment horizontal="left" indent="2" readingOrder="2"/>
    </xf>
    <xf numFmtId="0" fontId="6" fillId="0" borderId="3" xfId="0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vertical="top" wrapText="1"/>
    </xf>
    <xf numFmtId="0" fontId="28" fillId="0" borderId="0" xfId="0" applyFont="1"/>
    <xf numFmtId="0" fontId="2" fillId="0" borderId="0" xfId="0" quotePrefix="1" applyFont="1" applyFill="1" applyAlignment="1">
      <alignment horizontal="left" wrapText="1" readingOrder="1"/>
    </xf>
    <xf numFmtId="0" fontId="28" fillId="0" borderId="0" xfId="0" applyFont="1" applyAlignment="1">
      <alignment wrapText="1"/>
    </xf>
    <xf numFmtId="0" fontId="6" fillId="0" borderId="0" xfId="2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30" fillId="0" borderId="0" xfId="0" applyFont="1" applyFill="1" applyAlignment="1">
      <alignment horizontal="left" wrapText="1" readingOrder="1"/>
    </xf>
    <xf numFmtId="0" fontId="30" fillId="0" borderId="0" xfId="0" applyFont="1" applyFill="1" applyAlignment="1">
      <alignment horizontal="right" readingOrder="2"/>
    </xf>
    <xf numFmtId="0" fontId="30" fillId="0" borderId="0" xfId="0" applyFont="1" applyAlignment="1">
      <alignment wrapText="1"/>
    </xf>
    <xf numFmtId="0" fontId="2" fillId="0" borderId="0" xfId="0" applyFont="1" applyFill="1"/>
    <xf numFmtId="0" fontId="23" fillId="0" borderId="0" xfId="0" applyFont="1" applyFill="1"/>
    <xf numFmtId="0" fontId="30" fillId="0" borderId="0" xfId="0" applyFont="1" applyFill="1" applyAlignment="1">
      <alignment horizontal="right" wrapText="1" readingOrder="2"/>
    </xf>
    <xf numFmtId="0" fontId="30" fillId="0" borderId="0" xfId="0" applyFont="1" applyAlignment="1">
      <alignment horizontal="left"/>
    </xf>
    <xf numFmtId="0" fontId="31" fillId="0" borderId="0" xfId="0" applyFont="1" applyFill="1"/>
    <xf numFmtId="0" fontId="6" fillId="0" borderId="0" xfId="2" applyFont="1" applyFill="1" applyBorder="1" applyAlignment="1">
      <alignment horizontal="left"/>
    </xf>
    <xf numFmtId="0" fontId="2" fillId="0" borderId="0" xfId="0" applyFont="1" applyFill="1" applyAlignment="1">
      <alignment horizontal="left" wrapText="1" readingOrder="1"/>
    </xf>
    <xf numFmtId="0" fontId="2" fillId="0" borderId="0" xfId="0" applyFont="1" applyFill="1" applyAlignment="1">
      <alignment horizontal="right" readingOrder="2"/>
    </xf>
    <xf numFmtId="0" fontId="2" fillId="0" borderId="0" xfId="0" applyFont="1" applyAlignment="1">
      <alignment horizontal="left"/>
    </xf>
    <xf numFmtId="0" fontId="32" fillId="0" borderId="0" xfId="0" applyFont="1" applyFill="1"/>
    <xf numFmtId="0" fontId="6" fillId="0" borderId="3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right" vertical="top" wrapText="1"/>
    </xf>
    <xf numFmtId="0" fontId="2" fillId="0" borderId="0" xfId="0" quotePrefix="1" applyFont="1" applyFill="1" applyAlignment="1">
      <alignment wrapText="1" readingOrder="1"/>
    </xf>
    <xf numFmtId="0" fontId="6" fillId="0" borderId="1" xfId="2" applyFont="1" applyBorder="1" applyAlignment="1">
      <alignment horizontal="left"/>
    </xf>
    <xf numFmtId="0" fontId="28" fillId="0" borderId="1" xfId="0" applyFont="1" applyBorder="1"/>
    <xf numFmtId="0" fontId="23" fillId="0" borderId="3" xfId="0" applyFont="1" applyBorder="1" applyAlignment="1">
      <alignment horizontal="center"/>
    </xf>
    <xf numFmtId="0" fontId="2" fillId="0" borderId="18" xfId="0" applyFont="1" applyFill="1" applyBorder="1" applyAlignment="1">
      <alignment horizontal="left" wrapText="1" readingOrder="1"/>
    </xf>
    <xf numFmtId="0" fontId="23" fillId="0" borderId="18" xfId="0" applyFont="1" applyBorder="1"/>
    <xf numFmtId="0" fontId="23" fillId="0" borderId="0" xfId="0" applyFont="1"/>
    <xf numFmtId="0" fontId="6" fillId="0" borderId="1" xfId="2" applyFont="1" applyFill="1" applyBorder="1" applyAlignment="1">
      <alignment horizontal="left"/>
    </xf>
    <xf numFmtId="0" fontId="23" fillId="0" borderId="1" xfId="0" applyFont="1" applyBorder="1"/>
    <xf numFmtId="0" fontId="6" fillId="0" borderId="3" xfId="0" applyFont="1" applyFill="1" applyBorder="1" applyAlignment="1">
      <alignment horizontal="center" wrapText="1"/>
    </xf>
    <xf numFmtId="0" fontId="28" fillId="0" borderId="0" xfId="0" applyFont="1" applyAlignment="1">
      <alignment vertical="top" wrapText="1"/>
    </xf>
    <xf numFmtId="0" fontId="2" fillId="0" borderId="0" xfId="0" applyFont="1" applyFill="1" applyAlignment="1">
      <alignment horizontal="left"/>
    </xf>
    <xf numFmtId="0" fontId="6" fillId="0" borderId="12" xfId="0" applyFont="1" applyFill="1" applyBorder="1"/>
    <xf numFmtId="0" fontId="4" fillId="0" borderId="14" xfId="0" applyFont="1" applyFill="1" applyBorder="1" applyAlignment="1">
      <alignment horizontal="right" readingOrder="2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2" fontId="4" fillId="0" borderId="13" xfId="2" applyNumberFormat="1" applyFont="1" applyFill="1" applyBorder="1"/>
    <xf numFmtId="0" fontId="6" fillId="0" borderId="14" xfId="0" applyFont="1" applyFill="1" applyBorder="1" applyAlignment="1">
      <alignment horizontal="right" readingOrder="2"/>
    </xf>
    <xf numFmtId="2" fontId="6" fillId="0" borderId="13" xfId="2" applyNumberFormat="1" applyFont="1" applyFill="1" applyBorder="1" applyAlignment="1">
      <alignment horizontal="left" indent="1" readingOrder="1"/>
    </xf>
    <xf numFmtId="0" fontId="4" fillId="0" borderId="14" xfId="0" applyFont="1" applyFill="1" applyBorder="1"/>
    <xf numFmtId="2" fontId="6" fillId="0" borderId="13" xfId="2" applyNumberFormat="1" applyFont="1" applyFill="1" applyBorder="1" applyAlignment="1">
      <alignment horizontal="left" indent="4"/>
    </xf>
    <xf numFmtId="2" fontId="6" fillId="0" borderId="13" xfId="2" applyNumberFormat="1" applyFont="1" applyFill="1" applyBorder="1" applyAlignment="1">
      <alignment horizontal="left" indent="3"/>
    </xf>
    <xf numFmtId="0" fontId="4" fillId="0" borderId="14" xfId="0" applyFont="1" applyFill="1" applyBorder="1" applyAlignment="1">
      <alignment wrapText="1"/>
    </xf>
    <xf numFmtId="2" fontId="6" fillId="0" borderId="13" xfId="2" applyNumberFormat="1" applyFont="1" applyFill="1" applyBorder="1" applyAlignment="1">
      <alignment horizontal="left" indent="2"/>
    </xf>
    <xf numFmtId="2" fontId="24" fillId="0" borderId="13" xfId="2" applyNumberFormat="1" applyFont="1" applyFill="1" applyBorder="1" applyAlignment="1">
      <alignment horizontal="left" indent="2"/>
    </xf>
    <xf numFmtId="0" fontId="24" fillId="0" borderId="14" xfId="0" applyFont="1" applyFill="1" applyBorder="1"/>
    <xf numFmtId="0" fontId="27" fillId="0" borderId="13" xfId="0" applyFont="1" applyFill="1" applyBorder="1"/>
    <xf numFmtId="0" fontId="27" fillId="0" borderId="14" xfId="0" applyFont="1" applyFill="1" applyBorder="1" applyAlignment="1">
      <alignment horizontal="right" readingOrder="2"/>
    </xf>
    <xf numFmtId="2" fontId="6" fillId="0" borderId="13" xfId="2" applyNumberFormat="1" applyFont="1" applyFill="1" applyBorder="1" applyAlignment="1">
      <alignment horizontal="left" indent="2" readingOrder="1"/>
    </xf>
    <xf numFmtId="0" fontId="6" fillId="0" borderId="14" xfId="0" applyFont="1" applyFill="1" applyBorder="1" applyAlignment="1"/>
    <xf numFmtId="2" fontId="6" fillId="0" borderId="13" xfId="2" applyNumberFormat="1" applyFont="1" applyFill="1" applyBorder="1" applyAlignment="1">
      <alignment horizontal="left" indent="2" readingOrder="2"/>
    </xf>
    <xf numFmtId="0" fontId="6" fillId="0" borderId="14" xfId="0" applyFont="1" applyFill="1" applyBorder="1" applyAlignment="1">
      <alignment horizontal="right" wrapText="1"/>
    </xf>
    <xf numFmtId="49" fontId="4" fillId="0" borderId="16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8" fillId="0" borderId="18" xfId="0" applyFont="1" applyBorder="1"/>
    <xf numFmtId="0" fontId="6" fillId="0" borderId="0" xfId="0" applyFont="1" applyFill="1" applyAlignment="1">
      <alignment horizontal="left" wrapText="1" readingOrder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28" fillId="0" borderId="0" xfId="0" applyFont="1" applyBorder="1"/>
    <xf numFmtId="0" fontId="31" fillId="0" borderId="0" xfId="0" applyFont="1"/>
    <xf numFmtId="0" fontId="6" fillId="0" borderId="3" xfId="0" quotePrefix="1" applyFont="1" applyFill="1" applyBorder="1" applyAlignment="1">
      <alignment horizontal="center"/>
    </xf>
    <xf numFmtId="164" fontId="6" fillId="0" borderId="3" xfId="2" quotePrefix="1" applyNumberFormat="1" applyFont="1" applyFill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3" xfId="0" quotePrefix="1" applyFont="1" applyBorder="1" applyAlignment="1">
      <alignment horizontal="center"/>
    </xf>
    <xf numFmtId="0" fontId="8" fillId="0" borderId="14" xfId="0" applyFont="1" applyBorder="1" applyAlignment="1">
      <alignment horizontal="right" readingOrder="2"/>
    </xf>
    <xf numFmtId="164" fontId="6" fillId="3" borderId="3" xfId="2" quotePrefix="1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right" readingOrder="2"/>
    </xf>
    <xf numFmtId="164" fontId="6" fillId="3" borderId="3" xfId="2" applyNumberFormat="1" applyFont="1" applyFill="1" applyBorder="1" applyAlignment="1">
      <alignment horizontal="center"/>
    </xf>
    <xf numFmtId="0" fontId="16" fillId="0" borderId="14" xfId="0" applyFont="1" applyBorder="1"/>
    <xf numFmtId="49" fontId="16" fillId="0" borderId="14" xfId="0" applyNumberFormat="1" applyFont="1" applyBorder="1" applyAlignment="1">
      <alignment horizontal="right" readingOrder="2"/>
    </xf>
    <xf numFmtId="0" fontId="16" fillId="0" borderId="14" xfId="0" applyFont="1" applyBorder="1" applyAlignment="1">
      <alignment horizontal="right"/>
    </xf>
    <xf numFmtId="0" fontId="16" fillId="0" borderId="14" xfId="0" applyFont="1" applyBorder="1" applyAlignment="1"/>
    <xf numFmtId="0" fontId="16" fillId="0" borderId="14" xfId="0" applyFont="1" applyBorder="1" applyAlignment="1">
      <alignment readingOrder="2"/>
    </xf>
    <xf numFmtId="0" fontId="16" fillId="0" borderId="14" xfId="0" applyFont="1" applyBorder="1" applyAlignment="1">
      <alignment horizontal="center" readingOrder="2"/>
    </xf>
    <xf numFmtId="0" fontId="16" fillId="0" borderId="16" xfId="0" applyFont="1" applyBorder="1"/>
    <xf numFmtId="0" fontId="2" fillId="0" borderId="0" xfId="0" applyFont="1" applyAlignment="1">
      <alignment horizontal="left" wrapText="1" readingOrder="1"/>
    </xf>
    <xf numFmtId="0" fontId="30" fillId="0" borderId="0" xfId="0" applyFont="1"/>
    <xf numFmtId="0" fontId="6" fillId="0" borderId="0" xfId="0" applyFont="1"/>
    <xf numFmtId="0" fontId="6" fillId="0" borderId="0" xfId="0" applyFont="1" applyAlignment="1">
      <alignment horizontal="right" readingOrder="2"/>
    </xf>
    <xf numFmtId="0" fontId="29" fillId="0" borderId="0" xfId="0" applyFont="1"/>
    <xf numFmtId="0" fontId="16" fillId="0" borderId="12" xfId="0" applyFont="1" applyBorder="1"/>
    <xf numFmtId="2" fontId="8" fillId="0" borderId="13" xfId="2" applyNumberFormat="1" applyFont="1" applyFill="1" applyBorder="1"/>
    <xf numFmtId="2" fontId="16" fillId="0" borderId="13" xfId="2" applyNumberFormat="1" applyFont="1" applyFill="1" applyBorder="1" applyAlignment="1">
      <alignment horizontal="left" indent="1" readingOrder="1"/>
    </xf>
    <xf numFmtId="2" fontId="16" fillId="0" borderId="13" xfId="2" applyNumberFormat="1" applyFont="1" applyFill="1" applyBorder="1" applyAlignment="1">
      <alignment horizontal="left" indent="4"/>
    </xf>
    <xf numFmtId="2" fontId="16" fillId="0" borderId="13" xfId="2" applyNumberFormat="1" applyFont="1" applyFill="1" applyBorder="1" applyAlignment="1">
      <alignment horizontal="left" indent="3"/>
    </xf>
    <xf numFmtId="0" fontId="16" fillId="0" borderId="14" xfId="0" applyFont="1" applyBorder="1" applyAlignment="1">
      <alignment horizontal="center" wrapText="1"/>
    </xf>
    <xf numFmtId="2" fontId="16" fillId="0" borderId="13" xfId="2" applyNumberFormat="1" applyFont="1" applyBorder="1" applyAlignment="1">
      <alignment horizontal="left" indent="1"/>
    </xf>
    <xf numFmtId="2" fontId="16" fillId="0" borderId="13" xfId="2" applyNumberFormat="1" applyFont="1" applyBorder="1" applyAlignment="1">
      <alignment horizontal="left" indent="2"/>
    </xf>
    <xf numFmtId="2" fontId="33" fillId="0" borderId="13" xfId="2" applyNumberFormat="1" applyFont="1" applyBorder="1" applyAlignment="1">
      <alignment horizontal="left" indent="2"/>
    </xf>
    <xf numFmtId="0" fontId="33" fillId="0" borderId="14" xfId="0" applyFont="1" applyBorder="1"/>
    <xf numFmtId="0" fontId="34" fillId="0" borderId="13" xfId="0" applyFont="1" applyBorder="1"/>
    <xf numFmtId="0" fontId="34" fillId="0" borderId="14" xfId="0" applyFont="1" applyBorder="1" applyAlignment="1">
      <alignment horizontal="right" readingOrder="2"/>
    </xf>
    <xf numFmtId="2" fontId="16" fillId="0" borderId="13" xfId="2" applyNumberFormat="1" applyFont="1" applyBorder="1" applyAlignment="1">
      <alignment horizontal="left" indent="2" readingOrder="1"/>
    </xf>
    <xf numFmtId="2" fontId="16" fillId="0" borderId="13" xfId="2" applyNumberFormat="1" applyFont="1" applyBorder="1" applyAlignment="1">
      <alignment horizontal="left" indent="2" readingOrder="2"/>
    </xf>
    <xf numFmtId="0" fontId="16" fillId="0" borderId="14" xfId="0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right" vertical="top" wrapText="1"/>
    </xf>
    <xf numFmtId="0" fontId="16" fillId="0" borderId="0" xfId="2" applyFont="1" applyBorder="1" applyAlignment="1">
      <alignment horizontal="center"/>
    </xf>
    <xf numFmtId="0" fontId="37" fillId="0" borderId="0" xfId="2" applyFont="1" applyBorder="1" applyAlignment="1">
      <alignment horizontal="left"/>
    </xf>
    <xf numFmtId="0" fontId="38" fillId="0" borderId="0" xfId="0" applyFont="1" applyAlignment="1">
      <alignment horizontal="right"/>
    </xf>
    <xf numFmtId="0" fontId="8" fillId="0" borderId="11" xfId="2" applyFont="1" applyFill="1" applyBorder="1" applyAlignment="1">
      <alignment horizontal="center"/>
    </xf>
    <xf numFmtId="0" fontId="38" fillId="0" borderId="12" xfId="0" applyFont="1" applyBorder="1" applyAlignment="1">
      <alignment horizontal="right"/>
    </xf>
    <xf numFmtId="164" fontId="8" fillId="0" borderId="3" xfId="2" applyNumberFormat="1" applyFont="1" applyBorder="1" applyAlignment="1">
      <alignment horizontal="center"/>
    </xf>
    <xf numFmtId="0" fontId="39" fillId="0" borderId="3" xfId="0" quotePrefix="1" applyFont="1" applyBorder="1" applyAlignment="1">
      <alignment horizontal="center"/>
    </xf>
    <xf numFmtId="0" fontId="39" fillId="0" borderId="14" xfId="0" applyFont="1" applyBorder="1" applyAlignment="1">
      <alignment horizontal="right" readingOrder="2"/>
    </xf>
    <xf numFmtId="164" fontId="40" fillId="0" borderId="3" xfId="2" applyNumberFormat="1" applyFont="1" applyBorder="1" applyAlignment="1">
      <alignment horizontal="center"/>
    </xf>
    <xf numFmtId="164" fontId="40" fillId="3" borderId="3" xfId="2" quotePrefix="1" applyNumberFormat="1" applyFont="1" applyFill="1" applyBorder="1" applyAlignment="1">
      <alignment horizontal="center"/>
    </xf>
    <xf numFmtId="0" fontId="38" fillId="0" borderId="14" xfId="0" applyFont="1" applyBorder="1" applyAlignment="1">
      <alignment horizontal="right" readingOrder="2"/>
    </xf>
    <xf numFmtId="164" fontId="40" fillId="3" borderId="3" xfId="2" applyNumberFormat="1" applyFont="1" applyFill="1" applyBorder="1" applyAlignment="1">
      <alignment horizontal="center"/>
    </xf>
    <xf numFmtId="0" fontId="38" fillId="0" borderId="14" xfId="0" applyFont="1" applyBorder="1"/>
    <xf numFmtId="49" fontId="38" fillId="0" borderId="14" xfId="0" applyNumberFormat="1" applyFont="1" applyBorder="1" applyAlignment="1">
      <alignment horizontal="right" readingOrder="2"/>
    </xf>
    <xf numFmtId="164" fontId="40" fillId="0" borderId="3" xfId="2" applyNumberFormat="1" applyFont="1" applyFill="1" applyBorder="1" applyAlignment="1">
      <alignment horizontal="center"/>
    </xf>
    <xf numFmtId="0" fontId="38" fillId="0" borderId="14" xfId="0" applyFont="1" applyBorder="1" applyAlignment="1">
      <alignment horizontal="right"/>
    </xf>
    <xf numFmtId="0" fontId="38" fillId="0" borderId="14" xfId="0" applyFont="1" applyBorder="1" applyAlignment="1"/>
    <xf numFmtId="0" fontId="38" fillId="0" borderId="14" xfId="0" applyFont="1" applyBorder="1" applyAlignment="1">
      <alignment readingOrder="2"/>
    </xf>
    <xf numFmtId="0" fontId="38" fillId="0" borderId="14" xfId="0" applyFont="1" applyBorder="1" applyAlignment="1">
      <alignment horizontal="center" readingOrder="2"/>
    </xf>
    <xf numFmtId="164" fontId="40" fillId="0" borderId="8" xfId="2" applyNumberFormat="1" applyFont="1" applyBorder="1" applyAlignment="1">
      <alignment horizontal="center"/>
    </xf>
    <xf numFmtId="0" fontId="38" fillId="0" borderId="16" xfId="0" applyFont="1" applyBorder="1"/>
    <xf numFmtId="0" fontId="10" fillId="0" borderId="0" xfId="0" applyFont="1" applyAlignment="1">
      <alignment horizontal="left" wrapText="1" readingOrder="1"/>
    </xf>
    <xf numFmtId="0" fontId="25" fillId="0" borderId="0" xfId="0" applyFont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3" fillId="0" borderId="0" xfId="0" applyFont="1"/>
    <xf numFmtId="0" fontId="22" fillId="0" borderId="0" xfId="0" applyFont="1"/>
    <xf numFmtId="0" fontId="38" fillId="0" borderId="12" xfId="0" applyFont="1" applyBorder="1"/>
    <xf numFmtId="164" fontId="8" fillId="0" borderId="3" xfId="2" applyNumberFormat="1" applyFont="1" applyBorder="1" applyAlignment="1"/>
    <xf numFmtId="2" fontId="40" fillId="0" borderId="13" xfId="2" applyNumberFormat="1" applyFont="1" applyFill="1" applyBorder="1"/>
    <xf numFmtId="164" fontId="8" fillId="0" borderId="3" xfId="1" applyNumberFormat="1" applyFont="1" applyBorder="1" applyAlignment="1">
      <alignment horizontal="center"/>
    </xf>
    <xf numFmtId="164" fontId="8" fillId="0" borderId="3" xfId="1" applyNumberFormat="1" applyFont="1" applyBorder="1" applyAlignment="1"/>
    <xf numFmtId="2" fontId="37" fillId="0" borderId="13" xfId="2" applyNumberFormat="1" applyFont="1" applyFill="1" applyBorder="1" applyAlignment="1">
      <alignment horizontal="left" indent="1" readingOrder="1"/>
    </xf>
    <xf numFmtId="2" fontId="37" fillId="0" borderId="13" xfId="2" applyNumberFormat="1" applyFont="1" applyFill="1" applyBorder="1" applyAlignment="1">
      <alignment horizontal="left" indent="1"/>
    </xf>
    <xf numFmtId="164" fontId="8" fillId="0" borderId="3" xfId="2" applyNumberFormat="1" applyFont="1" applyFill="1" applyBorder="1" applyAlignment="1">
      <alignment horizontal="center"/>
    </xf>
    <xf numFmtId="2" fontId="37" fillId="0" borderId="13" xfId="2" applyNumberFormat="1" applyFont="1" applyFill="1" applyBorder="1" applyAlignment="1">
      <alignment horizontal="left" indent="4"/>
    </xf>
    <xf numFmtId="165" fontId="8" fillId="0" borderId="3" xfId="2" applyNumberFormat="1" applyFont="1" applyBorder="1" applyAlignment="1">
      <alignment horizontal="center"/>
    </xf>
    <xf numFmtId="164" fontId="8" fillId="2" borderId="3" xfId="2" applyNumberFormat="1" applyFont="1" applyFill="1" applyBorder="1" applyAlignment="1">
      <alignment horizontal="center"/>
    </xf>
    <xf numFmtId="2" fontId="37" fillId="0" borderId="13" xfId="2" applyNumberFormat="1" applyFont="1" applyFill="1" applyBorder="1" applyAlignment="1">
      <alignment horizontal="left" indent="3"/>
    </xf>
    <xf numFmtId="0" fontId="38" fillId="0" borderId="14" xfId="0" applyFont="1" applyBorder="1" applyAlignment="1">
      <alignment horizontal="right" wrapText="1" readingOrder="2"/>
    </xf>
    <xf numFmtId="0" fontId="38" fillId="0" borderId="14" xfId="0" applyFont="1" applyBorder="1" applyAlignment="1">
      <alignment wrapText="1"/>
    </xf>
    <xf numFmtId="2" fontId="37" fillId="0" borderId="13" xfId="2" applyNumberFormat="1" applyFont="1" applyBorder="1" applyAlignment="1">
      <alignment horizontal="left" indent="1"/>
    </xf>
    <xf numFmtId="2" fontId="37" fillId="0" borderId="13" xfId="2" applyNumberFormat="1" applyFont="1" applyBorder="1" applyAlignment="1">
      <alignment horizontal="left" indent="2"/>
    </xf>
    <xf numFmtId="2" fontId="41" fillId="0" borderId="13" xfId="2" applyNumberFormat="1" applyFont="1" applyBorder="1" applyAlignment="1">
      <alignment horizontal="left" indent="2"/>
    </xf>
    <xf numFmtId="164" fontId="42" fillId="0" borderId="3" xfId="2" applyNumberFormat="1" applyFont="1" applyBorder="1" applyAlignment="1">
      <alignment horizontal="center"/>
    </xf>
    <xf numFmtId="0" fontId="36" fillId="0" borderId="14" xfId="0" applyFont="1" applyBorder="1"/>
    <xf numFmtId="0" fontId="43" fillId="0" borderId="13" xfId="0" applyFont="1" applyBorder="1"/>
    <xf numFmtId="0" fontId="43" fillId="0" borderId="14" xfId="0" applyFont="1" applyBorder="1" applyAlignment="1">
      <alignment horizontal="right" readingOrder="2"/>
    </xf>
    <xf numFmtId="2" fontId="37" fillId="0" borderId="13" xfId="2" applyNumberFormat="1" applyFont="1" applyBorder="1" applyAlignment="1">
      <alignment horizontal="left" indent="2" readingOrder="1"/>
    </xf>
    <xf numFmtId="2" fontId="37" fillId="0" borderId="13" xfId="2" applyNumberFormat="1" applyFont="1" applyBorder="1" applyAlignment="1">
      <alignment horizontal="left" indent="2" readingOrder="2"/>
    </xf>
    <xf numFmtId="0" fontId="38" fillId="0" borderId="14" xfId="0" applyFont="1" applyBorder="1" applyAlignment="1">
      <alignment horizontal="right" wrapText="1"/>
    </xf>
    <xf numFmtId="164" fontId="8" fillId="0" borderId="8" xfId="2" applyNumberFormat="1" applyFont="1" applyBorder="1" applyAlignment="1">
      <alignment horizontal="center" vertical="center"/>
    </xf>
    <xf numFmtId="164" fontId="8" fillId="0" borderId="8" xfId="2" applyNumberFormat="1" applyFont="1" applyBorder="1" applyAlignment="1"/>
    <xf numFmtId="49" fontId="39" fillId="0" borderId="16" xfId="0" applyNumberFormat="1" applyFont="1" applyBorder="1" applyAlignment="1">
      <alignment horizontal="right" vertical="top" wrapText="1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4" fillId="0" borderId="0" xfId="2" applyFont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6" fillId="0" borderId="1" xfId="2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21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quotePrefix="1" applyFont="1" applyBorder="1" applyAlignment="1">
      <alignment horizontal="center"/>
    </xf>
    <xf numFmtId="0" fontId="19" fillId="0" borderId="17" xfId="0" quotePrefix="1" applyFont="1" applyBorder="1" applyAlignment="1">
      <alignment horizontal="left" wrapText="1" readingOrder="1"/>
    </xf>
    <xf numFmtId="0" fontId="44" fillId="0" borderId="17" xfId="0" applyFont="1" applyBorder="1" applyAlignment="1">
      <alignment horizontal="right" vertical="center" readingOrder="1"/>
    </xf>
    <xf numFmtId="14" fontId="35" fillId="4" borderId="0" xfId="0" applyNumberFormat="1" applyFont="1" applyFill="1" applyAlignment="1">
      <alignment horizontal="center"/>
    </xf>
    <xf numFmtId="0" fontId="35" fillId="4" borderId="0" xfId="0" applyFont="1" applyFill="1" applyAlignment="1">
      <alignment horizontal="center"/>
    </xf>
    <xf numFmtId="0" fontId="16" fillId="0" borderId="0" xfId="2" applyFont="1" applyBorder="1" applyAlignment="1">
      <alignment horizontal="center" wrapText="1"/>
    </xf>
    <xf numFmtId="0" fontId="16" fillId="0" borderId="0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32" fillId="0" borderId="17" xfId="0" quotePrefix="1" applyFont="1" applyBorder="1" applyAlignment="1">
      <alignment horizontal="left" wrapText="1" readingOrder="1"/>
    </xf>
    <xf numFmtId="0" fontId="28" fillId="0" borderId="17" xfId="0" applyFont="1" applyBorder="1" applyAlignment="1">
      <alignment horizontal="right" vertical="center" wrapText="1" readingOrder="1"/>
    </xf>
    <xf numFmtId="0" fontId="4" fillId="0" borderId="1" xfId="2" applyFont="1" applyBorder="1" applyAlignment="1">
      <alignment horizontal="center" wrapText="1"/>
    </xf>
    <xf numFmtId="0" fontId="29" fillId="0" borderId="0" xfId="0" quotePrefix="1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_DMSDR1S-1962146-v1-IRAQ  Analysis of Balance of Payment for the Years (1988-200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NA.ABDULSATTAR/Dropbox/&#1578;&#1581;&#1583;&#1610;&#1579;&#1575;&#1578;%202017/31.08.2017-2015%20annual&#1581;&#1587;&#1576;%20&#1575;&#1604;&#1608;&#1590;&#1593;%20&#1575;&#1604;&#1605;&#1575;&#1604;&#1610;/&#1578;&#1581;&#1583;&#1610;&#1579;&#1575;&#1578;%202018/BPS2015-BPM%20quarters&#1605;&#1585;&#1581;&#1604;&#1577;%20&#1575;&#1604;&#1578;&#1583;&#1602;&#1610;&#1602;%20-&#1581;&#1583;&#1579;&#1578;%20&#1575;&#1604;&#1582;&#1583;&#1605;&#1575;&#1578;%20&#1601;&#1602;&#1591;/2013%20Qi%20adjustment%20mohamed/BOP%20services%20Q1-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NA.ABDULSATTAR/Dropbox/&#1578;&#1581;&#1583;&#1610;&#1579;&#1575;&#1578;%202017/31.08.2017-2015%20annual&#1581;&#1587;&#1576;%20&#1575;&#1604;&#1608;&#1590;&#1593;%20&#1575;&#1604;&#1605;&#1575;&#1604;&#1610;/&#1578;&#1581;&#1583;&#1610;&#1579;&#1575;&#1578;%202018/BPS2015-BPM%20quarters&#1605;&#1585;&#1581;&#1604;&#1577;%20&#1575;&#1604;&#1578;&#1583;&#1602;&#1610;&#1602;%20-&#1581;&#1583;&#1579;&#1578;%20&#1575;&#1604;&#1582;&#1583;&#1605;&#1575;&#1578;%20&#1601;&#1602;&#1591;/ServicesQ1234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تحويلية"/>
      <sheetName val="جدول الخدمات"/>
      <sheetName val="الدخل الثانوي"/>
      <sheetName val="الدخل الثانوي1"/>
      <sheetName val="الدخل الاولي"/>
      <sheetName val="حكومية غير واردة"/>
      <sheetName val="خدمات الشخصية "/>
      <sheetName val="خدمات الاعمال التجارية  "/>
      <sheetName val="خدمات رسوم الضرائب"/>
      <sheetName val="الخدمات المالية1"/>
      <sheetName val="الخدمات المالية قديم "/>
      <sheetName val="خدمات التامين"/>
      <sheetName val="خدمات الاتصالات "/>
      <sheetName val="خدمات الاتصالات1"/>
      <sheetName val="خدمات السفر"/>
      <sheetName val="خدمات النقل"/>
      <sheetName val="خدمات النقل1"/>
      <sheetName val="خدمات صيانة واصلاح"/>
      <sheetName val="خدمات التشييد"/>
      <sheetName val="الخدمات المالية "/>
    </sheetNames>
    <sheetDataSet>
      <sheetData sheetId="0"/>
      <sheetData sheetId="1">
        <row r="22">
          <cell r="B22">
            <v>822.18700000000013</v>
          </cell>
          <cell r="E22">
            <v>633.39499999999998</v>
          </cell>
          <cell r="H22">
            <v>510.01799999999997</v>
          </cell>
          <cell r="K22">
            <v>838.64149999999995</v>
          </cell>
        </row>
      </sheetData>
      <sheetData sheetId="2">
        <row r="11">
          <cell r="C11">
            <v>0.4</v>
          </cell>
        </row>
      </sheetData>
      <sheetData sheetId="3"/>
      <sheetData sheetId="4">
        <row r="3">
          <cell r="G3">
            <v>325.5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تحويلية"/>
      <sheetName val="جدول الخدمات"/>
      <sheetName val="حساب الدخل الثانوي"/>
      <sheetName val="حساب الدخل الاولي-ترك"/>
      <sheetName val="حساب الدخل الاولي 1"/>
      <sheetName val="حكومية غير واردة"/>
      <sheetName val="خدمات الشخصية "/>
      <sheetName val="خدمات الاعمال التجارية -ترك "/>
      <sheetName val="خدمات اعمال تجارية1"/>
      <sheetName val="خدمات رسوم الضرائب"/>
      <sheetName val="الخدمات المالية "/>
      <sheetName val="خدمات التامين"/>
      <sheetName val="خدمات الاتصالات "/>
      <sheetName val="خدمات السفر"/>
      <sheetName val="خدمات النقل"/>
      <sheetName val="خدمات صيانة واصلاح"/>
      <sheetName val="خدمات التشييد"/>
    </sheetNames>
    <sheetDataSet>
      <sheetData sheetId="0"/>
      <sheetData sheetId="1">
        <row r="21">
          <cell r="AP21">
            <v>1062.3000000000002</v>
          </cell>
          <cell r="AT21">
            <v>1112.3610000000003</v>
          </cell>
          <cell r="AX21">
            <v>1051.5999999999999</v>
          </cell>
          <cell r="BB21">
            <v>1806.8649999999998</v>
          </cell>
        </row>
      </sheetData>
      <sheetData sheetId="2"/>
      <sheetData sheetId="3"/>
      <sheetData sheetId="4">
        <row r="7">
          <cell r="AT7">
            <v>58.197226490000006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9"/>
  <sheetViews>
    <sheetView topLeftCell="A213" workbookViewId="0">
      <selection activeCell="A113" sqref="A113:D569"/>
    </sheetView>
  </sheetViews>
  <sheetFormatPr defaultRowHeight="14.25" x14ac:dyDescent="0.2"/>
  <cols>
    <col min="1" max="1" width="45.875" customWidth="1"/>
    <col min="2" max="2" width="13.375" customWidth="1"/>
    <col min="3" max="3" width="11.25" customWidth="1"/>
    <col min="4" max="4" width="44.125" customWidth="1"/>
    <col min="6" max="6" width="11" customWidth="1"/>
  </cols>
  <sheetData>
    <row r="1" spans="1:4" ht="18" x14ac:dyDescent="0.25">
      <c r="A1" s="367" t="s">
        <v>373</v>
      </c>
      <c r="B1" s="367"/>
      <c r="C1" s="367"/>
      <c r="D1" s="367"/>
    </row>
    <row r="2" spans="1:4" ht="18" x14ac:dyDescent="0.25">
      <c r="A2" s="368" t="s">
        <v>287</v>
      </c>
      <c r="B2" s="368"/>
      <c r="C2" s="368"/>
      <c r="D2" s="368"/>
    </row>
    <row r="3" spans="1:4" ht="15.75" x14ac:dyDescent="0.25">
      <c r="A3" s="1" t="s">
        <v>0</v>
      </c>
      <c r="B3" s="369"/>
      <c r="C3" s="369"/>
      <c r="D3" s="67" t="s">
        <v>243</v>
      </c>
    </row>
    <row r="4" spans="1:4" ht="15.75" x14ac:dyDescent="0.25">
      <c r="A4" s="2" t="s">
        <v>2</v>
      </c>
      <c r="B4" s="57" t="s">
        <v>3</v>
      </c>
      <c r="C4" s="57" t="s">
        <v>4</v>
      </c>
      <c r="D4" s="14" t="s">
        <v>5</v>
      </c>
    </row>
    <row r="5" spans="1:4" ht="15.75" x14ac:dyDescent="0.25">
      <c r="A5" s="4" t="s">
        <v>6</v>
      </c>
      <c r="B5" s="35">
        <f t="shared" ref="B5" si="0">B6+B26+B29+B36</f>
        <v>6893.0896599999996</v>
      </c>
      <c r="C5" s="35"/>
      <c r="D5" s="16" t="s">
        <v>7</v>
      </c>
    </row>
    <row r="6" spans="1:4" ht="15.75" x14ac:dyDescent="0.25">
      <c r="A6" s="2" t="s">
        <v>8</v>
      </c>
      <c r="B6" s="35">
        <f>B7-B15</f>
        <v>11267.199999999999</v>
      </c>
      <c r="C6" s="35"/>
      <c r="D6" s="16" t="s">
        <v>9</v>
      </c>
    </row>
    <row r="7" spans="1:4" ht="15.75" x14ac:dyDescent="0.25">
      <c r="A7" s="17" t="s">
        <v>10</v>
      </c>
      <c r="B7" s="35">
        <f>B8+B11+B14</f>
        <v>21825.599999999999</v>
      </c>
      <c r="C7" s="35"/>
      <c r="D7" s="189" t="s">
        <v>11</v>
      </c>
    </row>
    <row r="8" spans="1:4" ht="15.75" x14ac:dyDescent="0.25">
      <c r="A8" s="18" t="s">
        <v>12</v>
      </c>
      <c r="B8" s="35">
        <f>B9+B10</f>
        <v>21763.599999999999</v>
      </c>
      <c r="C8" s="35"/>
      <c r="D8" s="190" t="s">
        <v>13</v>
      </c>
    </row>
    <row r="9" spans="1:4" ht="15.75" x14ac:dyDescent="0.25">
      <c r="A9" s="18" t="s">
        <v>14</v>
      </c>
      <c r="B9" s="35">
        <v>21749.3</v>
      </c>
      <c r="C9" s="35"/>
      <c r="D9" s="190" t="s">
        <v>15</v>
      </c>
    </row>
    <row r="10" spans="1:4" ht="15.75" x14ac:dyDescent="0.25">
      <c r="A10" s="18" t="s">
        <v>16</v>
      </c>
      <c r="B10" s="35">
        <v>14.3</v>
      </c>
      <c r="C10" s="35"/>
      <c r="D10" s="190" t="s">
        <v>17</v>
      </c>
    </row>
    <row r="11" spans="1:4" ht="15.75" x14ac:dyDescent="0.25">
      <c r="A11" s="18" t="s">
        <v>18</v>
      </c>
      <c r="B11" s="35">
        <f>B12+B13</f>
        <v>23</v>
      </c>
      <c r="C11" s="35"/>
      <c r="D11" s="190" t="s">
        <v>19</v>
      </c>
    </row>
    <row r="12" spans="1:4" ht="15.75" x14ac:dyDescent="0.25">
      <c r="A12" s="18" t="s">
        <v>20</v>
      </c>
      <c r="B12" s="35">
        <v>18</v>
      </c>
      <c r="C12" s="35"/>
      <c r="D12" s="190" t="s">
        <v>21</v>
      </c>
    </row>
    <row r="13" spans="1:4" ht="15.75" x14ac:dyDescent="0.25">
      <c r="A13" s="18" t="s">
        <v>16</v>
      </c>
      <c r="B13" s="35">
        <v>5</v>
      </c>
      <c r="C13" s="35"/>
      <c r="D13" s="190" t="s">
        <v>17</v>
      </c>
    </row>
    <row r="14" spans="1:4" ht="15" customHeight="1" x14ac:dyDescent="0.25">
      <c r="A14" s="19" t="s">
        <v>22</v>
      </c>
      <c r="B14" s="35">
        <v>39</v>
      </c>
      <c r="C14" s="35"/>
      <c r="D14" s="190" t="s">
        <v>23</v>
      </c>
    </row>
    <row r="15" spans="1:4" ht="15.75" x14ac:dyDescent="0.25">
      <c r="A15" s="17" t="s">
        <v>24</v>
      </c>
      <c r="B15" s="35">
        <f>B16+B22</f>
        <v>10558.4</v>
      </c>
      <c r="C15" s="35">
        <f t="shared" ref="C15" si="1">C16+C22</f>
        <v>12421.699999999999</v>
      </c>
      <c r="D15" s="189" t="s">
        <v>25</v>
      </c>
    </row>
    <row r="16" spans="1:4" ht="15.75" x14ac:dyDescent="0.25">
      <c r="A16" s="20" t="s">
        <v>26</v>
      </c>
      <c r="B16" s="35">
        <f>B17+B18+B19+B20+B21</f>
        <v>3308.7999999999997</v>
      </c>
      <c r="C16" s="35">
        <f t="shared" ref="C16" si="2">C17+C18+C19+C20+C21</f>
        <v>3892.6999999999994</v>
      </c>
      <c r="D16" s="191" t="s">
        <v>27</v>
      </c>
    </row>
    <row r="17" spans="1:4" ht="15.75" x14ac:dyDescent="0.25">
      <c r="A17" s="21" t="s">
        <v>28</v>
      </c>
      <c r="B17" s="35">
        <v>1017.7</v>
      </c>
      <c r="C17" s="35">
        <v>1197.3</v>
      </c>
      <c r="D17" s="189" t="s">
        <v>29</v>
      </c>
    </row>
    <row r="18" spans="1:4" ht="15.75" x14ac:dyDescent="0.25">
      <c r="A18" s="21" t="s">
        <v>30</v>
      </c>
      <c r="B18" s="35">
        <v>1068.5</v>
      </c>
      <c r="C18" s="35">
        <v>1257.0999999999999</v>
      </c>
      <c r="D18" s="189" t="s">
        <v>31</v>
      </c>
    </row>
    <row r="19" spans="1:4" ht="15.75" x14ac:dyDescent="0.25">
      <c r="A19" s="20" t="s">
        <v>32</v>
      </c>
      <c r="B19" s="35">
        <v>1065.7</v>
      </c>
      <c r="C19" s="35">
        <v>1253.7</v>
      </c>
      <c r="D19" s="189" t="s">
        <v>33</v>
      </c>
    </row>
    <row r="20" spans="1:4" ht="15.75" x14ac:dyDescent="0.25">
      <c r="A20" s="20" t="s">
        <v>34</v>
      </c>
      <c r="B20" s="35">
        <v>156</v>
      </c>
      <c r="C20" s="35">
        <v>183.5</v>
      </c>
      <c r="D20" s="189" t="s">
        <v>35</v>
      </c>
    </row>
    <row r="21" spans="1:4" ht="15.75" x14ac:dyDescent="0.25">
      <c r="A21" s="20" t="s">
        <v>36</v>
      </c>
      <c r="B21" s="35">
        <v>0.9</v>
      </c>
      <c r="C21" s="35">
        <v>1.1000000000000001</v>
      </c>
      <c r="D21" s="189" t="s">
        <v>37</v>
      </c>
    </row>
    <row r="22" spans="1:4" ht="15.75" x14ac:dyDescent="0.25">
      <c r="A22" s="20" t="s">
        <v>38</v>
      </c>
      <c r="B22" s="35">
        <f t="shared" ref="B22:C22" si="3">B23+B24+B25</f>
        <v>7249.6</v>
      </c>
      <c r="C22" s="35">
        <f t="shared" si="3"/>
        <v>8529</v>
      </c>
      <c r="D22" s="191" t="s">
        <v>39</v>
      </c>
    </row>
    <row r="23" spans="1:4" ht="15.75" x14ac:dyDescent="0.25">
      <c r="A23" s="22" t="s">
        <v>40</v>
      </c>
      <c r="B23" s="35">
        <v>1812.4</v>
      </c>
      <c r="C23" s="35">
        <v>2132.1999999999998</v>
      </c>
      <c r="D23" s="189" t="s">
        <v>41</v>
      </c>
    </row>
    <row r="24" spans="1:4" ht="15.75" x14ac:dyDescent="0.25">
      <c r="A24" s="22" t="s">
        <v>42</v>
      </c>
      <c r="B24" s="35">
        <v>5437.2</v>
      </c>
      <c r="C24" s="35">
        <v>6396.8</v>
      </c>
      <c r="D24" s="189" t="s">
        <v>43</v>
      </c>
    </row>
    <row r="25" spans="1:4" ht="15.75" x14ac:dyDescent="0.25">
      <c r="A25" s="22" t="s">
        <v>44</v>
      </c>
      <c r="B25" s="35">
        <v>0</v>
      </c>
      <c r="C25" s="35">
        <v>0</v>
      </c>
      <c r="D25" s="189" t="s">
        <v>45</v>
      </c>
    </row>
    <row r="26" spans="1:4" ht="15.75" x14ac:dyDescent="0.25">
      <c r="A26" s="2" t="s">
        <v>46</v>
      </c>
      <c r="B26" s="35">
        <f>B27-B28</f>
        <v>-2660.7103399999996</v>
      </c>
      <c r="C26" s="35"/>
      <c r="D26" s="192" t="s">
        <v>47</v>
      </c>
    </row>
    <row r="27" spans="1:4" ht="15.75" x14ac:dyDescent="0.25">
      <c r="A27" s="17" t="s">
        <v>48</v>
      </c>
      <c r="B27" s="35">
        <f>'[1]جدول الخدمات'!$B$22</f>
        <v>822.18700000000013</v>
      </c>
      <c r="C27" s="35"/>
      <c r="D27" s="189" t="s">
        <v>49</v>
      </c>
    </row>
    <row r="28" spans="1:4" ht="15.75" x14ac:dyDescent="0.25">
      <c r="A28" s="17" t="s">
        <v>50</v>
      </c>
      <c r="B28" s="35">
        <v>3482.8973399999995</v>
      </c>
      <c r="C28" s="35"/>
      <c r="D28" s="193" t="s">
        <v>51</v>
      </c>
    </row>
    <row r="29" spans="1:4" ht="15.75" x14ac:dyDescent="0.25">
      <c r="A29" s="2" t="s">
        <v>52</v>
      </c>
      <c r="B29" s="35">
        <f>B30+B31</f>
        <v>-125.1</v>
      </c>
      <c r="C29" s="35"/>
      <c r="D29" s="192" t="s">
        <v>53</v>
      </c>
    </row>
    <row r="30" spans="1:4" ht="15.75" x14ac:dyDescent="0.25">
      <c r="A30" s="23" t="s">
        <v>54</v>
      </c>
      <c r="B30" s="35">
        <v>9.9</v>
      </c>
      <c r="C30" s="35"/>
      <c r="D30" s="194" t="s">
        <v>55</v>
      </c>
    </row>
    <row r="31" spans="1:4" ht="15.75" x14ac:dyDescent="0.25">
      <c r="A31" s="23" t="s">
        <v>56</v>
      </c>
      <c r="B31" s="35">
        <f>B32-B33</f>
        <v>-135</v>
      </c>
      <c r="C31" s="35"/>
      <c r="D31" s="194" t="s">
        <v>57</v>
      </c>
    </row>
    <row r="32" spans="1:4" ht="15.75" x14ac:dyDescent="0.25">
      <c r="A32" s="24" t="s">
        <v>58</v>
      </c>
      <c r="B32" s="35">
        <v>111.2</v>
      </c>
      <c r="C32" s="35"/>
      <c r="D32" s="194" t="s">
        <v>59</v>
      </c>
    </row>
    <row r="33" spans="1:4" ht="15.75" x14ac:dyDescent="0.25">
      <c r="A33" s="24" t="s">
        <v>60</v>
      </c>
      <c r="B33" s="35">
        <f>B34+B35</f>
        <v>246.2</v>
      </c>
      <c r="C33" s="35"/>
      <c r="D33" s="194" t="s">
        <v>61</v>
      </c>
    </row>
    <row r="34" spans="1:4" ht="15.75" x14ac:dyDescent="0.25">
      <c r="A34" s="25" t="s">
        <v>62</v>
      </c>
      <c r="B34" s="35">
        <v>0</v>
      </c>
      <c r="C34" s="35"/>
      <c r="D34" s="195" t="s">
        <v>220</v>
      </c>
    </row>
    <row r="35" spans="1:4" ht="15.75" x14ac:dyDescent="0.25">
      <c r="A35" s="25" t="s">
        <v>63</v>
      </c>
      <c r="B35" s="35">
        <v>246.2</v>
      </c>
      <c r="C35" s="35"/>
      <c r="D35" s="195" t="s">
        <v>221</v>
      </c>
    </row>
    <row r="36" spans="1:4" ht="15.75" x14ac:dyDescent="0.25">
      <c r="A36" s="2" t="s">
        <v>64</v>
      </c>
      <c r="B36" s="35">
        <f>B37+B38</f>
        <v>-1588.2999999999997</v>
      </c>
      <c r="C36" s="35"/>
      <c r="D36" s="192" t="s">
        <v>65</v>
      </c>
    </row>
    <row r="37" spans="1:4" ht="15.75" x14ac:dyDescent="0.25">
      <c r="A37" s="23" t="s">
        <v>66</v>
      </c>
      <c r="B37" s="35">
        <v>55.800000000000011</v>
      </c>
      <c r="C37" s="35"/>
      <c r="D37" s="189" t="s">
        <v>67</v>
      </c>
    </row>
    <row r="38" spans="1:4" ht="15.75" x14ac:dyDescent="0.25">
      <c r="A38" s="23" t="s">
        <v>68</v>
      </c>
      <c r="B38" s="35">
        <f>B39-B42</f>
        <v>-1644.0999999999997</v>
      </c>
      <c r="C38" s="35"/>
      <c r="D38" s="189" t="s">
        <v>69</v>
      </c>
    </row>
    <row r="39" spans="1:4" ht="15.75" x14ac:dyDescent="0.25">
      <c r="A39" s="24" t="s">
        <v>189</v>
      </c>
      <c r="B39" s="35">
        <f>B40+B41</f>
        <v>3.1999999999999997</v>
      </c>
      <c r="C39" s="35"/>
      <c r="D39" s="189" t="s">
        <v>70</v>
      </c>
    </row>
    <row r="40" spans="1:4" ht="15.75" x14ac:dyDescent="0.25">
      <c r="A40" s="26" t="s">
        <v>187</v>
      </c>
      <c r="B40" s="196">
        <v>2.8</v>
      </c>
      <c r="C40" s="35"/>
      <c r="D40" s="194" t="s">
        <v>71</v>
      </c>
    </row>
    <row r="41" spans="1:4" ht="15.75" x14ac:dyDescent="0.25">
      <c r="A41" s="26" t="s">
        <v>188</v>
      </c>
      <c r="B41" s="35">
        <v>0.4</v>
      </c>
      <c r="C41" s="35"/>
      <c r="D41" s="197" t="s">
        <v>72</v>
      </c>
    </row>
    <row r="42" spans="1:4" ht="15.75" x14ac:dyDescent="0.25">
      <c r="A42" s="24" t="s">
        <v>190</v>
      </c>
      <c r="B42" s="35">
        <f>B43+B44</f>
        <v>1647.2999999999997</v>
      </c>
      <c r="C42" s="35"/>
      <c r="D42" s="189" t="s">
        <v>73</v>
      </c>
    </row>
    <row r="43" spans="1:4" ht="15.75" x14ac:dyDescent="0.25">
      <c r="A43" s="26" t="s">
        <v>191</v>
      </c>
      <c r="B43" s="35">
        <v>15.1</v>
      </c>
      <c r="C43" s="35"/>
      <c r="D43" s="194" t="s">
        <v>74</v>
      </c>
    </row>
    <row r="44" spans="1:4" ht="15.75" x14ac:dyDescent="0.25">
      <c r="A44" s="26" t="s">
        <v>192</v>
      </c>
      <c r="B44" s="35">
        <f t="shared" ref="B44" si="4">B45+B46</f>
        <v>1632.1999999999998</v>
      </c>
      <c r="C44" s="35"/>
      <c r="D44" s="197" t="s">
        <v>75</v>
      </c>
    </row>
    <row r="45" spans="1:4" ht="15.75" x14ac:dyDescent="0.25">
      <c r="A45" s="22" t="s">
        <v>227</v>
      </c>
      <c r="B45" s="35">
        <v>1130.3</v>
      </c>
      <c r="C45" s="35"/>
      <c r="D45" s="189" t="s">
        <v>76</v>
      </c>
    </row>
    <row r="46" spans="1:4" ht="15.75" x14ac:dyDescent="0.25">
      <c r="A46" s="22" t="s">
        <v>228</v>
      </c>
      <c r="B46" s="35">
        <v>501.9</v>
      </c>
      <c r="C46" s="35"/>
      <c r="D46" s="189" t="s">
        <v>77</v>
      </c>
    </row>
    <row r="47" spans="1:4" ht="19.5" customHeight="1" x14ac:dyDescent="0.25">
      <c r="A47" s="62" t="s">
        <v>78</v>
      </c>
      <c r="B47" s="27"/>
      <c r="C47" s="70"/>
      <c r="D47" s="63" t="s">
        <v>79</v>
      </c>
    </row>
    <row r="48" spans="1:4" ht="43.5" customHeight="1" x14ac:dyDescent="0.2">
      <c r="A48" s="64" t="s">
        <v>354</v>
      </c>
      <c r="B48" s="28"/>
      <c r="C48" s="29"/>
      <c r="D48" s="65" t="s">
        <v>349</v>
      </c>
    </row>
    <row r="49" spans="1:4" ht="15" x14ac:dyDescent="0.2">
      <c r="A49" s="66" t="s">
        <v>212</v>
      </c>
      <c r="B49" s="30"/>
      <c r="C49" s="29"/>
      <c r="D49" s="31" t="s">
        <v>211</v>
      </c>
    </row>
    <row r="50" spans="1:4" ht="18" x14ac:dyDescent="0.25">
      <c r="A50" s="367" t="s">
        <v>374</v>
      </c>
      <c r="B50" s="367"/>
      <c r="C50" s="367"/>
      <c r="D50" s="367"/>
    </row>
    <row r="51" spans="1:4" ht="18" x14ac:dyDescent="0.25">
      <c r="A51" s="368" t="s">
        <v>287</v>
      </c>
      <c r="B51" s="368"/>
      <c r="C51" s="368"/>
      <c r="D51" s="368"/>
    </row>
    <row r="52" spans="1:4" ht="15.75" x14ac:dyDescent="0.25">
      <c r="A52" s="32" t="s">
        <v>80</v>
      </c>
      <c r="B52" s="370"/>
      <c r="C52" s="370"/>
      <c r="D52" s="67" t="s">
        <v>243</v>
      </c>
    </row>
    <row r="53" spans="1:4" ht="15.75" x14ac:dyDescent="0.25">
      <c r="A53" s="2" t="s">
        <v>2</v>
      </c>
      <c r="B53" s="57" t="s">
        <v>3</v>
      </c>
      <c r="C53" s="57" t="s">
        <v>4</v>
      </c>
      <c r="D53" s="189" t="s">
        <v>81</v>
      </c>
    </row>
    <row r="54" spans="1:4" ht="15.75" x14ac:dyDescent="0.25">
      <c r="A54" s="4" t="s">
        <v>82</v>
      </c>
      <c r="B54" s="35">
        <f>B55-B56</f>
        <v>5</v>
      </c>
      <c r="C54" s="35"/>
      <c r="D54" s="192" t="s">
        <v>83</v>
      </c>
    </row>
    <row r="55" spans="1:4" ht="15.75" x14ac:dyDescent="0.25">
      <c r="A55" s="2" t="s">
        <v>84</v>
      </c>
      <c r="B55" s="35">
        <v>5</v>
      </c>
      <c r="C55" s="35"/>
      <c r="D55" s="189" t="s">
        <v>85</v>
      </c>
    </row>
    <row r="56" spans="1:4" ht="15.75" x14ac:dyDescent="0.25">
      <c r="A56" s="2" t="s">
        <v>86</v>
      </c>
      <c r="B56" s="35">
        <v>0</v>
      </c>
      <c r="C56" s="35"/>
      <c r="D56" s="193" t="s">
        <v>87</v>
      </c>
    </row>
    <row r="57" spans="1:4" ht="15.75" x14ac:dyDescent="0.25">
      <c r="A57" s="198" t="s">
        <v>88</v>
      </c>
      <c r="B57" s="35">
        <f>B58+B61+B76+B92</f>
        <v>8311.64</v>
      </c>
      <c r="C57" s="35"/>
      <c r="D57" s="192" t="s">
        <v>89</v>
      </c>
    </row>
    <row r="58" spans="1:4" ht="15.75" x14ac:dyDescent="0.25">
      <c r="A58" s="44" t="s">
        <v>90</v>
      </c>
      <c r="B58" s="35">
        <f>B59-B60</f>
        <v>-267.19999999999987</v>
      </c>
      <c r="C58" s="35"/>
      <c r="D58" s="192" t="s">
        <v>91</v>
      </c>
    </row>
    <row r="59" spans="1:4" ht="15.75" x14ac:dyDescent="0.25">
      <c r="A59" s="2" t="s">
        <v>92</v>
      </c>
      <c r="B59" s="35">
        <v>44.3</v>
      </c>
      <c r="C59" s="35"/>
      <c r="D59" s="191" t="s">
        <v>93</v>
      </c>
    </row>
    <row r="60" spans="1:4" ht="15.75" x14ac:dyDescent="0.25">
      <c r="A60" s="2" t="s">
        <v>94</v>
      </c>
      <c r="B60" s="35">
        <v>311.49999999999989</v>
      </c>
      <c r="C60" s="35"/>
      <c r="D60" s="191" t="s">
        <v>95</v>
      </c>
    </row>
    <row r="61" spans="1:4" ht="15.75" x14ac:dyDescent="0.25">
      <c r="A61" s="44" t="s">
        <v>96</v>
      </c>
      <c r="B61" s="35">
        <f>B62-B69</f>
        <v>-3362.6000000000013</v>
      </c>
      <c r="C61" s="35"/>
      <c r="D61" s="192" t="s">
        <v>97</v>
      </c>
    </row>
    <row r="62" spans="1:4" ht="15.75" x14ac:dyDescent="0.25">
      <c r="A62" s="199" t="s">
        <v>98</v>
      </c>
      <c r="B62" s="35">
        <f>B63+B66</f>
        <v>-3333.6000000000013</v>
      </c>
      <c r="C62" s="35"/>
      <c r="D62" s="191" t="s">
        <v>99</v>
      </c>
    </row>
    <row r="63" spans="1:4" ht="15.75" x14ac:dyDescent="0.25">
      <c r="A63" s="44" t="s">
        <v>100</v>
      </c>
      <c r="B63" s="35">
        <f>B64-B65</f>
        <v>-3334.3000000000011</v>
      </c>
      <c r="C63" s="35"/>
      <c r="D63" s="191" t="s">
        <v>101</v>
      </c>
    </row>
    <row r="64" spans="1:4" ht="15.75" x14ac:dyDescent="0.25">
      <c r="A64" s="45" t="s">
        <v>102</v>
      </c>
      <c r="B64" s="35">
        <v>9595.4</v>
      </c>
      <c r="C64" s="35"/>
      <c r="D64" s="191" t="s">
        <v>103</v>
      </c>
    </row>
    <row r="65" spans="1:4" ht="15.75" x14ac:dyDescent="0.25">
      <c r="A65" s="45" t="s">
        <v>104</v>
      </c>
      <c r="B65" s="35">
        <v>12929.7</v>
      </c>
      <c r="C65" s="35"/>
      <c r="D65" s="191" t="s">
        <v>105</v>
      </c>
    </row>
    <row r="66" spans="1:4" ht="15.75" x14ac:dyDescent="0.25">
      <c r="A66" s="44" t="s">
        <v>106</v>
      </c>
      <c r="B66" s="35">
        <f>B67-B68</f>
        <v>0.7</v>
      </c>
      <c r="C66" s="35"/>
      <c r="D66" s="192" t="s">
        <v>107</v>
      </c>
    </row>
    <row r="67" spans="1:4" ht="15.75" x14ac:dyDescent="0.25">
      <c r="A67" s="45" t="s">
        <v>108</v>
      </c>
      <c r="B67" s="35">
        <v>0.7</v>
      </c>
      <c r="C67" s="35"/>
      <c r="D67" s="191" t="s">
        <v>103</v>
      </c>
    </row>
    <row r="68" spans="1:4" ht="15.75" x14ac:dyDescent="0.25">
      <c r="A68" s="45" t="s">
        <v>109</v>
      </c>
      <c r="B68" s="35">
        <v>0</v>
      </c>
      <c r="C68" s="35"/>
      <c r="D68" s="191" t="s">
        <v>105</v>
      </c>
    </row>
    <row r="69" spans="1:4" ht="15.75" x14ac:dyDescent="0.25">
      <c r="A69" s="199" t="s">
        <v>110</v>
      </c>
      <c r="B69" s="35">
        <f>B70+B73</f>
        <v>28.999999999999957</v>
      </c>
      <c r="C69" s="35"/>
      <c r="D69" s="193" t="s">
        <v>111</v>
      </c>
    </row>
    <row r="70" spans="1:4" ht="15.75" x14ac:dyDescent="0.25">
      <c r="A70" s="45" t="s">
        <v>112</v>
      </c>
      <c r="B70" s="35">
        <f>B71-B72</f>
        <v>0</v>
      </c>
      <c r="C70" s="35"/>
      <c r="D70" s="191" t="s">
        <v>101</v>
      </c>
    </row>
    <row r="71" spans="1:4" ht="15.75" x14ac:dyDescent="0.25">
      <c r="A71" s="45" t="s">
        <v>113</v>
      </c>
      <c r="B71" s="35">
        <v>0</v>
      </c>
      <c r="C71" s="35"/>
      <c r="D71" s="191" t="s">
        <v>103</v>
      </c>
    </row>
    <row r="72" spans="1:4" ht="15.75" x14ac:dyDescent="0.25">
      <c r="A72" s="45" t="s">
        <v>109</v>
      </c>
      <c r="B72" s="35">
        <v>0</v>
      </c>
      <c r="C72" s="35"/>
      <c r="D72" s="191" t="s">
        <v>105</v>
      </c>
    </row>
    <row r="73" spans="1:4" ht="15.75" x14ac:dyDescent="0.25">
      <c r="A73" s="46" t="s">
        <v>114</v>
      </c>
      <c r="B73" s="35">
        <f>B74-B75</f>
        <v>28.999999999999957</v>
      </c>
      <c r="C73" s="35"/>
      <c r="D73" s="191" t="s">
        <v>107</v>
      </c>
    </row>
    <row r="74" spans="1:4" ht="15.75" x14ac:dyDescent="0.25">
      <c r="A74" s="45" t="s">
        <v>113</v>
      </c>
      <c r="B74" s="35">
        <v>43.299999999999955</v>
      </c>
      <c r="C74" s="35"/>
      <c r="D74" s="191" t="s">
        <v>115</v>
      </c>
    </row>
    <row r="75" spans="1:4" ht="15.75" x14ac:dyDescent="0.25">
      <c r="A75" s="45" t="s">
        <v>116</v>
      </c>
      <c r="B75" s="35">
        <v>14.299999999999997</v>
      </c>
      <c r="C75" s="35"/>
      <c r="D75" s="191" t="s">
        <v>117</v>
      </c>
    </row>
    <row r="76" spans="1:4" ht="15.75" x14ac:dyDescent="0.25">
      <c r="A76" s="44" t="s">
        <v>118</v>
      </c>
      <c r="B76" s="35">
        <f>B77+B88+B91</f>
        <v>13153.34</v>
      </c>
      <c r="C76" s="35"/>
      <c r="D76" s="192" t="s">
        <v>119</v>
      </c>
    </row>
    <row r="77" spans="1:4" ht="15.75" x14ac:dyDescent="0.25">
      <c r="A77" s="47" t="s">
        <v>120</v>
      </c>
      <c r="B77" s="35">
        <f>B78-B83</f>
        <v>11196.44</v>
      </c>
      <c r="C77" s="35"/>
      <c r="D77" s="200" t="s">
        <v>121</v>
      </c>
    </row>
    <row r="78" spans="1:4" ht="15.75" x14ac:dyDescent="0.25">
      <c r="A78" s="199" t="s">
        <v>122</v>
      </c>
      <c r="B78" s="35">
        <f>B79+B80+B81+B82</f>
        <v>11257.54</v>
      </c>
      <c r="C78" s="35"/>
      <c r="D78" s="191" t="s">
        <v>123</v>
      </c>
    </row>
    <row r="79" spans="1:4" ht="15.75" x14ac:dyDescent="0.25">
      <c r="A79" s="201" t="s">
        <v>124</v>
      </c>
      <c r="B79" s="35">
        <v>0</v>
      </c>
      <c r="C79" s="35"/>
      <c r="D79" s="191" t="s">
        <v>125</v>
      </c>
    </row>
    <row r="80" spans="1:4" ht="15.75" x14ac:dyDescent="0.25">
      <c r="A80" s="48" t="s">
        <v>126</v>
      </c>
      <c r="B80" s="35">
        <v>9928.6</v>
      </c>
      <c r="C80" s="35"/>
      <c r="D80" s="191" t="s">
        <v>127</v>
      </c>
    </row>
    <row r="81" spans="1:4" ht="15.75" x14ac:dyDescent="0.25">
      <c r="A81" s="201" t="s">
        <v>128</v>
      </c>
      <c r="B81" s="35">
        <v>1328.94</v>
      </c>
      <c r="C81" s="35"/>
      <c r="D81" s="191" t="s">
        <v>129</v>
      </c>
    </row>
    <row r="82" spans="1:4" ht="15.75" x14ac:dyDescent="0.25">
      <c r="A82" s="201" t="s">
        <v>130</v>
      </c>
      <c r="B82" s="35">
        <v>0</v>
      </c>
      <c r="C82" s="35"/>
      <c r="D82" s="191" t="s">
        <v>131</v>
      </c>
    </row>
    <row r="83" spans="1:4" ht="15.75" x14ac:dyDescent="0.25">
      <c r="A83" s="199" t="s">
        <v>110</v>
      </c>
      <c r="B83" s="35">
        <f>B84+B85+B86+B87</f>
        <v>61.1</v>
      </c>
      <c r="C83" s="35"/>
      <c r="D83" s="193" t="s">
        <v>132</v>
      </c>
    </row>
    <row r="84" spans="1:4" ht="15.75" x14ac:dyDescent="0.25">
      <c r="A84" s="202" t="s">
        <v>133</v>
      </c>
      <c r="B84" s="35">
        <v>61.1</v>
      </c>
      <c r="C84" s="35"/>
      <c r="D84" s="191" t="s">
        <v>134</v>
      </c>
    </row>
    <row r="85" spans="1:4" ht="15.75" x14ac:dyDescent="0.25">
      <c r="A85" s="201" t="s">
        <v>135</v>
      </c>
      <c r="B85" s="35">
        <v>0</v>
      </c>
      <c r="C85" s="35"/>
      <c r="D85" s="191" t="s">
        <v>136</v>
      </c>
    </row>
    <row r="86" spans="1:4" ht="15.75" x14ac:dyDescent="0.25">
      <c r="A86" s="201" t="s">
        <v>137</v>
      </c>
      <c r="B86" s="35">
        <v>0</v>
      </c>
      <c r="C86" s="35"/>
      <c r="D86" s="191" t="s">
        <v>138</v>
      </c>
    </row>
    <row r="87" spans="1:4" ht="15.75" x14ac:dyDescent="0.25">
      <c r="A87" s="201" t="s">
        <v>128</v>
      </c>
      <c r="B87" s="35">
        <v>0</v>
      </c>
      <c r="C87" s="35"/>
      <c r="D87" s="191" t="s">
        <v>129</v>
      </c>
    </row>
    <row r="88" spans="1:4" ht="37.5" customHeight="1" x14ac:dyDescent="0.25">
      <c r="A88" s="49" t="s">
        <v>140</v>
      </c>
      <c r="B88" s="35">
        <f>B89-B90</f>
        <v>2040.8999999999999</v>
      </c>
      <c r="C88" s="35"/>
      <c r="D88" s="203" t="s">
        <v>226</v>
      </c>
    </row>
    <row r="89" spans="1:4" ht="15.75" x14ac:dyDescent="0.25">
      <c r="A89" s="199" t="s">
        <v>142</v>
      </c>
      <c r="B89" s="35">
        <v>1984.8</v>
      </c>
      <c r="C89" s="35"/>
      <c r="D89" s="189" t="s">
        <v>143</v>
      </c>
    </row>
    <row r="90" spans="1:4" ht="15.75" x14ac:dyDescent="0.25">
      <c r="A90" s="199" t="s">
        <v>144</v>
      </c>
      <c r="B90" s="35">
        <v>-56.1</v>
      </c>
      <c r="C90" s="35"/>
      <c r="D90" s="189" t="s">
        <v>145</v>
      </c>
    </row>
    <row r="91" spans="1:4" ht="15.75" x14ac:dyDescent="0.25">
      <c r="A91" s="50" t="s">
        <v>146</v>
      </c>
      <c r="B91" s="35">
        <v>-84</v>
      </c>
      <c r="C91" s="35"/>
      <c r="D91" s="189" t="s">
        <v>150</v>
      </c>
    </row>
    <row r="92" spans="1:4" ht="15.75" x14ac:dyDescent="0.25">
      <c r="A92" s="51" t="s">
        <v>151</v>
      </c>
      <c r="B92" s="35">
        <f>B95</f>
        <v>-1211.9000000000001</v>
      </c>
      <c r="C92" s="35"/>
      <c r="D92" s="191" t="s">
        <v>152</v>
      </c>
    </row>
    <row r="93" spans="1:4" ht="15.75" x14ac:dyDescent="0.25">
      <c r="A93" s="45" t="s">
        <v>153</v>
      </c>
      <c r="B93" s="35">
        <f>B94</f>
        <v>-1211.9000000000001</v>
      </c>
      <c r="C93" s="35"/>
      <c r="D93" s="191" t="s">
        <v>154</v>
      </c>
    </row>
    <row r="94" spans="1:4" ht="15.75" x14ac:dyDescent="0.25">
      <c r="A94" s="204" t="s">
        <v>155</v>
      </c>
      <c r="B94" s="35">
        <f>B95</f>
        <v>-1211.9000000000001</v>
      </c>
      <c r="C94" s="35"/>
      <c r="D94" s="191" t="s">
        <v>156</v>
      </c>
    </row>
    <row r="95" spans="1:4" ht="15.75" x14ac:dyDescent="0.25">
      <c r="A95" s="204" t="s">
        <v>157</v>
      </c>
      <c r="B95" s="35">
        <f>B96+B97+B98+B99</f>
        <v>-1211.9000000000001</v>
      </c>
      <c r="C95" s="35"/>
      <c r="D95" s="191" t="s">
        <v>158</v>
      </c>
    </row>
    <row r="96" spans="1:4" ht="15.75" x14ac:dyDescent="0.25">
      <c r="A96" s="205" t="s">
        <v>159</v>
      </c>
      <c r="B96" s="35">
        <v>0</v>
      </c>
      <c r="C96" s="35"/>
      <c r="D96" s="206" t="s">
        <v>160</v>
      </c>
    </row>
    <row r="97" spans="1:4" ht="15.75" x14ac:dyDescent="0.25">
      <c r="A97" s="205" t="s">
        <v>161</v>
      </c>
      <c r="B97" s="35">
        <v>-4.4000000000000004</v>
      </c>
      <c r="C97" s="35"/>
      <c r="D97" s="206" t="s">
        <v>162</v>
      </c>
    </row>
    <row r="98" spans="1:4" ht="15.75" x14ac:dyDescent="0.25">
      <c r="A98" s="205" t="s">
        <v>163</v>
      </c>
      <c r="B98" s="35">
        <v>0</v>
      </c>
      <c r="C98" s="35"/>
      <c r="D98" s="206" t="s">
        <v>164</v>
      </c>
    </row>
    <row r="99" spans="1:4" ht="15.75" x14ac:dyDescent="0.25">
      <c r="A99" s="205" t="s">
        <v>165</v>
      </c>
      <c r="B99" s="35">
        <f>B100+B103</f>
        <v>-1207.5</v>
      </c>
      <c r="C99" s="35"/>
      <c r="D99" s="206" t="s">
        <v>166</v>
      </c>
    </row>
    <row r="100" spans="1:4" ht="15.75" x14ac:dyDescent="0.25">
      <c r="A100" s="207" t="s">
        <v>167</v>
      </c>
      <c r="B100" s="35">
        <f>B101+B102</f>
        <v>-266.29999999999995</v>
      </c>
      <c r="C100" s="35"/>
      <c r="D100" s="208" t="s">
        <v>168</v>
      </c>
    </row>
    <row r="101" spans="1:4" ht="15.75" x14ac:dyDescent="0.25">
      <c r="A101" s="209" t="s">
        <v>169</v>
      </c>
      <c r="B101" s="35">
        <v>-1422.3</v>
      </c>
      <c r="C101" s="35"/>
      <c r="D101" s="194" t="s">
        <v>170</v>
      </c>
    </row>
    <row r="102" spans="1:4" ht="15.75" x14ac:dyDescent="0.25">
      <c r="A102" s="209" t="s">
        <v>171</v>
      </c>
      <c r="B102" s="35">
        <v>1156</v>
      </c>
      <c r="C102" s="35"/>
      <c r="D102" s="189" t="s">
        <v>172</v>
      </c>
    </row>
    <row r="103" spans="1:4" ht="15.75" x14ac:dyDescent="0.25">
      <c r="A103" s="207" t="s">
        <v>173</v>
      </c>
      <c r="B103" s="35">
        <f>B104+B105+B106</f>
        <v>-941.2</v>
      </c>
      <c r="C103" s="35"/>
      <c r="D103" s="208" t="s">
        <v>174</v>
      </c>
    </row>
    <row r="104" spans="1:4" ht="15.75" x14ac:dyDescent="0.25">
      <c r="A104" s="210" t="s">
        <v>175</v>
      </c>
      <c r="B104" s="35">
        <v>0</v>
      </c>
      <c r="C104" s="35"/>
      <c r="D104" s="189" t="s">
        <v>176</v>
      </c>
    </row>
    <row r="105" spans="1:4" ht="15.75" x14ac:dyDescent="0.25">
      <c r="A105" s="210" t="s">
        <v>177</v>
      </c>
      <c r="B105" s="35">
        <v>0</v>
      </c>
      <c r="C105" s="35"/>
      <c r="D105" s="189" t="s">
        <v>178</v>
      </c>
    </row>
    <row r="106" spans="1:4" ht="46.5" customHeight="1" x14ac:dyDescent="0.25">
      <c r="A106" s="52" t="s">
        <v>257</v>
      </c>
      <c r="B106" s="35">
        <v>-941.2</v>
      </c>
      <c r="C106" s="35"/>
      <c r="D106" s="211" t="s">
        <v>256</v>
      </c>
    </row>
    <row r="107" spans="1:4" ht="15.75" x14ac:dyDescent="0.25">
      <c r="A107" s="207" t="s">
        <v>181</v>
      </c>
      <c r="B107" s="35">
        <v>0</v>
      </c>
      <c r="C107" s="35"/>
      <c r="D107" s="208" t="s">
        <v>182</v>
      </c>
    </row>
    <row r="108" spans="1:4" ht="52.5" customHeight="1" x14ac:dyDescent="0.25">
      <c r="A108" s="78" t="s">
        <v>258</v>
      </c>
      <c r="B108" s="35">
        <f>B57-(B5+B54)</f>
        <v>1413.5503399999998</v>
      </c>
      <c r="C108" s="35"/>
      <c r="D108" s="212" t="s">
        <v>246</v>
      </c>
    </row>
    <row r="109" spans="1:4" ht="15" x14ac:dyDescent="0.25">
      <c r="A109" s="213"/>
      <c r="B109" s="213"/>
      <c r="C109" s="213"/>
      <c r="D109" s="213"/>
    </row>
    <row r="110" spans="1:4" ht="43.5" customHeight="1" x14ac:dyDescent="0.25">
      <c r="A110" s="214" t="s">
        <v>185</v>
      </c>
      <c r="B110" s="213"/>
      <c r="C110" s="213"/>
      <c r="D110" s="215" t="s">
        <v>194</v>
      </c>
    </row>
    <row r="111" spans="1:4" x14ac:dyDescent="0.2">
      <c r="A111" s="5"/>
    </row>
    <row r="112" spans="1:4" x14ac:dyDescent="0.2">
      <c r="A112" s="6"/>
    </row>
    <row r="113" spans="1:4" ht="18.75" x14ac:dyDescent="0.3">
      <c r="A113" s="366" t="s">
        <v>288</v>
      </c>
      <c r="B113" s="366"/>
      <c r="C113" s="366"/>
      <c r="D113" s="366"/>
    </row>
    <row r="114" spans="1:4" ht="18.75" x14ac:dyDescent="0.3">
      <c r="A114" s="366" t="s">
        <v>289</v>
      </c>
      <c r="B114" s="366"/>
      <c r="C114" s="366"/>
      <c r="D114" s="366"/>
    </row>
    <row r="115" spans="1:4" ht="15.75" x14ac:dyDescent="0.25">
      <c r="A115" s="216" t="s">
        <v>0</v>
      </c>
      <c r="B115" s="371"/>
      <c r="C115" s="371"/>
      <c r="D115" s="217" t="s">
        <v>243</v>
      </c>
    </row>
    <row r="116" spans="1:4" ht="15.75" x14ac:dyDescent="0.25">
      <c r="A116" s="2" t="s">
        <v>2</v>
      </c>
      <c r="B116" s="57" t="s">
        <v>3</v>
      </c>
      <c r="C116" s="57" t="s">
        <v>4</v>
      </c>
      <c r="D116" s="193" t="s">
        <v>5</v>
      </c>
    </row>
    <row r="117" spans="1:4" ht="15.75" x14ac:dyDescent="0.25">
      <c r="A117" s="4" t="s">
        <v>6</v>
      </c>
      <c r="B117" s="35">
        <f t="shared" ref="B117" si="5">B118+B138+B141+B148</f>
        <v>6110.4976599999964</v>
      </c>
      <c r="C117" s="35"/>
      <c r="D117" s="192" t="s">
        <v>7</v>
      </c>
    </row>
    <row r="118" spans="1:4" ht="15.75" x14ac:dyDescent="0.25">
      <c r="A118" s="2" t="s">
        <v>8</v>
      </c>
      <c r="B118" s="35">
        <f t="shared" ref="B118" si="6">B119-B127</f>
        <v>11093.929999999997</v>
      </c>
      <c r="C118" s="35"/>
      <c r="D118" s="191" t="s">
        <v>9</v>
      </c>
    </row>
    <row r="119" spans="1:4" ht="15.75" x14ac:dyDescent="0.25">
      <c r="A119" s="17" t="s">
        <v>10</v>
      </c>
      <c r="B119" s="35">
        <f t="shared" ref="B119" si="7">B120+B123+B126</f>
        <v>23143.929999999997</v>
      </c>
      <c r="C119" s="35"/>
      <c r="D119" s="189" t="s">
        <v>11</v>
      </c>
    </row>
    <row r="120" spans="1:4" ht="15.75" x14ac:dyDescent="0.25">
      <c r="A120" s="18" t="s">
        <v>12</v>
      </c>
      <c r="B120" s="35">
        <f t="shared" ref="B120" si="8">B121+B122</f>
        <v>23018.129999999997</v>
      </c>
      <c r="C120" s="35"/>
      <c r="D120" s="190" t="s">
        <v>13</v>
      </c>
    </row>
    <row r="121" spans="1:4" ht="15.75" x14ac:dyDescent="0.25">
      <c r="A121" s="18" t="s">
        <v>14</v>
      </c>
      <c r="B121" s="35">
        <v>22983.03</v>
      </c>
      <c r="C121" s="35"/>
      <c r="D121" s="190" t="s">
        <v>15</v>
      </c>
    </row>
    <row r="122" spans="1:4" ht="15.75" x14ac:dyDescent="0.25">
      <c r="A122" s="18" t="s">
        <v>16</v>
      </c>
      <c r="B122" s="35">
        <v>35.1</v>
      </c>
      <c r="C122" s="35"/>
      <c r="D122" s="190" t="s">
        <v>17</v>
      </c>
    </row>
    <row r="123" spans="1:4" ht="15.75" x14ac:dyDescent="0.25">
      <c r="A123" s="18" t="s">
        <v>18</v>
      </c>
      <c r="B123" s="35">
        <f t="shared" ref="B123" si="9">B124+B125</f>
        <v>47.199999999999996</v>
      </c>
      <c r="C123" s="35"/>
      <c r="D123" s="190" t="s">
        <v>19</v>
      </c>
    </row>
    <row r="124" spans="1:4" ht="15.75" x14ac:dyDescent="0.25">
      <c r="A124" s="18" t="s">
        <v>20</v>
      </c>
      <c r="B124" s="35">
        <v>41.3</v>
      </c>
      <c r="C124" s="35"/>
      <c r="D124" s="190" t="s">
        <v>21</v>
      </c>
    </row>
    <row r="125" spans="1:4" ht="15.75" x14ac:dyDescent="0.25">
      <c r="A125" s="18" t="s">
        <v>16</v>
      </c>
      <c r="B125" s="35">
        <v>5.9</v>
      </c>
      <c r="C125" s="35"/>
      <c r="D125" s="190" t="s">
        <v>17</v>
      </c>
    </row>
    <row r="126" spans="1:4" ht="19.5" customHeight="1" x14ac:dyDescent="0.25">
      <c r="A126" s="19" t="s">
        <v>22</v>
      </c>
      <c r="B126" s="35">
        <v>78.599999999999994</v>
      </c>
      <c r="C126" s="35"/>
      <c r="D126" s="190" t="s">
        <v>23</v>
      </c>
    </row>
    <row r="127" spans="1:4" ht="15.75" x14ac:dyDescent="0.25">
      <c r="A127" s="17" t="s">
        <v>24</v>
      </c>
      <c r="B127" s="35">
        <f t="shared" ref="B127:C127" si="10">B128+B134</f>
        <v>12050</v>
      </c>
      <c r="C127" s="35">
        <f t="shared" si="10"/>
        <v>14176.5</v>
      </c>
      <c r="D127" s="189" t="s">
        <v>25</v>
      </c>
    </row>
    <row r="128" spans="1:4" ht="15.75" x14ac:dyDescent="0.25">
      <c r="A128" s="20" t="s">
        <v>26</v>
      </c>
      <c r="B128" s="35">
        <f t="shared" ref="B128:C128" si="11">B129+B130+B131+B132+B133</f>
        <v>3397</v>
      </c>
      <c r="C128" s="35">
        <f t="shared" si="11"/>
        <v>3996.5</v>
      </c>
      <c r="D128" s="191" t="s">
        <v>27</v>
      </c>
    </row>
    <row r="129" spans="1:4" ht="15.75" x14ac:dyDescent="0.25">
      <c r="A129" s="21" t="s">
        <v>28</v>
      </c>
      <c r="B129" s="35">
        <v>1552</v>
      </c>
      <c r="C129" s="35">
        <v>1825.9</v>
      </c>
      <c r="D129" s="189" t="s">
        <v>29</v>
      </c>
    </row>
    <row r="130" spans="1:4" ht="15.75" x14ac:dyDescent="0.25">
      <c r="A130" s="21" t="s">
        <v>30</v>
      </c>
      <c r="B130" s="35">
        <v>752.6</v>
      </c>
      <c r="C130" s="35">
        <v>885.4</v>
      </c>
      <c r="D130" s="189" t="s">
        <v>31</v>
      </c>
    </row>
    <row r="131" spans="1:4" ht="15.75" x14ac:dyDescent="0.25">
      <c r="A131" s="20" t="s">
        <v>32</v>
      </c>
      <c r="B131" s="35">
        <v>980.9</v>
      </c>
      <c r="C131" s="35">
        <v>1154</v>
      </c>
      <c r="D131" s="189" t="s">
        <v>33</v>
      </c>
    </row>
    <row r="132" spans="1:4" ht="15.75" x14ac:dyDescent="0.25">
      <c r="A132" s="20" t="s">
        <v>34</v>
      </c>
      <c r="B132" s="35">
        <v>111.5</v>
      </c>
      <c r="C132" s="35">
        <v>131.19999999999999</v>
      </c>
      <c r="D132" s="189" t="s">
        <v>35</v>
      </c>
    </row>
    <row r="133" spans="1:4" ht="15.75" x14ac:dyDescent="0.25">
      <c r="A133" s="20" t="s">
        <v>36</v>
      </c>
      <c r="B133" s="35">
        <v>0</v>
      </c>
      <c r="C133" s="35">
        <v>0</v>
      </c>
      <c r="D133" s="189" t="s">
        <v>37</v>
      </c>
    </row>
    <row r="134" spans="1:4" ht="15.75" x14ac:dyDescent="0.25">
      <c r="A134" s="20" t="s">
        <v>38</v>
      </c>
      <c r="B134" s="35">
        <f t="shared" ref="B134:C134" si="12">B135+B136+B137</f>
        <v>8653</v>
      </c>
      <c r="C134" s="35">
        <f t="shared" si="12"/>
        <v>10180</v>
      </c>
      <c r="D134" s="191" t="s">
        <v>39</v>
      </c>
    </row>
    <row r="135" spans="1:4" ht="15.75" x14ac:dyDescent="0.25">
      <c r="A135" s="22" t="s">
        <v>40</v>
      </c>
      <c r="B135" s="35">
        <v>2163.1999999999998</v>
      </c>
      <c r="C135" s="35">
        <v>2545</v>
      </c>
      <c r="D135" s="189" t="s">
        <v>41</v>
      </c>
    </row>
    <row r="136" spans="1:4" ht="15.75" x14ac:dyDescent="0.25">
      <c r="A136" s="22" t="s">
        <v>42</v>
      </c>
      <c r="B136" s="35">
        <v>6489.8</v>
      </c>
      <c r="C136" s="35">
        <v>7635</v>
      </c>
      <c r="D136" s="189" t="s">
        <v>43</v>
      </c>
    </row>
    <row r="137" spans="1:4" ht="15.75" x14ac:dyDescent="0.25">
      <c r="A137" s="22" t="s">
        <v>44</v>
      </c>
      <c r="B137" s="35">
        <v>0</v>
      </c>
      <c r="C137" s="35">
        <v>0</v>
      </c>
      <c r="D137" s="189" t="s">
        <v>45</v>
      </c>
    </row>
    <row r="138" spans="1:4" ht="15.75" x14ac:dyDescent="0.25">
      <c r="A138" s="2" t="s">
        <v>46</v>
      </c>
      <c r="B138" s="35">
        <f t="shared" ref="B138" si="13">B139-B140</f>
        <v>-3456.3023400000002</v>
      </c>
      <c r="C138" s="35"/>
      <c r="D138" s="191" t="s">
        <v>47</v>
      </c>
    </row>
    <row r="139" spans="1:4" ht="15.75" x14ac:dyDescent="0.25">
      <c r="A139" s="17" t="s">
        <v>48</v>
      </c>
      <c r="B139" s="35">
        <f>'[1]جدول الخدمات'!$E$22</f>
        <v>633.39499999999998</v>
      </c>
      <c r="C139" s="35"/>
      <c r="D139" s="189" t="s">
        <v>49</v>
      </c>
    </row>
    <row r="140" spans="1:4" ht="15.75" x14ac:dyDescent="0.25">
      <c r="A140" s="17" t="s">
        <v>50</v>
      </c>
      <c r="B140" s="35">
        <v>4089.6973400000002</v>
      </c>
      <c r="C140" s="35"/>
      <c r="D140" s="193" t="s">
        <v>51</v>
      </c>
    </row>
    <row r="141" spans="1:4" ht="15.75" x14ac:dyDescent="0.25">
      <c r="A141" s="2" t="s">
        <v>52</v>
      </c>
      <c r="B141" s="35">
        <f t="shared" ref="B141" si="14">B142+B143</f>
        <v>-487.93</v>
      </c>
      <c r="C141" s="35"/>
      <c r="D141" s="191" t="s">
        <v>53</v>
      </c>
    </row>
    <row r="142" spans="1:4" ht="15.75" x14ac:dyDescent="0.25">
      <c r="A142" s="23" t="s">
        <v>54</v>
      </c>
      <c r="B142" s="35">
        <v>8.6</v>
      </c>
      <c r="C142" s="35"/>
      <c r="D142" s="194" t="s">
        <v>55</v>
      </c>
    </row>
    <row r="143" spans="1:4" ht="15.75" x14ac:dyDescent="0.25">
      <c r="A143" s="23" t="s">
        <v>56</v>
      </c>
      <c r="B143" s="35">
        <f t="shared" ref="B143" si="15">B144-B145</f>
        <v>-496.53000000000003</v>
      </c>
      <c r="C143" s="35"/>
      <c r="D143" s="194" t="s">
        <v>57</v>
      </c>
    </row>
    <row r="144" spans="1:4" ht="15.75" x14ac:dyDescent="0.25">
      <c r="A144" s="24" t="s">
        <v>58</v>
      </c>
      <c r="B144" s="35">
        <v>84.070000000000007</v>
      </c>
      <c r="C144" s="35"/>
      <c r="D144" s="194" t="s">
        <v>59</v>
      </c>
    </row>
    <row r="145" spans="1:5" ht="15.75" x14ac:dyDescent="0.25">
      <c r="A145" s="24" t="s">
        <v>60</v>
      </c>
      <c r="B145" s="35">
        <f t="shared" ref="B145" si="16">B146+B147</f>
        <v>580.6</v>
      </c>
      <c r="C145" s="35"/>
      <c r="D145" s="194" t="s">
        <v>61</v>
      </c>
    </row>
    <row r="146" spans="1:5" ht="15.75" x14ac:dyDescent="0.25">
      <c r="A146" s="25" t="s">
        <v>62</v>
      </c>
      <c r="B146" s="35">
        <v>325.5</v>
      </c>
      <c r="C146" s="35"/>
      <c r="D146" s="195" t="s">
        <v>220</v>
      </c>
    </row>
    <row r="147" spans="1:5" ht="15.75" x14ac:dyDescent="0.25">
      <c r="A147" s="25" t="s">
        <v>63</v>
      </c>
      <c r="B147" s="35">
        <v>255.1</v>
      </c>
      <c r="C147" s="35"/>
      <c r="D147" s="195" t="s">
        <v>221</v>
      </c>
    </row>
    <row r="148" spans="1:5" ht="15.75" x14ac:dyDescent="0.25">
      <c r="A148" s="2" t="s">
        <v>64</v>
      </c>
      <c r="B148" s="35">
        <f t="shared" ref="B148" si="17">B149+B150</f>
        <v>-1039.2</v>
      </c>
      <c r="C148" s="35"/>
      <c r="D148" s="191" t="s">
        <v>65</v>
      </c>
    </row>
    <row r="149" spans="1:5" ht="15.75" x14ac:dyDescent="0.25">
      <c r="A149" s="23" t="s">
        <v>66</v>
      </c>
      <c r="B149" s="35">
        <v>30.799999999999997</v>
      </c>
      <c r="C149" s="35"/>
      <c r="D149" s="189" t="s">
        <v>67</v>
      </c>
    </row>
    <row r="150" spans="1:5" ht="15.75" x14ac:dyDescent="0.25">
      <c r="A150" s="23" t="s">
        <v>68</v>
      </c>
      <c r="B150" s="35">
        <f t="shared" ref="B150" si="18">B151-B154</f>
        <v>-1070</v>
      </c>
      <c r="C150" s="35"/>
      <c r="D150" s="189" t="s">
        <v>69</v>
      </c>
    </row>
    <row r="151" spans="1:5" ht="15.75" x14ac:dyDescent="0.25">
      <c r="A151" s="24" t="s">
        <v>189</v>
      </c>
      <c r="B151" s="35">
        <f t="shared" ref="B151" si="19">B152+B153</f>
        <v>10.6</v>
      </c>
      <c r="C151" s="35"/>
      <c r="D151" s="189" t="s">
        <v>70</v>
      </c>
    </row>
    <row r="152" spans="1:5" ht="15.75" x14ac:dyDescent="0.25">
      <c r="A152" s="26" t="s">
        <v>187</v>
      </c>
      <c r="B152" s="35">
        <v>2.9</v>
      </c>
      <c r="C152" s="35"/>
      <c r="D152" s="194" t="s">
        <v>71</v>
      </c>
    </row>
    <row r="153" spans="1:5" ht="15.75" x14ac:dyDescent="0.25">
      <c r="A153" s="26" t="s">
        <v>188</v>
      </c>
      <c r="B153" s="35">
        <v>7.7</v>
      </c>
      <c r="C153" s="35"/>
      <c r="D153" s="197" t="s">
        <v>72</v>
      </c>
    </row>
    <row r="154" spans="1:5" ht="15.75" x14ac:dyDescent="0.25">
      <c r="A154" s="24" t="s">
        <v>190</v>
      </c>
      <c r="B154" s="35">
        <f t="shared" ref="B154" si="20">B155+B156</f>
        <v>1080.5999999999999</v>
      </c>
      <c r="C154" s="35"/>
      <c r="D154" s="189" t="s">
        <v>73</v>
      </c>
    </row>
    <row r="155" spans="1:5" ht="15.75" x14ac:dyDescent="0.25">
      <c r="A155" s="26" t="s">
        <v>191</v>
      </c>
      <c r="B155" s="35">
        <v>0</v>
      </c>
      <c r="C155" s="35"/>
      <c r="D155" s="194" t="s">
        <v>74</v>
      </c>
    </row>
    <row r="156" spans="1:5" ht="15.75" x14ac:dyDescent="0.25">
      <c r="A156" s="26" t="s">
        <v>192</v>
      </c>
      <c r="B156" s="35">
        <f t="shared" ref="B156" si="21">B157+B158</f>
        <v>1080.5999999999999</v>
      </c>
      <c r="C156" s="35"/>
      <c r="D156" s="197" t="s">
        <v>75</v>
      </c>
    </row>
    <row r="157" spans="1:5" ht="15.75" x14ac:dyDescent="0.25">
      <c r="A157" s="22" t="s">
        <v>231</v>
      </c>
      <c r="B157" s="35">
        <v>1063</v>
      </c>
      <c r="C157" s="35"/>
      <c r="D157" s="189" t="s">
        <v>76</v>
      </c>
    </row>
    <row r="158" spans="1:5" ht="15.75" x14ac:dyDescent="0.25">
      <c r="A158" s="22" t="s">
        <v>232</v>
      </c>
      <c r="B158" s="35">
        <v>17.600000000000001</v>
      </c>
      <c r="C158" s="35"/>
      <c r="D158" s="189" t="s">
        <v>77</v>
      </c>
      <c r="E158" s="177"/>
    </row>
    <row r="159" spans="1:5" ht="28.5" customHeight="1" x14ac:dyDescent="0.25">
      <c r="A159" s="218" t="s">
        <v>78</v>
      </c>
      <c r="B159" s="72"/>
      <c r="C159" s="70"/>
      <c r="D159" s="219" t="s">
        <v>79</v>
      </c>
    </row>
    <row r="160" spans="1:5" ht="45.75" customHeight="1" x14ac:dyDescent="0.25">
      <c r="A160" s="220" t="s">
        <v>355</v>
      </c>
      <c r="B160" s="221"/>
      <c r="C160" s="222"/>
      <c r="D160" s="223" t="s">
        <v>350</v>
      </c>
    </row>
    <row r="161" spans="1:4" ht="15.75" x14ac:dyDescent="0.25">
      <c r="A161" s="224" t="s">
        <v>212</v>
      </c>
      <c r="B161" s="222"/>
      <c r="C161" s="222"/>
      <c r="D161" s="225" t="s">
        <v>211</v>
      </c>
    </row>
    <row r="162" spans="1:4" ht="18.75" x14ac:dyDescent="0.3">
      <c r="A162" s="366" t="s">
        <v>288</v>
      </c>
      <c r="B162" s="366"/>
      <c r="C162" s="366"/>
      <c r="D162" s="366"/>
    </row>
    <row r="163" spans="1:4" ht="18.75" x14ac:dyDescent="0.3">
      <c r="A163" s="366" t="s">
        <v>289</v>
      </c>
      <c r="B163" s="366"/>
      <c r="C163" s="366"/>
      <c r="D163" s="366"/>
    </row>
    <row r="164" spans="1:4" ht="15.75" x14ac:dyDescent="0.25">
      <c r="A164" s="226" t="s">
        <v>80</v>
      </c>
      <c r="B164" s="372"/>
      <c r="C164" s="372"/>
      <c r="D164" s="217" t="s">
        <v>243</v>
      </c>
    </row>
    <row r="165" spans="1:4" ht="15.75" x14ac:dyDescent="0.25">
      <c r="A165" s="2" t="s">
        <v>2</v>
      </c>
      <c r="B165" s="57" t="s">
        <v>3</v>
      </c>
      <c r="C165" s="57" t="s">
        <v>4</v>
      </c>
      <c r="D165" s="189" t="s">
        <v>81</v>
      </c>
    </row>
    <row r="166" spans="1:4" ht="15.75" x14ac:dyDescent="0.25">
      <c r="A166" s="4" t="s">
        <v>82</v>
      </c>
      <c r="B166" s="35">
        <f t="shared" ref="B166" si="22">B167-B168</f>
        <v>0.8</v>
      </c>
      <c r="C166" s="35"/>
      <c r="D166" s="192" t="s">
        <v>83</v>
      </c>
    </row>
    <row r="167" spans="1:4" ht="15.75" x14ac:dyDescent="0.25">
      <c r="A167" s="2" t="s">
        <v>84</v>
      </c>
      <c r="B167" s="35">
        <v>0.8</v>
      </c>
      <c r="C167" s="35"/>
      <c r="D167" s="189" t="s">
        <v>85</v>
      </c>
    </row>
    <row r="168" spans="1:4" ht="15.75" x14ac:dyDescent="0.25">
      <c r="A168" s="2" t="s">
        <v>86</v>
      </c>
      <c r="B168" s="35">
        <v>0</v>
      </c>
      <c r="C168" s="35"/>
      <c r="D168" s="193" t="s">
        <v>87</v>
      </c>
    </row>
    <row r="169" spans="1:4" ht="15.75" x14ac:dyDescent="0.25">
      <c r="A169" s="198" t="s">
        <v>88</v>
      </c>
      <c r="B169" s="35">
        <f t="shared" ref="B169" si="23">B170+B173+B188+B204</f>
        <v>242.70000000000027</v>
      </c>
      <c r="C169" s="35"/>
      <c r="D169" s="192" t="s">
        <v>89</v>
      </c>
    </row>
    <row r="170" spans="1:4" ht="15.75" x14ac:dyDescent="0.25">
      <c r="A170" s="44" t="s">
        <v>90</v>
      </c>
      <c r="B170" s="35">
        <f t="shared" ref="B170" si="24">B171-B172</f>
        <v>846.9</v>
      </c>
      <c r="C170" s="35"/>
      <c r="D170" s="191" t="s">
        <v>91</v>
      </c>
    </row>
    <row r="171" spans="1:4" ht="15.75" x14ac:dyDescent="0.25">
      <c r="A171" s="2" t="s">
        <v>92</v>
      </c>
      <c r="B171" s="35">
        <v>54.9</v>
      </c>
      <c r="C171" s="35"/>
      <c r="D171" s="191" t="s">
        <v>93</v>
      </c>
    </row>
    <row r="172" spans="1:4" ht="15.75" x14ac:dyDescent="0.25">
      <c r="A172" s="2" t="s">
        <v>94</v>
      </c>
      <c r="B172" s="35">
        <v>-792</v>
      </c>
      <c r="C172" s="35"/>
      <c r="D172" s="191" t="s">
        <v>95</v>
      </c>
    </row>
    <row r="173" spans="1:4" ht="15.75" x14ac:dyDescent="0.25">
      <c r="A173" s="44" t="s">
        <v>96</v>
      </c>
      <c r="B173" s="35">
        <f t="shared" ref="B173" si="25">B174-B181</f>
        <v>-694.3</v>
      </c>
      <c r="C173" s="35"/>
      <c r="D173" s="192" t="s">
        <v>97</v>
      </c>
    </row>
    <row r="174" spans="1:4" ht="15.75" x14ac:dyDescent="0.25">
      <c r="A174" s="199" t="s">
        <v>98</v>
      </c>
      <c r="B174" s="35">
        <f t="shared" ref="B174" si="26">B175+B178</f>
        <v>-696.8</v>
      </c>
      <c r="C174" s="35"/>
      <c r="D174" s="191" t="s">
        <v>99</v>
      </c>
    </row>
    <row r="175" spans="1:4" ht="15.75" x14ac:dyDescent="0.25">
      <c r="A175" s="44" t="s">
        <v>100</v>
      </c>
      <c r="B175" s="35">
        <f t="shared" ref="B175" si="27">B176-B177</f>
        <v>-697.5</v>
      </c>
      <c r="C175" s="35"/>
      <c r="D175" s="192" t="s">
        <v>101</v>
      </c>
    </row>
    <row r="176" spans="1:4" ht="15.75" x14ac:dyDescent="0.25">
      <c r="A176" s="45" t="s">
        <v>102</v>
      </c>
      <c r="B176" s="35">
        <v>8696.5</v>
      </c>
      <c r="C176" s="35"/>
      <c r="D176" s="191" t="s">
        <v>103</v>
      </c>
    </row>
    <row r="177" spans="1:4" ht="15.75" x14ac:dyDescent="0.25">
      <c r="A177" s="45" t="s">
        <v>104</v>
      </c>
      <c r="B177" s="35">
        <v>9394</v>
      </c>
      <c r="C177" s="35"/>
      <c r="D177" s="191" t="s">
        <v>105</v>
      </c>
    </row>
    <row r="178" spans="1:4" ht="15.75" x14ac:dyDescent="0.25">
      <c r="A178" s="44" t="s">
        <v>106</v>
      </c>
      <c r="B178" s="35">
        <f t="shared" ref="B178" si="28">B179-B180</f>
        <v>0.7</v>
      </c>
      <c r="C178" s="35"/>
      <c r="D178" s="192" t="s">
        <v>107</v>
      </c>
    </row>
    <row r="179" spans="1:4" ht="15.75" x14ac:dyDescent="0.25">
      <c r="A179" s="45" t="s">
        <v>108</v>
      </c>
      <c r="B179" s="35">
        <v>0.7</v>
      </c>
      <c r="C179" s="35"/>
      <c r="D179" s="191" t="s">
        <v>103</v>
      </c>
    </row>
    <row r="180" spans="1:4" ht="15.75" x14ac:dyDescent="0.25">
      <c r="A180" s="45" t="s">
        <v>109</v>
      </c>
      <c r="B180" s="35">
        <v>0</v>
      </c>
      <c r="C180" s="35"/>
      <c r="D180" s="191" t="s">
        <v>105</v>
      </c>
    </row>
    <row r="181" spans="1:4" ht="15.75" x14ac:dyDescent="0.25">
      <c r="A181" s="199" t="s">
        <v>110</v>
      </c>
      <c r="B181" s="35">
        <f t="shared" ref="B181" si="29">B182+B185</f>
        <v>-2.5</v>
      </c>
      <c r="C181" s="35"/>
      <c r="D181" s="193" t="s">
        <v>111</v>
      </c>
    </row>
    <row r="182" spans="1:4" ht="15.75" x14ac:dyDescent="0.25">
      <c r="A182" s="45" t="s">
        <v>112</v>
      </c>
      <c r="B182" s="35">
        <f t="shared" ref="B182" si="30">B183-B184</f>
        <v>0</v>
      </c>
      <c r="C182" s="35"/>
      <c r="D182" s="191" t="s">
        <v>101</v>
      </c>
    </row>
    <row r="183" spans="1:4" ht="15.75" x14ac:dyDescent="0.25">
      <c r="A183" s="45" t="s">
        <v>113</v>
      </c>
      <c r="B183" s="35">
        <v>0</v>
      </c>
      <c r="C183" s="35"/>
      <c r="D183" s="191" t="s">
        <v>103</v>
      </c>
    </row>
    <row r="184" spans="1:4" ht="15.75" x14ac:dyDescent="0.25">
      <c r="A184" s="45" t="s">
        <v>109</v>
      </c>
      <c r="B184" s="35">
        <v>0</v>
      </c>
      <c r="C184" s="35"/>
      <c r="D184" s="191" t="s">
        <v>105</v>
      </c>
    </row>
    <row r="185" spans="1:4" ht="15.75" x14ac:dyDescent="0.25">
      <c r="A185" s="46" t="s">
        <v>114</v>
      </c>
      <c r="B185" s="35">
        <f t="shared" ref="B185" si="31">B186-B187</f>
        <v>-2.5</v>
      </c>
      <c r="C185" s="35"/>
      <c r="D185" s="191" t="s">
        <v>107</v>
      </c>
    </row>
    <row r="186" spans="1:4" ht="15.75" x14ac:dyDescent="0.25">
      <c r="A186" s="45" t="s">
        <v>113</v>
      </c>
      <c r="B186" s="35">
        <v>25.4</v>
      </c>
      <c r="C186" s="35"/>
      <c r="D186" s="191" t="s">
        <v>115</v>
      </c>
    </row>
    <row r="187" spans="1:4" ht="15.75" x14ac:dyDescent="0.25">
      <c r="A187" s="45" t="s">
        <v>116</v>
      </c>
      <c r="B187" s="35">
        <v>27.9</v>
      </c>
      <c r="C187" s="35"/>
      <c r="D187" s="191" t="s">
        <v>117</v>
      </c>
    </row>
    <row r="188" spans="1:4" ht="15.75" x14ac:dyDescent="0.25">
      <c r="A188" s="44" t="s">
        <v>118</v>
      </c>
      <c r="B188" s="35">
        <f t="shared" ref="B188" si="32">B189+B200+B203</f>
        <v>-3668</v>
      </c>
      <c r="C188" s="35"/>
      <c r="D188" s="192" t="s">
        <v>119</v>
      </c>
    </row>
    <row r="189" spans="1:4" ht="15.75" x14ac:dyDescent="0.25">
      <c r="A189" s="47" t="s">
        <v>120</v>
      </c>
      <c r="B189" s="35">
        <f t="shared" ref="B189" si="33">B190-B195</f>
        <v>-3251.4</v>
      </c>
      <c r="C189" s="35"/>
      <c r="D189" s="200" t="s">
        <v>121</v>
      </c>
    </row>
    <row r="190" spans="1:4" ht="15.75" x14ac:dyDescent="0.25">
      <c r="A190" s="199" t="s">
        <v>122</v>
      </c>
      <c r="B190" s="35">
        <f t="shared" ref="B190" si="34">B191+B192+B193+B194</f>
        <v>-3173.13</v>
      </c>
      <c r="C190" s="35"/>
      <c r="D190" s="191" t="s">
        <v>123</v>
      </c>
    </row>
    <row r="191" spans="1:4" ht="15.75" x14ac:dyDescent="0.25">
      <c r="A191" s="201" t="s">
        <v>124</v>
      </c>
      <c r="B191" s="35">
        <v>-3.4</v>
      </c>
      <c r="C191" s="35"/>
      <c r="D191" s="191" t="s">
        <v>125</v>
      </c>
    </row>
    <row r="192" spans="1:4" ht="15.75" x14ac:dyDescent="0.25">
      <c r="A192" s="48" t="s">
        <v>126</v>
      </c>
      <c r="B192" s="35">
        <v>-2228</v>
      </c>
      <c r="C192" s="35"/>
      <c r="D192" s="191" t="s">
        <v>127</v>
      </c>
    </row>
    <row r="193" spans="1:4" ht="15.75" x14ac:dyDescent="0.25">
      <c r="A193" s="201" t="s">
        <v>128</v>
      </c>
      <c r="B193" s="35">
        <v>-941.73</v>
      </c>
      <c r="C193" s="35"/>
      <c r="D193" s="191" t="s">
        <v>129</v>
      </c>
    </row>
    <row r="194" spans="1:4" ht="15.75" x14ac:dyDescent="0.25">
      <c r="A194" s="201" t="s">
        <v>130</v>
      </c>
      <c r="B194" s="35">
        <v>0</v>
      </c>
      <c r="C194" s="35"/>
      <c r="D194" s="191" t="s">
        <v>131</v>
      </c>
    </row>
    <row r="195" spans="1:4" ht="15.75" x14ac:dyDescent="0.25">
      <c r="A195" s="199" t="s">
        <v>110</v>
      </c>
      <c r="B195" s="35">
        <f t="shared" ref="B195" si="35">B196+B197+B198+B199</f>
        <v>78.269999999999982</v>
      </c>
      <c r="C195" s="35"/>
      <c r="D195" s="193" t="s">
        <v>132</v>
      </c>
    </row>
    <row r="196" spans="1:4" ht="15.75" x14ac:dyDescent="0.25">
      <c r="A196" s="202" t="s">
        <v>133</v>
      </c>
      <c r="B196" s="35">
        <v>123.17</v>
      </c>
      <c r="C196" s="35"/>
      <c r="D196" s="191" t="s">
        <v>134</v>
      </c>
    </row>
    <row r="197" spans="1:4" ht="15.75" x14ac:dyDescent="0.25">
      <c r="A197" s="201" t="s">
        <v>135</v>
      </c>
      <c r="B197" s="35">
        <v>416</v>
      </c>
      <c r="C197" s="35"/>
      <c r="D197" s="191" t="s">
        <v>136</v>
      </c>
    </row>
    <row r="198" spans="1:4" ht="15.75" x14ac:dyDescent="0.25">
      <c r="A198" s="201" t="s">
        <v>137</v>
      </c>
      <c r="B198" s="35">
        <v>-460.9</v>
      </c>
      <c r="C198" s="35"/>
      <c r="D198" s="191" t="s">
        <v>138</v>
      </c>
    </row>
    <row r="199" spans="1:4" ht="15.75" x14ac:dyDescent="0.25">
      <c r="A199" s="201" t="s">
        <v>128</v>
      </c>
      <c r="B199" s="35">
        <v>0</v>
      </c>
      <c r="C199" s="35"/>
      <c r="D199" s="191" t="s">
        <v>233</v>
      </c>
    </row>
    <row r="200" spans="1:4" ht="36.75" customHeight="1" x14ac:dyDescent="0.25">
      <c r="A200" s="49" t="s">
        <v>140</v>
      </c>
      <c r="B200" s="35">
        <f t="shared" ref="B200" si="36">B201-B202</f>
        <v>-359.6</v>
      </c>
      <c r="C200" s="35"/>
      <c r="D200" s="203" t="s">
        <v>222</v>
      </c>
    </row>
    <row r="201" spans="1:4" ht="15.75" x14ac:dyDescent="0.25">
      <c r="A201" s="199" t="s">
        <v>142</v>
      </c>
      <c r="B201" s="35">
        <v>-322.10000000000002</v>
      </c>
      <c r="C201" s="35"/>
      <c r="D201" s="189" t="s">
        <v>143</v>
      </c>
    </row>
    <row r="202" spans="1:4" ht="15.75" x14ac:dyDescent="0.25">
      <c r="A202" s="199" t="s">
        <v>144</v>
      </c>
      <c r="B202" s="35">
        <v>37.5</v>
      </c>
      <c r="C202" s="35"/>
      <c r="D202" s="189" t="s">
        <v>145</v>
      </c>
    </row>
    <row r="203" spans="1:4" ht="15.75" x14ac:dyDescent="0.25">
      <c r="A203" s="50" t="s">
        <v>146</v>
      </c>
      <c r="B203" s="35">
        <v>-57</v>
      </c>
      <c r="C203" s="35"/>
      <c r="D203" s="200" t="s">
        <v>150</v>
      </c>
    </row>
    <row r="204" spans="1:4" ht="15.75" x14ac:dyDescent="0.25">
      <c r="A204" s="51" t="s">
        <v>151</v>
      </c>
      <c r="B204" s="35">
        <f t="shared" ref="B204" si="37">B207</f>
        <v>3758.1000000000004</v>
      </c>
      <c r="C204" s="35"/>
      <c r="D204" s="192" t="s">
        <v>152</v>
      </c>
    </row>
    <row r="205" spans="1:4" ht="15.75" x14ac:dyDescent="0.25">
      <c r="A205" s="45" t="s">
        <v>153</v>
      </c>
      <c r="B205" s="35">
        <f t="shared" ref="B205:B206" si="38">B206</f>
        <v>3758.1000000000004</v>
      </c>
      <c r="C205" s="35"/>
      <c r="D205" s="191" t="s">
        <v>154</v>
      </c>
    </row>
    <row r="206" spans="1:4" ht="15.75" x14ac:dyDescent="0.25">
      <c r="A206" s="204" t="s">
        <v>155</v>
      </c>
      <c r="B206" s="35">
        <f t="shared" si="38"/>
        <v>3758.1000000000004</v>
      </c>
      <c r="C206" s="35"/>
      <c r="D206" s="191" t="s">
        <v>156</v>
      </c>
    </row>
    <row r="207" spans="1:4" ht="15.75" x14ac:dyDescent="0.25">
      <c r="A207" s="204" t="s">
        <v>157</v>
      </c>
      <c r="B207" s="35">
        <f t="shared" ref="B207" si="39">B208+B209+B210+B211</f>
        <v>3758.1000000000004</v>
      </c>
      <c r="C207" s="35"/>
      <c r="D207" s="191" t="s">
        <v>158</v>
      </c>
    </row>
    <row r="208" spans="1:4" ht="15.75" x14ac:dyDescent="0.25">
      <c r="A208" s="205" t="s">
        <v>159</v>
      </c>
      <c r="B208" s="35">
        <v>0</v>
      </c>
      <c r="C208" s="35"/>
      <c r="D208" s="206" t="s">
        <v>160</v>
      </c>
    </row>
    <row r="209" spans="1:4" ht="15.75" x14ac:dyDescent="0.25">
      <c r="A209" s="205" t="s">
        <v>161</v>
      </c>
      <c r="B209" s="35">
        <v>-4.2</v>
      </c>
      <c r="C209" s="35"/>
      <c r="D209" s="206" t="s">
        <v>162</v>
      </c>
    </row>
    <row r="210" spans="1:4" ht="15.75" x14ac:dyDescent="0.25">
      <c r="A210" s="205" t="s">
        <v>163</v>
      </c>
      <c r="B210" s="35">
        <v>0</v>
      </c>
      <c r="C210" s="35"/>
      <c r="D210" s="206" t="s">
        <v>164</v>
      </c>
    </row>
    <row r="211" spans="1:4" ht="15.75" x14ac:dyDescent="0.25">
      <c r="A211" s="205" t="s">
        <v>165</v>
      </c>
      <c r="B211" s="35">
        <f>B212+B215</f>
        <v>3762.3</v>
      </c>
      <c r="C211" s="35"/>
      <c r="D211" s="206" t="s">
        <v>166</v>
      </c>
    </row>
    <row r="212" spans="1:4" ht="15.75" x14ac:dyDescent="0.25">
      <c r="A212" s="207" t="s">
        <v>167</v>
      </c>
      <c r="B212" s="35">
        <f t="shared" ref="B212" si="40">B213+B214</f>
        <v>2768.9</v>
      </c>
      <c r="C212" s="35"/>
      <c r="D212" s="208" t="s">
        <v>168</v>
      </c>
    </row>
    <row r="213" spans="1:4" ht="15.75" x14ac:dyDescent="0.25">
      <c r="A213" s="209" t="s">
        <v>169</v>
      </c>
      <c r="B213" s="35">
        <v>500.9</v>
      </c>
      <c r="C213" s="35"/>
      <c r="D213" s="194" t="s">
        <v>170</v>
      </c>
    </row>
    <row r="214" spans="1:4" ht="15.75" x14ac:dyDescent="0.25">
      <c r="A214" s="209" t="s">
        <v>171</v>
      </c>
      <c r="B214" s="35">
        <v>2268</v>
      </c>
      <c r="C214" s="35"/>
      <c r="D214" s="189" t="s">
        <v>172</v>
      </c>
    </row>
    <row r="215" spans="1:4" ht="15.75" x14ac:dyDescent="0.25">
      <c r="A215" s="207" t="s">
        <v>173</v>
      </c>
      <c r="B215" s="35">
        <f t="shared" ref="B215" si="41">B216+B217+B218</f>
        <v>993.4</v>
      </c>
      <c r="C215" s="35"/>
      <c r="D215" s="208" t="s">
        <v>174</v>
      </c>
    </row>
    <row r="216" spans="1:4" ht="15.75" x14ac:dyDescent="0.25">
      <c r="A216" s="210" t="s">
        <v>175</v>
      </c>
      <c r="B216" s="35">
        <v>0</v>
      </c>
      <c r="C216" s="35"/>
      <c r="D216" s="189" t="s">
        <v>176</v>
      </c>
    </row>
    <row r="217" spans="1:4" ht="15.75" x14ac:dyDescent="0.25">
      <c r="A217" s="210" t="s">
        <v>177</v>
      </c>
      <c r="B217" s="35">
        <v>0</v>
      </c>
      <c r="C217" s="35"/>
      <c r="D217" s="189" t="s">
        <v>178</v>
      </c>
    </row>
    <row r="218" spans="1:4" ht="32.25" customHeight="1" x14ac:dyDescent="0.25">
      <c r="A218" s="52" t="s">
        <v>210</v>
      </c>
      <c r="B218" s="35">
        <v>993.4</v>
      </c>
      <c r="C218" s="35"/>
      <c r="D218" s="211" t="s">
        <v>209</v>
      </c>
    </row>
    <row r="219" spans="1:4" ht="15.75" x14ac:dyDescent="0.25">
      <c r="A219" s="207" t="s">
        <v>181</v>
      </c>
      <c r="B219" s="35">
        <v>0</v>
      </c>
      <c r="C219" s="35"/>
      <c r="D219" s="208" t="s">
        <v>182</v>
      </c>
    </row>
    <row r="220" spans="1:4" ht="53.25" customHeight="1" x14ac:dyDescent="0.25">
      <c r="A220" s="74" t="s">
        <v>259</v>
      </c>
      <c r="B220" s="35">
        <f t="shared" ref="B220" si="42">B169-(B117+B166)</f>
        <v>-5868.5976599999958</v>
      </c>
      <c r="C220" s="35"/>
      <c r="D220" s="212" t="s">
        <v>223</v>
      </c>
    </row>
    <row r="221" spans="1:4" ht="7.5" customHeight="1" x14ac:dyDescent="0.25">
      <c r="A221" s="213"/>
      <c r="B221" s="213"/>
      <c r="C221" s="213"/>
      <c r="D221" s="213"/>
    </row>
    <row r="222" spans="1:4" ht="47.25" customHeight="1" x14ac:dyDescent="0.25">
      <c r="A222" s="214" t="s">
        <v>185</v>
      </c>
      <c r="B222" s="213"/>
      <c r="C222" s="213"/>
      <c r="D222" s="215" t="s">
        <v>260</v>
      </c>
    </row>
    <row r="223" spans="1:4" ht="15" x14ac:dyDescent="0.25">
      <c r="A223" s="213"/>
      <c r="B223" s="213"/>
      <c r="C223" s="213"/>
      <c r="D223" s="213"/>
    </row>
    <row r="224" spans="1:4" ht="15" x14ac:dyDescent="0.25">
      <c r="A224" s="213"/>
      <c r="B224" s="213"/>
      <c r="C224" s="213"/>
      <c r="D224" s="213"/>
    </row>
    <row r="225" spans="1:4" ht="15" x14ac:dyDescent="0.25">
      <c r="A225" s="213"/>
      <c r="B225" s="213"/>
      <c r="C225" s="213"/>
      <c r="D225" s="213"/>
    </row>
    <row r="226" spans="1:4" ht="15" x14ac:dyDescent="0.25">
      <c r="A226" s="213"/>
      <c r="B226" s="213"/>
      <c r="C226" s="213"/>
      <c r="D226" s="213"/>
    </row>
    <row r="227" spans="1:4" ht="18.75" x14ac:dyDescent="0.3">
      <c r="A227" s="366" t="s">
        <v>290</v>
      </c>
      <c r="B227" s="366"/>
      <c r="C227" s="366"/>
      <c r="D227" s="366"/>
    </row>
    <row r="228" spans="1:4" ht="18.75" x14ac:dyDescent="0.3">
      <c r="A228" s="366" t="s">
        <v>291</v>
      </c>
      <c r="B228" s="366"/>
      <c r="C228" s="366"/>
      <c r="D228" s="366"/>
    </row>
    <row r="229" spans="1:4" ht="15.75" x14ac:dyDescent="0.25">
      <c r="A229" s="216" t="s">
        <v>0</v>
      </c>
      <c r="B229" s="373"/>
      <c r="C229" s="373"/>
      <c r="D229" s="217" t="s">
        <v>243</v>
      </c>
    </row>
    <row r="230" spans="1:4" ht="15.75" x14ac:dyDescent="0.25">
      <c r="A230" s="2" t="s">
        <v>2</v>
      </c>
      <c r="B230" s="57" t="s">
        <v>3</v>
      </c>
      <c r="C230" s="57" t="s">
        <v>4</v>
      </c>
      <c r="D230" s="193" t="s">
        <v>5</v>
      </c>
    </row>
    <row r="231" spans="1:4" ht="15.75" x14ac:dyDescent="0.25">
      <c r="A231" s="4" t="s">
        <v>6</v>
      </c>
      <c r="B231" s="77">
        <f t="shared" ref="B231" si="43">B232+B252+B255+B262</f>
        <v>916.3826600000009</v>
      </c>
      <c r="C231" s="77"/>
      <c r="D231" s="192" t="s">
        <v>7</v>
      </c>
    </row>
    <row r="232" spans="1:4" ht="15.75" x14ac:dyDescent="0.25">
      <c r="A232" s="2" t="s">
        <v>8</v>
      </c>
      <c r="B232" s="35">
        <f t="shared" ref="B232" si="44">B233-B241</f>
        <v>6793.5400000000009</v>
      </c>
      <c r="C232" s="35"/>
      <c r="D232" s="191" t="s">
        <v>9</v>
      </c>
    </row>
    <row r="233" spans="1:4" ht="15.75" x14ac:dyDescent="0.25">
      <c r="A233" s="17" t="s">
        <v>10</v>
      </c>
      <c r="B233" s="35">
        <f t="shared" ref="B233" si="45">B234+B237+B240</f>
        <v>22489.74</v>
      </c>
      <c r="C233" s="35"/>
      <c r="D233" s="189" t="s">
        <v>11</v>
      </c>
    </row>
    <row r="234" spans="1:4" ht="15.75" x14ac:dyDescent="0.25">
      <c r="A234" s="18" t="s">
        <v>12</v>
      </c>
      <c r="B234" s="35">
        <f t="shared" ref="B234" si="46">B235+B236</f>
        <v>22366.14</v>
      </c>
      <c r="C234" s="35"/>
      <c r="D234" s="190" t="s">
        <v>13</v>
      </c>
    </row>
    <row r="235" spans="1:4" ht="15.75" x14ac:dyDescent="0.25">
      <c r="A235" s="18" t="s">
        <v>14</v>
      </c>
      <c r="B235" s="35">
        <v>22349.64</v>
      </c>
      <c r="C235" s="35"/>
      <c r="D235" s="190" t="s">
        <v>15</v>
      </c>
    </row>
    <row r="236" spans="1:4" ht="15.75" x14ac:dyDescent="0.25">
      <c r="A236" s="18" t="s">
        <v>16</v>
      </c>
      <c r="B236" s="35">
        <v>16.5</v>
      </c>
      <c r="C236" s="35"/>
      <c r="D236" s="190" t="s">
        <v>17</v>
      </c>
    </row>
    <row r="237" spans="1:4" ht="15.75" x14ac:dyDescent="0.25">
      <c r="A237" s="18" t="s">
        <v>18</v>
      </c>
      <c r="B237" s="35">
        <f t="shared" ref="B237" si="47">B238+B239</f>
        <v>63.7</v>
      </c>
      <c r="C237" s="35"/>
      <c r="D237" s="190" t="s">
        <v>19</v>
      </c>
    </row>
    <row r="238" spans="1:4" ht="15.75" x14ac:dyDescent="0.25">
      <c r="A238" s="18" t="s">
        <v>20</v>
      </c>
      <c r="B238" s="35">
        <v>59.7</v>
      </c>
      <c r="C238" s="35"/>
      <c r="D238" s="190" t="s">
        <v>21</v>
      </c>
    </row>
    <row r="239" spans="1:4" ht="15.75" x14ac:dyDescent="0.25">
      <c r="A239" s="18" t="s">
        <v>16</v>
      </c>
      <c r="B239" s="35">
        <v>4</v>
      </c>
      <c r="C239" s="35"/>
      <c r="D239" s="190" t="s">
        <v>17</v>
      </c>
    </row>
    <row r="240" spans="1:4" ht="26.25" customHeight="1" x14ac:dyDescent="0.25">
      <c r="A240" s="19" t="s">
        <v>22</v>
      </c>
      <c r="B240" s="35">
        <v>59.9</v>
      </c>
      <c r="C240" s="35"/>
      <c r="D240" s="190" t="s">
        <v>23</v>
      </c>
    </row>
    <row r="241" spans="1:4" ht="15.75" x14ac:dyDescent="0.25">
      <c r="A241" s="17" t="s">
        <v>24</v>
      </c>
      <c r="B241" s="35">
        <f t="shared" ref="B241:C241" si="48">B242+B248</f>
        <v>15696.2</v>
      </c>
      <c r="C241" s="35">
        <f t="shared" si="48"/>
        <v>18466.2</v>
      </c>
      <c r="D241" s="189" t="s">
        <v>25</v>
      </c>
    </row>
    <row r="242" spans="1:4" ht="15.75" x14ac:dyDescent="0.25">
      <c r="A242" s="20" t="s">
        <v>26</v>
      </c>
      <c r="B242" s="35">
        <f t="shared" ref="B242:C242" si="49">B243+B244+B245+B246+B247</f>
        <v>5536.2</v>
      </c>
      <c r="C242" s="35">
        <f t="shared" si="49"/>
        <v>6513.2</v>
      </c>
      <c r="D242" s="191" t="s">
        <v>27</v>
      </c>
    </row>
    <row r="243" spans="1:4" ht="15.75" x14ac:dyDescent="0.25">
      <c r="A243" s="21" t="s">
        <v>28</v>
      </c>
      <c r="B243" s="35">
        <v>1560.1</v>
      </c>
      <c r="C243" s="35">
        <v>1835.4</v>
      </c>
      <c r="D243" s="189" t="s">
        <v>29</v>
      </c>
    </row>
    <row r="244" spans="1:4" ht="15.75" x14ac:dyDescent="0.25">
      <c r="A244" s="21" t="s">
        <v>30</v>
      </c>
      <c r="B244" s="35">
        <v>2401.6</v>
      </c>
      <c r="C244" s="35">
        <v>2825.4</v>
      </c>
      <c r="D244" s="189" t="s">
        <v>31</v>
      </c>
    </row>
    <row r="245" spans="1:4" ht="15.75" x14ac:dyDescent="0.25">
      <c r="A245" s="20" t="s">
        <v>32</v>
      </c>
      <c r="B245" s="35">
        <v>1125.5</v>
      </c>
      <c r="C245" s="35">
        <v>1324.1</v>
      </c>
      <c r="D245" s="189" t="s">
        <v>33</v>
      </c>
    </row>
    <row r="246" spans="1:4" ht="15.75" x14ac:dyDescent="0.25">
      <c r="A246" s="20" t="s">
        <v>34</v>
      </c>
      <c r="B246" s="35">
        <v>440</v>
      </c>
      <c r="C246" s="35">
        <v>517.70000000000005</v>
      </c>
      <c r="D246" s="189" t="s">
        <v>35</v>
      </c>
    </row>
    <row r="247" spans="1:4" ht="15.75" x14ac:dyDescent="0.25">
      <c r="A247" s="20" t="s">
        <v>36</v>
      </c>
      <c r="B247" s="35">
        <v>9</v>
      </c>
      <c r="C247" s="35">
        <v>10.6</v>
      </c>
      <c r="D247" s="189" t="s">
        <v>37</v>
      </c>
    </row>
    <row r="248" spans="1:4" ht="15.75" x14ac:dyDescent="0.25">
      <c r="A248" s="20" t="s">
        <v>38</v>
      </c>
      <c r="B248" s="35">
        <f t="shared" ref="B248:C248" si="50">B249+B250+B251</f>
        <v>10160</v>
      </c>
      <c r="C248" s="35">
        <f t="shared" si="50"/>
        <v>11953</v>
      </c>
      <c r="D248" s="191" t="s">
        <v>39</v>
      </c>
    </row>
    <row r="249" spans="1:4" ht="15.75" x14ac:dyDescent="0.25">
      <c r="A249" s="22" t="s">
        <v>40</v>
      </c>
      <c r="B249" s="54">
        <v>2540</v>
      </c>
      <c r="C249" s="54">
        <v>2988.2</v>
      </c>
      <c r="D249" s="189" t="s">
        <v>41</v>
      </c>
    </row>
    <row r="250" spans="1:4" ht="15.75" x14ac:dyDescent="0.25">
      <c r="A250" s="22" t="s">
        <v>42</v>
      </c>
      <c r="B250" s="35">
        <v>7620</v>
      </c>
      <c r="C250" s="35">
        <v>8964.7999999999993</v>
      </c>
      <c r="D250" s="189" t="s">
        <v>43</v>
      </c>
    </row>
    <row r="251" spans="1:4" ht="15.75" x14ac:dyDescent="0.25">
      <c r="A251" s="22" t="s">
        <v>44</v>
      </c>
      <c r="B251" s="35">
        <v>0</v>
      </c>
      <c r="C251" s="35">
        <v>0</v>
      </c>
      <c r="D251" s="189" t="s">
        <v>45</v>
      </c>
    </row>
    <row r="252" spans="1:4" ht="15.75" x14ac:dyDescent="0.25">
      <c r="A252" s="2" t="s">
        <v>46</v>
      </c>
      <c r="B252" s="35">
        <f t="shared" ref="B252" si="51">B253-B254</f>
        <v>-4525.7573400000001</v>
      </c>
      <c r="C252" s="35"/>
      <c r="D252" s="191" t="s">
        <v>47</v>
      </c>
    </row>
    <row r="253" spans="1:4" ht="15.75" x14ac:dyDescent="0.25">
      <c r="A253" s="17" t="s">
        <v>48</v>
      </c>
      <c r="B253" s="35">
        <f>'[1]جدول الخدمات'!$H$22</f>
        <v>510.01799999999997</v>
      </c>
      <c r="C253" s="35"/>
      <c r="D253" s="189" t="s">
        <v>49</v>
      </c>
    </row>
    <row r="254" spans="1:4" ht="15.75" x14ac:dyDescent="0.25">
      <c r="A254" s="17" t="s">
        <v>50</v>
      </c>
      <c r="B254" s="35">
        <v>5035.7753400000001</v>
      </c>
      <c r="C254" s="35"/>
      <c r="D254" s="193" t="s">
        <v>51</v>
      </c>
    </row>
    <row r="255" spans="1:4" ht="15.75" x14ac:dyDescent="0.25">
      <c r="A255" s="2" t="s">
        <v>52</v>
      </c>
      <c r="B255" s="35">
        <f t="shared" ref="B255" si="52">B256+B257</f>
        <v>-101.2</v>
      </c>
      <c r="C255" s="35"/>
      <c r="D255" s="191" t="s">
        <v>53</v>
      </c>
    </row>
    <row r="256" spans="1:4" ht="15.75" x14ac:dyDescent="0.25">
      <c r="A256" s="23" t="s">
        <v>54</v>
      </c>
      <c r="B256" s="35">
        <v>8.1999999999999993</v>
      </c>
      <c r="C256" s="35"/>
      <c r="D256" s="194" t="s">
        <v>55</v>
      </c>
    </row>
    <row r="257" spans="1:4" ht="15.75" x14ac:dyDescent="0.25">
      <c r="A257" s="23" t="s">
        <v>56</v>
      </c>
      <c r="B257" s="35">
        <f t="shared" ref="B257" si="53">B258-B259</f>
        <v>-109.4</v>
      </c>
      <c r="C257" s="35"/>
      <c r="D257" s="194" t="s">
        <v>57</v>
      </c>
    </row>
    <row r="258" spans="1:4" ht="15.75" x14ac:dyDescent="0.25">
      <c r="A258" s="24" t="s">
        <v>58</v>
      </c>
      <c r="B258" s="35">
        <v>114</v>
      </c>
      <c r="C258" s="35"/>
      <c r="D258" s="194" t="s">
        <v>59</v>
      </c>
    </row>
    <row r="259" spans="1:4" ht="15.75" x14ac:dyDescent="0.25">
      <c r="A259" s="24" t="s">
        <v>60</v>
      </c>
      <c r="B259" s="35">
        <f t="shared" ref="B259" si="54">B260+B261</f>
        <v>223.4</v>
      </c>
      <c r="C259" s="35"/>
      <c r="D259" s="194" t="s">
        <v>61</v>
      </c>
    </row>
    <row r="260" spans="1:4" ht="15.75" x14ac:dyDescent="0.25">
      <c r="A260" s="25" t="s">
        <v>62</v>
      </c>
      <c r="B260" s="35">
        <v>0</v>
      </c>
      <c r="C260" s="35"/>
      <c r="D260" s="197" t="s">
        <v>234</v>
      </c>
    </row>
    <row r="261" spans="1:4" ht="15.75" x14ac:dyDescent="0.25">
      <c r="A261" s="25" t="s">
        <v>63</v>
      </c>
      <c r="B261" s="35">
        <v>223.4</v>
      </c>
      <c r="C261" s="35"/>
      <c r="D261" s="197" t="s">
        <v>235</v>
      </c>
    </row>
    <row r="262" spans="1:4" ht="15.75" x14ac:dyDescent="0.25">
      <c r="A262" s="2" t="s">
        <v>64</v>
      </c>
      <c r="B262" s="35">
        <f t="shared" ref="B262" si="55">B263+B264</f>
        <v>-1250.2</v>
      </c>
      <c r="C262" s="35"/>
      <c r="D262" s="191" t="s">
        <v>65</v>
      </c>
    </row>
    <row r="263" spans="1:4" ht="15.75" x14ac:dyDescent="0.25">
      <c r="A263" s="23" t="s">
        <v>66</v>
      </c>
      <c r="B263" s="35">
        <v>32.90000000000002</v>
      </c>
      <c r="C263" s="35"/>
      <c r="D263" s="189" t="s">
        <v>67</v>
      </c>
    </row>
    <row r="264" spans="1:4" ht="15.75" x14ac:dyDescent="0.25">
      <c r="A264" s="23" t="s">
        <v>68</v>
      </c>
      <c r="B264" s="35">
        <f t="shared" ref="B264" si="56">B265-B268</f>
        <v>-1283.1000000000001</v>
      </c>
      <c r="C264" s="35"/>
      <c r="D264" s="189" t="s">
        <v>69</v>
      </c>
    </row>
    <row r="265" spans="1:4" ht="15.75" x14ac:dyDescent="0.25">
      <c r="A265" s="24" t="s">
        <v>189</v>
      </c>
      <c r="B265" s="35">
        <v>9.4</v>
      </c>
      <c r="C265" s="35"/>
      <c r="D265" s="189" t="s">
        <v>70</v>
      </c>
    </row>
    <row r="266" spans="1:4" ht="15.75" x14ac:dyDescent="0.25">
      <c r="A266" s="26" t="s">
        <v>187</v>
      </c>
      <c r="B266" s="35">
        <v>6.3</v>
      </c>
      <c r="C266" s="35"/>
      <c r="D266" s="194" t="s">
        <v>71</v>
      </c>
    </row>
    <row r="267" spans="1:4" ht="15.75" x14ac:dyDescent="0.25">
      <c r="A267" s="26" t="s">
        <v>188</v>
      </c>
      <c r="B267" s="35">
        <v>3.1</v>
      </c>
      <c r="C267" s="35"/>
      <c r="D267" s="197" t="s">
        <v>72</v>
      </c>
    </row>
    <row r="268" spans="1:4" ht="15.75" x14ac:dyDescent="0.25">
      <c r="A268" s="24" t="s">
        <v>190</v>
      </c>
      <c r="B268" s="35">
        <f t="shared" ref="B268" si="57">B269+B270</f>
        <v>1292.5000000000002</v>
      </c>
      <c r="C268" s="35"/>
      <c r="D268" s="189" t="s">
        <v>73</v>
      </c>
    </row>
    <row r="269" spans="1:4" ht="15.75" x14ac:dyDescent="0.25">
      <c r="A269" s="26" t="s">
        <v>191</v>
      </c>
      <c r="B269" s="35">
        <v>36.4</v>
      </c>
      <c r="C269" s="35"/>
      <c r="D269" s="194" t="s">
        <v>74</v>
      </c>
    </row>
    <row r="270" spans="1:4" ht="15.75" x14ac:dyDescent="0.25">
      <c r="A270" s="26" t="s">
        <v>192</v>
      </c>
      <c r="B270" s="35">
        <f>B271+B272</f>
        <v>1256.1000000000001</v>
      </c>
      <c r="C270" s="35"/>
      <c r="D270" s="197" t="s">
        <v>75</v>
      </c>
    </row>
    <row r="271" spans="1:4" ht="15.75" x14ac:dyDescent="0.25">
      <c r="A271" s="22" t="s">
        <v>236</v>
      </c>
      <c r="B271" s="35">
        <v>1247.2</v>
      </c>
      <c r="C271" s="35"/>
      <c r="D271" s="189" t="s">
        <v>76</v>
      </c>
    </row>
    <row r="272" spans="1:4" ht="16.5" thickBot="1" x14ac:dyDescent="0.3">
      <c r="A272" s="22" t="s">
        <v>237</v>
      </c>
      <c r="B272" s="42">
        <v>8.9</v>
      </c>
      <c r="C272" s="42"/>
      <c r="D272" s="189" t="s">
        <v>77</v>
      </c>
    </row>
    <row r="273" spans="1:4" ht="33.75" customHeight="1" x14ac:dyDescent="0.25">
      <c r="A273" s="227" t="s">
        <v>78</v>
      </c>
      <c r="B273" s="72"/>
      <c r="C273" s="72"/>
      <c r="D273" s="228" t="s">
        <v>79</v>
      </c>
    </row>
    <row r="274" spans="1:4" ht="25.5" customHeight="1" x14ac:dyDescent="0.25">
      <c r="A274" s="220" t="s">
        <v>356</v>
      </c>
      <c r="B274" s="221"/>
      <c r="C274" s="222"/>
      <c r="D274" s="223" t="s">
        <v>351</v>
      </c>
    </row>
    <row r="275" spans="1:4" ht="15.75" x14ac:dyDescent="0.25">
      <c r="A275" s="229" t="s">
        <v>212</v>
      </c>
      <c r="B275" s="222"/>
      <c r="C275" s="222"/>
      <c r="D275" s="230" t="s">
        <v>211</v>
      </c>
    </row>
    <row r="276" spans="1:4" ht="18.75" x14ac:dyDescent="0.3">
      <c r="A276" s="366" t="s">
        <v>290</v>
      </c>
      <c r="B276" s="366"/>
      <c r="C276" s="366"/>
      <c r="D276" s="366"/>
    </row>
    <row r="277" spans="1:4" ht="18.75" x14ac:dyDescent="0.3">
      <c r="A277" s="366" t="s">
        <v>291</v>
      </c>
      <c r="B277" s="366"/>
      <c r="C277" s="366"/>
      <c r="D277" s="366"/>
    </row>
    <row r="278" spans="1:4" ht="15.75" x14ac:dyDescent="0.25">
      <c r="A278" s="226" t="s">
        <v>80</v>
      </c>
      <c r="B278" s="374"/>
      <c r="C278" s="374"/>
      <c r="D278" s="217" t="s">
        <v>243</v>
      </c>
    </row>
    <row r="279" spans="1:4" ht="15.75" x14ac:dyDescent="0.25">
      <c r="A279" s="2" t="s">
        <v>2</v>
      </c>
      <c r="B279" s="57" t="s">
        <v>3</v>
      </c>
      <c r="C279" s="57" t="s">
        <v>4</v>
      </c>
      <c r="D279" s="189" t="s">
        <v>81</v>
      </c>
    </row>
    <row r="280" spans="1:4" ht="15.75" x14ac:dyDescent="0.25">
      <c r="A280" s="4" t="s">
        <v>82</v>
      </c>
      <c r="B280" s="35">
        <f t="shared" ref="B280" si="58">B281-B282</f>
        <v>0.2</v>
      </c>
      <c r="C280" s="35"/>
      <c r="D280" s="192" t="s">
        <v>83</v>
      </c>
    </row>
    <row r="281" spans="1:4" ht="15.75" x14ac:dyDescent="0.25">
      <c r="A281" s="2" t="s">
        <v>84</v>
      </c>
      <c r="B281" s="35">
        <v>0.2</v>
      </c>
      <c r="C281" s="35"/>
      <c r="D281" s="189" t="s">
        <v>85</v>
      </c>
    </row>
    <row r="282" spans="1:4" ht="15.75" x14ac:dyDescent="0.25">
      <c r="A282" s="2" t="s">
        <v>86</v>
      </c>
      <c r="B282" s="35">
        <v>0</v>
      </c>
      <c r="C282" s="35"/>
      <c r="D282" s="193" t="s">
        <v>87</v>
      </c>
    </row>
    <row r="283" spans="1:4" ht="15.75" x14ac:dyDescent="0.25">
      <c r="A283" s="198" t="s">
        <v>88</v>
      </c>
      <c r="B283" s="35">
        <f t="shared" ref="B283" si="59">B284+B287+B302+B318</f>
        <v>-654.82999999999902</v>
      </c>
      <c r="C283" s="35"/>
      <c r="D283" s="192" t="s">
        <v>89</v>
      </c>
    </row>
    <row r="284" spans="1:4" ht="15.75" x14ac:dyDescent="0.25">
      <c r="A284" s="44" t="s">
        <v>90</v>
      </c>
      <c r="B284" s="35">
        <f t="shared" ref="B284" si="60">B285-B286</f>
        <v>470.8</v>
      </c>
      <c r="C284" s="35"/>
      <c r="D284" s="191" t="s">
        <v>91</v>
      </c>
    </row>
    <row r="285" spans="1:4" ht="15.75" x14ac:dyDescent="0.25">
      <c r="A285" s="2" t="s">
        <v>92</v>
      </c>
      <c r="B285" s="35">
        <v>66.3</v>
      </c>
      <c r="C285" s="35"/>
      <c r="D285" s="191" t="s">
        <v>93</v>
      </c>
    </row>
    <row r="286" spans="1:4" ht="15.75" x14ac:dyDescent="0.25">
      <c r="A286" s="2" t="s">
        <v>94</v>
      </c>
      <c r="B286" s="35">
        <v>-404.5</v>
      </c>
      <c r="C286" s="35"/>
      <c r="D286" s="191" t="s">
        <v>95</v>
      </c>
    </row>
    <row r="287" spans="1:4" ht="15.75" x14ac:dyDescent="0.25">
      <c r="A287" s="44" t="s">
        <v>96</v>
      </c>
      <c r="B287" s="35">
        <f t="shared" ref="B287" si="61">B288-B295</f>
        <v>-5103.7</v>
      </c>
      <c r="C287" s="35"/>
      <c r="D287" s="191" t="s">
        <v>97</v>
      </c>
    </row>
    <row r="288" spans="1:4" ht="15.75" x14ac:dyDescent="0.25">
      <c r="A288" s="199" t="s">
        <v>98</v>
      </c>
      <c r="B288" s="35">
        <f t="shared" ref="B288" si="62">B289+B292</f>
        <v>-5097.8999999999996</v>
      </c>
      <c r="C288" s="35"/>
      <c r="D288" s="191" t="s">
        <v>99</v>
      </c>
    </row>
    <row r="289" spans="1:4" ht="15.75" x14ac:dyDescent="0.25">
      <c r="A289" s="44" t="s">
        <v>100</v>
      </c>
      <c r="B289" s="35">
        <f t="shared" ref="B289" si="63">B290-B291</f>
        <v>-5096.8999999999996</v>
      </c>
      <c r="C289" s="35"/>
      <c r="D289" s="191" t="s">
        <v>101</v>
      </c>
    </row>
    <row r="290" spans="1:4" ht="15.75" x14ac:dyDescent="0.25">
      <c r="A290" s="45" t="s">
        <v>102</v>
      </c>
      <c r="B290" s="35">
        <v>4398.6000000000004</v>
      </c>
      <c r="C290" s="35"/>
      <c r="D290" s="191" t="s">
        <v>103</v>
      </c>
    </row>
    <row r="291" spans="1:4" ht="15.75" x14ac:dyDescent="0.25">
      <c r="A291" s="45" t="s">
        <v>104</v>
      </c>
      <c r="B291" s="35">
        <v>9495.5</v>
      </c>
      <c r="C291" s="35"/>
      <c r="D291" s="191" t="s">
        <v>105</v>
      </c>
    </row>
    <row r="292" spans="1:4" ht="15.75" x14ac:dyDescent="0.25">
      <c r="A292" s="44" t="s">
        <v>106</v>
      </c>
      <c r="B292" s="35">
        <f t="shared" ref="B292" si="64">B293-B294</f>
        <v>-1</v>
      </c>
      <c r="C292" s="35"/>
      <c r="D292" s="191" t="s">
        <v>107</v>
      </c>
    </row>
    <row r="293" spans="1:4" ht="15.75" x14ac:dyDescent="0.25">
      <c r="A293" s="45" t="s">
        <v>108</v>
      </c>
      <c r="B293" s="35">
        <v>0.3</v>
      </c>
      <c r="C293" s="35"/>
      <c r="D293" s="191" t="s">
        <v>103</v>
      </c>
    </row>
    <row r="294" spans="1:4" ht="15.75" x14ac:dyDescent="0.25">
      <c r="A294" s="45" t="s">
        <v>109</v>
      </c>
      <c r="B294" s="35">
        <v>1.3</v>
      </c>
      <c r="C294" s="35"/>
      <c r="D294" s="191" t="s">
        <v>105</v>
      </c>
    </row>
    <row r="295" spans="1:4" ht="15.75" x14ac:dyDescent="0.25">
      <c r="A295" s="199" t="s">
        <v>110</v>
      </c>
      <c r="B295" s="35">
        <f t="shared" ref="B295" si="65">B296+B299</f>
        <v>5.8000000000000007</v>
      </c>
      <c r="C295" s="35"/>
      <c r="D295" s="193" t="s">
        <v>111</v>
      </c>
    </row>
    <row r="296" spans="1:4" ht="15.75" x14ac:dyDescent="0.25">
      <c r="A296" s="45" t="s">
        <v>112</v>
      </c>
      <c r="B296" s="35">
        <f t="shared" ref="B296" si="66">B297-B298</f>
        <v>0</v>
      </c>
      <c r="C296" s="35"/>
      <c r="D296" s="191" t="s">
        <v>101</v>
      </c>
    </row>
    <row r="297" spans="1:4" ht="15.75" x14ac:dyDescent="0.25">
      <c r="A297" s="45" t="s">
        <v>113</v>
      </c>
      <c r="B297" s="35">
        <v>0</v>
      </c>
      <c r="C297" s="35"/>
      <c r="D297" s="191" t="s">
        <v>103</v>
      </c>
    </row>
    <row r="298" spans="1:4" ht="15.75" x14ac:dyDescent="0.25">
      <c r="A298" s="45" t="s">
        <v>109</v>
      </c>
      <c r="B298" s="35">
        <v>0</v>
      </c>
      <c r="C298" s="35"/>
      <c r="D298" s="191" t="s">
        <v>105</v>
      </c>
    </row>
    <row r="299" spans="1:4" ht="15.75" x14ac:dyDescent="0.25">
      <c r="A299" s="46" t="s">
        <v>114</v>
      </c>
      <c r="B299" s="35">
        <f t="shared" ref="B299" si="67">B300-B301</f>
        <v>5.8000000000000007</v>
      </c>
      <c r="C299" s="35"/>
      <c r="D299" s="191" t="s">
        <v>107</v>
      </c>
    </row>
    <row r="300" spans="1:4" ht="15.75" x14ac:dyDescent="0.25">
      <c r="A300" s="45" t="s">
        <v>113</v>
      </c>
      <c r="B300" s="35">
        <v>16.600000000000001</v>
      </c>
      <c r="C300" s="35"/>
      <c r="D300" s="191" t="s">
        <v>115</v>
      </c>
    </row>
    <row r="301" spans="1:4" ht="15.75" x14ac:dyDescent="0.25">
      <c r="A301" s="45" t="s">
        <v>116</v>
      </c>
      <c r="B301" s="35">
        <v>10.8</v>
      </c>
      <c r="C301" s="35"/>
      <c r="D301" s="191" t="s">
        <v>117</v>
      </c>
    </row>
    <row r="302" spans="1:4" ht="15.75" x14ac:dyDescent="0.25">
      <c r="A302" s="44" t="s">
        <v>118</v>
      </c>
      <c r="B302" s="35">
        <f t="shared" ref="B302" si="68">B303+B314+B317</f>
        <v>-450.23</v>
      </c>
      <c r="C302" s="35"/>
      <c r="D302" s="191" t="s">
        <v>119</v>
      </c>
    </row>
    <row r="303" spans="1:4" ht="15.75" x14ac:dyDescent="0.25">
      <c r="A303" s="47" t="s">
        <v>120</v>
      </c>
      <c r="B303" s="35">
        <f t="shared" ref="B303" si="69">B304-B309</f>
        <v>-3191.4300000000003</v>
      </c>
      <c r="C303" s="35"/>
      <c r="D303" s="189" t="s">
        <v>121</v>
      </c>
    </row>
    <row r="304" spans="1:4" ht="15.75" x14ac:dyDescent="0.25">
      <c r="A304" s="199" t="s">
        <v>122</v>
      </c>
      <c r="B304" s="35">
        <f t="shared" ref="B304" si="70">B305+B306+B307+B308</f>
        <v>-2429.2600000000002</v>
      </c>
      <c r="C304" s="35"/>
      <c r="D304" s="191" t="s">
        <v>123</v>
      </c>
    </row>
    <row r="305" spans="1:4" ht="15.75" x14ac:dyDescent="0.25">
      <c r="A305" s="201" t="s">
        <v>124</v>
      </c>
      <c r="B305" s="35">
        <v>-0.4</v>
      </c>
      <c r="C305" s="35"/>
      <c r="D305" s="191" t="s">
        <v>125</v>
      </c>
    </row>
    <row r="306" spans="1:4" ht="15.75" x14ac:dyDescent="0.25">
      <c r="A306" s="48" t="s">
        <v>126</v>
      </c>
      <c r="B306" s="35">
        <v>-2218.5</v>
      </c>
      <c r="C306" s="35"/>
      <c r="D306" s="191" t="s">
        <v>127</v>
      </c>
    </row>
    <row r="307" spans="1:4" ht="15.75" x14ac:dyDescent="0.25">
      <c r="A307" s="201" t="s">
        <v>128</v>
      </c>
      <c r="B307" s="35">
        <v>-210.36</v>
      </c>
      <c r="C307" s="35"/>
      <c r="D307" s="191" t="s">
        <v>129</v>
      </c>
    </row>
    <row r="308" spans="1:4" ht="15.75" x14ac:dyDescent="0.25">
      <c r="A308" s="201" t="s">
        <v>130</v>
      </c>
      <c r="B308" s="35">
        <v>0</v>
      </c>
      <c r="C308" s="35"/>
      <c r="D308" s="191" t="s">
        <v>131</v>
      </c>
    </row>
    <row r="309" spans="1:4" ht="15.75" x14ac:dyDescent="0.25">
      <c r="A309" s="199" t="s">
        <v>110</v>
      </c>
      <c r="B309" s="35">
        <f t="shared" ref="B309" si="71">B310+B311+B312+B313</f>
        <v>762.17</v>
      </c>
      <c r="C309" s="35"/>
      <c r="D309" s="193" t="s">
        <v>132</v>
      </c>
    </row>
    <row r="310" spans="1:4" ht="15.75" x14ac:dyDescent="0.25">
      <c r="A310" s="202" t="s">
        <v>133</v>
      </c>
      <c r="B310" s="35">
        <v>762.17</v>
      </c>
      <c r="C310" s="35"/>
      <c r="D310" s="191" t="s">
        <v>134</v>
      </c>
    </row>
    <row r="311" spans="1:4" ht="15.75" x14ac:dyDescent="0.25">
      <c r="A311" s="201" t="s">
        <v>135</v>
      </c>
      <c r="B311" s="35">
        <v>0</v>
      </c>
      <c r="C311" s="35"/>
      <c r="D311" s="191" t="s">
        <v>136</v>
      </c>
    </row>
    <row r="312" spans="1:4" ht="15.75" x14ac:dyDescent="0.25">
      <c r="A312" s="201" t="s">
        <v>137</v>
      </c>
      <c r="B312" s="35">
        <v>0</v>
      </c>
      <c r="C312" s="35"/>
      <c r="D312" s="191" t="s">
        <v>138</v>
      </c>
    </row>
    <row r="313" spans="1:4" ht="15.75" x14ac:dyDescent="0.25">
      <c r="A313" s="201" t="s">
        <v>128</v>
      </c>
      <c r="B313" s="35">
        <v>0</v>
      </c>
      <c r="C313" s="35"/>
      <c r="D313" s="191" t="s">
        <v>129</v>
      </c>
    </row>
    <row r="314" spans="1:4" ht="30" customHeight="1" x14ac:dyDescent="0.25">
      <c r="A314" s="49" t="s">
        <v>140</v>
      </c>
      <c r="B314" s="35">
        <f t="shared" ref="B314" si="72">B315-B316</f>
        <v>2930.2000000000003</v>
      </c>
      <c r="C314" s="35"/>
      <c r="D314" s="231" t="s">
        <v>141</v>
      </c>
    </row>
    <row r="315" spans="1:4" ht="15.75" x14ac:dyDescent="0.25">
      <c r="A315" s="199" t="s">
        <v>142</v>
      </c>
      <c r="B315" s="35">
        <v>2945.3</v>
      </c>
      <c r="C315" s="35"/>
      <c r="D315" s="189" t="s">
        <v>143</v>
      </c>
    </row>
    <row r="316" spans="1:4" ht="15.75" x14ac:dyDescent="0.25">
      <c r="A316" s="199" t="s">
        <v>144</v>
      </c>
      <c r="B316" s="35">
        <v>15.1</v>
      </c>
      <c r="C316" s="35"/>
      <c r="D316" s="189" t="s">
        <v>145</v>
      </c>
    </row>
    <row r="317" spans="1:4" ht="15.75" x14ac:dyDescent="0.25">
      <c r="A317" s="50" t="s">
        <v>146</v>
      </c>
      <c r="B317" s="35">
        <v>-189</v>
      </c>
      <c r="C317" s="35"/>
      <c r="D317" s="189" t="s">
        <v>150</v>
      </c>
    </row>
    <row r="318" spans="1:4" ht="15.75" x14ac:dyDescent="0.25">
      <c r="A318" s="51" t="s">
        <v>151</v>
      </c>
      <c r="B318" s="35">
        <f t="shared" ref="B318" si="73">B321</f>
        <v>4428.3</v>
      </c>
      <c r="C318" s="35"/>
      <c r="D318" s="191" t="s">
        <v>152</v>
      </c>
    </row>
    <row r="319" spans="1:4" ht="15.75" x14ac:dyDescent="0.25">
      <c r="A319" s="45" t="s">
        <v>153</v>
      </c>
      <c r="B319" s="35">
        <f t="shared" ref="B319:B320" si="74">B320</f>
        <v>4428.3</v>
      </c>
      <c r="C319" s="35"/>
      <c r="D319" s="191" t="s">
        <v>154</v>
      </c>
    </row>
    <row r="320" spans="1:4" ht="15.75" x14ac:dyDescent="0.25">
      <c r="A320" s="204" t="s">
        <v>155</v>
      </c>
      <c r="B320" s="35">
        <f t="shared" si="74"/>
        <v>4428.3</v>
      </c>
      <c r="C320" s="35"/>
      <c r="D320" s="191" t="s">
        <v>156</v>
      </c>
    </row>
    <row r="321" spans="1:4" ht="15.75" x14ac:dyDescent="0.25">
      <c r="A321" s="204" t="s">
        <v>157</v>
      </c>
      <c r="B321" s="35">
        <f t="shared" ref="B321" si="75">B322+B323+B324+B325</f>
        <v>4428.3</v>
      </c>
      <c r="C321" s="35"/>
      <c r="D321" s="191" t="s">
        <v>158</v>
      </c>
    </row>
    <row r="322" spans="1:4" ht="15.75" x14ac:dyDescent="0.25">
      <c r="A322" s="205" t="s">
        <v>159</v>
      </c>
      <c r="B322" s="35">
        <v>0</v>
      </c>
      <c r="C322" s="35"/>
      <c r="D322" s="206" t="s">
        <v>160</v>
      </c>
    </row>
    <row r="323" spans="1:4" ht="15.75" x14ac:dyDescent="0.25">
      <c r="A323" s="205" t="s">
        <v>161</v>
      </c>
      <c r="B323" s="35">
        <v>-118.3</v>
      </c>
      <c r="C323" s="35"/>
      <c r="D323" s="206" t="s">
        <v>162</v>
      </c>
    </row>
    <row r="324" spans="1:4" ht="15.75" x14ac:dyDescent="0.25">
      <c r="A324" s="205" t="s">
        <v>163</v>
      </c>
      <c r="B324" s="35">
        <v>0</v>
      </c>
      <c r="C324" s="35"/>
      <c r="D324" s="206" t="s">
        <v>164</v>
      </c>
    </row>
    <row r="325" spans="1:4" ht="15.75" x14ac:dyDescent="0.25">
      <c r="A325" s="205" t="s">
        <v>165</v>
      </c>
      <c r="B325" s="35">
        <f>B326+B329</f>
        <v>4546.6000000000004</v>
      </c>
      <c r="C325" s="35"/>
      <c r="D325" s="206" t="s">
        <v>166</v>
      </c>
    </row>
    <row r="326" spans="1:4" ht="15.75" x14ac:dyDescent="0.25">
      <c r="A326" s="207" t="s">
        <v>167</v>
      </c>
      <c r="B326" s="35">
        <f t="shared" ref="B326" si="76">B327+B328</f>
        <v>7067</v>
      </c>
      <c r="C326" s="35"/>
      <c r="D326" s="208" t="s">
        <v>168</v>
      </c>
    </row>
    <row r="327" spans="1:4" ht="15.75" x14ac:dyDescent="0.25">
      <c r="A327" s="209" t="s">
        <v>169</v>
      </c>
      <c r="B327" s="35">
        <v>5456.4</v>
      </c>
      <c r="C327" s="35"/>
      <c r="D327" s="194" t="s">
        <v>170</v>
      </c>
    </row>
    <row r="328" spans="1:4" ht="15.75" x14ac:dyDescent="0.25">
      <c r="A328" s="209" t="s">
        <v>171</v>
      </c>
      <c r="B328" s="35">
        <v>1610.6</v>
      </c>
      <c r="C328" s="35"/>
      <c r="D328" s="189" t="s">
        <v>172</v>
      </c>
    </row>
    <row r="329" spans="1:4" ht="15.75" x14ac:dyDescent="0.25">
      <c r="A329" s="207" t="s">
        <v>173</v>
      </c>
      <c r="B329" s="35">
        <f t="shared" ref="B329" si="77">B330+B331+B332</f>
        <v>-2520.4</v>
      </c>
      <c r="C329" s="35"/>
      <c r="D329" s="208" t="s">
        <v>174</v>
      </c>
    </row>
    <row r="330" spans="1:4" ht="15.75" x14ac:dyDescent="0.25">
      <c r="A330" s="210" t="s">
        <v>175</v>
      </c>
      <c r="B330" s="35">
        <v>0</v>
      </c>
      <c r="C330" s="35"/>
      <c r="D330" s="189" t="s">
        <v>176</v>
      </c>
    </row>
    <row r="331" spans="1:4" ht="15.75" x14ac:dyDescent="0.25">
      <c r="A331" s="210" t="s">
        <v>177</v>
      </c>
      <c r="B331" s="35">
        <v>0</v>
      </c>
      <c r="C331" s="35"/>
      <c r="D331" s="189" t="s">
        <v>178</v>
      </c>
    </row>
    <row r="332" spans="1:4" ht="26.25" customHeight="1" x14ac:dyDescent="0.25">
      <c r="A332" s="52" t="s">
        <v>214</v>
      </c>
      <c r="B332" s="35">
        <v>-2520.4</v>
      </c>
      <c r="C332" s="35"/>
      <c r="D332" s="211" t="s">
        <v>213</v>
      </c>
    </row>
    <row r="333" spans="1:4" ht="15.75" x14ac:dyDescent="0.25">
      <c r="A333" s="207" t="s">
        <v>181</v>
      </c>
      <c r="B333" s="35">
        <v>0</v>
      </c>
      <c r="C333" s="35"/>
      <c r="D333" s="208" t="s">
        <v>182</v>
      </c>
    </row>
    <row r="334" spans="1:4" ht="36.75" customHeight="1" x14ac:dyDescent="0.25">
      <c r="A334" s="61" t="s">
        <v>183</v>
      </c>
      <c r="B334" s="35">
        <f t="shared" ref="B334" si="78">B283-(B231+B280)</f>
        <v>-1571.41266</v>
      </c>
      <c r="C334" s="35"/>
      <c r="D334" s="232" t="s">
        <v>238</v>
      </c>
    </row>
    <row r="335" spans="1:4" ht="15" x14ac:dyDescent="0.25">
      <c r="A335" s="213"/>
      <c r="B335" s="213"/>
      <c r="C335" s="213"/>
      <c r="D335" s="213"/>
    </row>
    <row r="336" spans="1:4" ht="41.25" customHeight="1" x14ac:dyDescent="0.25">
      <c r="A336" s="214" t="s">
        <v>185</v>
      </c>
      <c r="B336" s="213"/>
      <c r="C336" s="213"/>
      <c r="D336" s="215" t="s">
        <v>261</v>
      </c>
    </row>
    <row r="337" spans="1:4" ht="15" x14ac:dyDescent="0.25">
      <c r="A337" s="213"/>
      <c r="B337" s="213"/>
      <c r="C337" s="213"/>
      <c r="D337" s="213"/>
    </row>
    <row r="338" spans="1:4" ht="15" x14ac:dyDescent="0.25">
      <c r="A338" s="213"/>
      <c r="B338" s="213"/>
      <c r="C338" s="213"/>
      <c r="D338" s="213"/>
    </row>
    <row r="339" spans="1:4" ht="15" x14ac:dyDescent="0.25">
      <c r="A339" s="213"/>
      <c r="B339" s="213"/>
      <c r="C339" s="213"/>
      <c r="D339" s="213"/>
    </row>
    <row r="340" spans="1:4" ht="15" x14ac:dyDescent="0.25">
      <c r="A340" s="213"/>
      <c r="B340" s="213"/>
      <c r="C340" s="213"/>
      <c r="D340" s="213"/>
    </row>
    <row r="341" spans="1:4" ht="18.75" x14ac:dyDescent="0.3">
      <c r="A341" s="366" t="s">
        <v>292</v>
      </c>
      <c r="B341" s="366"/>
      <c r="C341" s="366"/>
      <c r="D341" s="366"/>
    </row>
    <row r="342" spans="1:4" ht="18.75" x14ac:dyDescent="0.3">
      <c r="A342" s="366" t="s">
        <v>293</v>
      </c>
      <c r="B342" s="366"/>
      <c r="C342" s="366"/>
      <c r="D342" s="366"/>
    </row>
    <row r="343" spans="1:4" ht="15" x14ac:dyDescent="0.25">
      <c r="A343" s="213"/>
      <c r="B343" s="213"/>
      <c r="C343" s="213"/>
      <c r="D343" s="213"/>
    </row>
    <row r="344" spans="1:4" ht="15.75" x14ac:dyDescent="0.25">
      <c r="A344" s="216" t="s">
        <v>0</v>
      </c>
      <c r="B344" s="373"/>
      <c r="C344" s="373"/>
      <c r="D344" s="217" t="s">
        <v>243</v>
      </c>
    </row>
    <row r="345" spans="1:4" ht="15.75" x14ac:dyDescent="0.25">
      <c r="A345" s="2" t="s">
        <v>2</v>
      </c>
      <c r="B345" s="57" t="s">
        <v>3</v>
      </c>
      <c r="C345" s="57" t="s">
        <v>4</v>
      </c>
      <c r="D345" s="193" t="s">
        <v>5</v>
      </c>
    </row>
    <row r="346" spans="1:4" ht="15.75" x14ac:dyDescent="0.25">
      <c r="A346" s="4" t="s">
        <v>6</v>
      </c>
      <c r="B346" s="77">
        <f t="shared" ref="B346" si="79">B347+B367+B370+B377</f>
        <v>2172.5131600000041</v>
      </c>
      <c r="C346" s="77"/>
      <c r="D346" s="192" t="s">
        <v>7</v>
      </c>
    </row>
    <row r="347" spans="1:4" ht="15.75" x14ac:dyDescent="0.25">
      <c r="A347" s="2" t="s">
        <v>8</v>
      </c>
      <c r="B347" s="35">
        <f t="shared" ref="B347" si="80">B348-B356</f>
        <v>7610.3900000000049</v>
      </c>
      <c r="C347" s="35"/>
      <c r="D347" s="191" t="s">
        <v>9</v>
      </c>
    </row>
    <row r="348" spans="1:4" ht="15.75" x14ac:dyDescent="0.25">
      <c r="A348" s="17" t="s">
        <v>10</v>
      </c>
      <c r="B348" s="35">
        <f t="shared" ref="B348" si="81">B349+B352+B355</f>
        <v>23127.490000000005</v>
      </c>
      <c r="C348" s="35"/>
      <c r="D348" s="189" t="s">
        <v>11</v>
      </c>
    </row>
    <row r="349" spans="1:4" ht="15.75" x14ac:dyDescent="0.25">
      <c r="A349" s="18" t="s">
        <v>12</v>
      </c>
      <c r="B349" s="35">
        <f t="shared" ref="B349" si="82">B350+B351</f>
        <v>23019.190000000002</v>
      </c>
      <c r="C349" s="35"/>
      <c r="D349" s="190" t="s">
        <v>13</v>
      </c>
    </row>
    <row r="350" spans="1:4" ht="15.75" x14ac:dyDescent="0.25">
      <c r="A350" s="18" t="s">
        <v>14</v>
      </c>
      <c r="B350" s="35">
        <v>22994.29</v>
      </c>
      <c r="C350" s="35"/>
      <c r="D350" s="190" t="s">
        <v>15</v>
      </c>
    </row>
    <row r="351" spans="1:4" ht="15.75" x14ac:dyDescent="0.25">
      <c r="A351" s="18" t="s">
        <v>16</v>
      </c>
      <c r="B351" s="35">
        <v>24.9</v>
      </c>
      <c r="C351" s="35"/>
      <c r="D351" s="190" t="s">
        <v>17</v>
      </c>
    </row>
    <row r="352" spans="1:4" ht="15.75" x14ac:dyDescent="0.25">
      <c r="A352" s="18" t="s">
        <v>18</v>
      </c>
      <c r="B352" s="35">
        <f t="shared" ref="B352" si="83">B353+B354</f>
        <v>69.900000000000006</v>
      </c>
      <c r="C352" s="35"/>
      <c r="D352" s="190" t="s">
        <v>19</v>
      </c>
    </row>
    <row r="353" spans="1:4" ht="15.75" x14ac:dyDescent="0.25">
      <c r="A353" s="18" t="s">
        <v>20</v>
      </c>
      <c r="B353" s="35">
        <v>68.900000000000006</v>
      </c>
      <c r="C353" s="35"/>
      <c r="D353" s="190" t="s">
        <v>21</v>
      </c>
    </row>
    <row r="354" spans="1:4" ht="15.75" x14ac:dyDescent="0.25">
      <c r="A354" s="18" t="s">
        <v>16</v>
      </c>
      <c r="B354" s="35">
        <v>1</v>
      </c>
      <c r="C354" s="35"/>
      <c r="D354" s="190" t="s">
        <v>17</v>
      </c>
    </row>
    <row r="355" spans="1:4" ht="15.75" customHeight="1" x14ac:dyDescent="0.25">
      <c r="A355" s="19" t="s">
        <v>22</v>
      </c>
      <c r="B355" s="35">
        <v>38.4</v>
      </c>
      <c r="C355" s="35"/>
      <c r="D355" s="190" t="s">
        <v>23</v>
      </c>
    </row>
    <row r="356" spans="1:4" ht="15.75" x14ac:dyDescent="0.25">
      <c r="A356" s="17" t="s">
        <v>24</v>
      </c>
      <c r="B356" s="35">
        <f t="shared" ref="B356:C356" si="84">B357+B363</f>
        <v>15517.1</v>
      </c>
      <c r="C356" s="35">
        <f t="shared" si="84"/>
        <v>18255.400000000001</v>
      </c>
      <c r="D356" s="189" t="s">
        <v>25</v>
      </c>
    </row>
    <row r="357" spans="1:4" ht="15.75" x14ac:dyDescent="0.25">
      <c r="A357" s="20" t="s">
        <v>26</v>
      </c>
      <c r="B357" s="35">
        <f t="shared" ref="B357:C357" si="85">B358+B359+B360+B361+B362</f>
        <v>6724.7000000000007</v>
      </c>
      <c r="C357" s="35">
        <f t="shared" si="85"/>
        <v>7911.4000000000005</v>
      </c>
      <c r="D357" s="191" t="s">
        <v>27</v>
      </c>
    </row>
    <row r="358" spans="1:4" ht="15.75" x14ac:dyDescent="0.25">
      <c r="A358" s="21" t="s">
        <v>28</v>
      </c>
      <c r="B358" s="35">
        <v>1926.4</v>
      </c>
      <c r="C358" s="35">
        <v>2266.3000000000002</v>
      </c>
      <c r="D358" s="189" t="s">
        <v>29</v>
      </c>
    </row>
    <row r="359" spans="1:4" ht="15.75" x14ac:dyDescent="0.25">
      <c r="A359" s="21" t="s">
        <v>30</v>
      </c>
      <c r="B359" s="35">
        <v>3626.4</v>
      </c>
      <c r="C359" s="35">
        <v>4266.3</v>
      </c>
      <c r="D359" s="189" t="s">
        <v>31</v>
      </c>
    </row>
    <row r="360" spans="1:4" ht="15.75" x14ac:dyDescent="0.25">
      <c r="A360" s="20" t="s">
        <v>32</v>
      </c>
      <c r="B360" s="35">
        <v>1018.1</v>
      </c>
      <c r="C360" s="35">
        <v>1197.8</v>
      </c>
      <c r="D360" s="189" t="s">
        <v>33</v>
      </c>
    </row>
    <row r="361" spans="1:4" ht="15.75" x14ac:dyDescent="0.25">
      <c r="A361" s="20" t="s">
        <v>34</v>
      </c>
      <c r="B361" s="35">
        <v>134.30000000000001</v>
      </c>
      <c r="C361" s="35">
        <v>158</v>
      </c>
      <c r="D361" s="189" t="s">
        <v>35</v>
      </c>
    </row>
    <row r="362" spans="1:4" ht="15.75" x14ac:dyDescent="0.25">
      <c r="A362" s="20" t="s">
        <v>36</v>
      </c>
      <c r="B362" s="35">
        <v>19.5</v>
      </c>
      <c r="C362" s="35">
        <v>23</v>
      </c>
      <c r="D362" s="189" t="s">
        <v>37</v>
      </c>
    </row>
    <row r="363" spans="1:4" ht="15.75" x14ac:dyDescent="0.25">
      <c r="A363" s="20" t="s">
        <v>38</v>
      </c>
      <c r="B363" s="35">
        <f t="shared" ref="B363:C363" si="86">B364+B365+B366</f>
        <v>8792.4</v>
      </c>
      <c r="C363" s="35">
        <f t="shared" si="86"/>
        <v>10344</v>
      </c>
      <c r="D363" s="191" t="s">
        <v>39</v>
      </c>
    </row>
    <row r="364" spans="1:4" ht="15.75" x14ac:dyDescent="0.25">
      <c r="A364" s="22" t="s">
        <v>40</v>
      </c>
      <c r="B364" s="54">
        <v>2198.1</v>
      </c>
      <c r="C364" s="54">
        <v>2586</v>
      </c>
      <c r="D364" s="189" t="s">
        <v>41</v>
      </c>
    </row>
    <row r="365" spans="1:4" ht="15.75" x14ac:dyDescent="0.25">
      <c r="A365" s="22" t="s">
        <v>42</v>
      </c>
      <c r="B365" s="35">
        <v>6594.3</v>
      </c>
      <c r="C365" s="35">
        <v>7758</v>
      </c>
      <c r="D365" s="189" t="s">
        <v>43</v>
      </c>
    </row>
    <row r="366" spans="1:4" ht="15.75" x14ac:dyDescent="0.25">
      <c r="A366" s="22" t="s">
        <v>44</v>
      </c>
      <c r="B366" s="35">
        <v>0</v>
      </c>
      <c r="C366" s="35">
        <v>0</v>
      </c>
      <c r="D366" s="189" t="s">
        <v>45</v>
      </c>
    </row>
    <row r="367" spans="1:4" ht="15.75" x14ac:dyDescent="0.25">
      <c r="A367" s="2" t="s">
        <v>46</v>
      </c>
      <c r="B367" s="35">
        <f t="shared" ref="B367" si="87">B368-B369</f>
        <v>-4103.9768400000003</v>
      </c>
      <c r="C367" s="35"/>
      <c r="D367" s="191" t="s">
        <v>47</v>
      </c>
    </row>
    <row r="368" spans="1:4" ht="15.75" x14ac:dyDescent="0.25">
      <c r="A368" s="17" t="s">
        <v>48</v>
      </c>
      <c r="B368" s="35">
        <f>'[1]جدول الخدمات'!$K$22</f>
        <v>838.64149999999995</v>
      </c>
      <c r="C368" s="35"/>
      <c r="D368" s="189" t="s">
        <v>49</v>
      </c>
    </row>
    <row r="369" spans="1:4" ht="15.75" x14ac:dyDescent="0.25">
      <c r="A369" s="17" t="s">
        <v>50</v>
      </c>
      <c r="B369" s="35">
        <v>4942.61834</v>
      </c>
      <c r="C369" s="35"/>
      <c r="D369" s="193" t="s">
        <v>51</v>
      </c>
    </row>
    <row r="370" spans="1:4" ht="15.75" x14ac:dyDescent="0.25">
      <c r="A370" s="2" t="s">
        <v>52</v>
      </c>
      <c r="B370" s="35">
        <f t="shared" ref="B370" si="88">B371+B372</f>
        <v>-346.2000000000001</v>
      </c>
      <c r="C370" s="35"/>
      <c r="D370" s="191" t="s">
        <v>53</v>
      </c>
    </row>
    <row r="371" spans="1:4" ht="15.75" x14ac:dyDescent="0.25">
      <c r="A371" s="23" t="s">
        <v>54</v>
      </c>
      <c r="B371" s="35">
        <v>14.2</v>
      </c>
      <c r="C371" s="35"/>
      <c r="D371" s="194" t="s">
        <v>55</v>
      </c>
    </row>
    <row r="372" spans="1:4" ht="15.75" x14ac:dyDescent="0.25">
      <c r="A372" s="23" t="s">
        <v>56</v>
      </c>
      <c r="B372" s="35">
        <f t="shared" ref="B372" si="89">B373-B374</f>
        <v>-360.40000000000009</v>
      </c>
      <c r="C372" s="35"/>
      <c r="D372" s="194" t="s">
        <v>57</v>
      </c>
    </row>
    <row r="373" spans="1:4" ht="15.75" x14ac:dyDescent="0.25">
      <c r="A373" s="24" t="s">
        <v>58</v>
      </c>
      <c r="B373" s="35">
        <v>109.4</v>
      </c>
      <c r="C373" s="35"/>
      <c r="D373" s="194" t="s">
        <v>59</v>
      </c>
    </row>
    <row r="374" spans="1:4" ht="15.75" x14ac:dyDescent="0.25">
      <c r="A374" s="24" t="s">
        <v>60</v>
      </c>
      <c r="B374" s="35">
        <f>B375+B376</f>
        <v>469.80000000000007</v>
      </c>
      <c r="C374" s="35"/>
      <c r="D374" s="194" t="s">
        <v>61</v>
      </c>
    </row>
    <row r="375" spans="1:4" ht="15.75" x14ac:dyDescent="0.25">
      <c r="A375" s="25" t="s">
        <v>62</v>
      </c>
      <c r="B375" s="35">
        <v>272.70000000000005</v>
      </c>
      <c r="C375" s="35"/>
      <c r="D375" s="197" t="s">
        <v>224</v>
      </c>
    </row>
    <row r="376" spans="1:4" ht="15.75" x14ac:dyDescent="0.25">
      <c r="A376" s="25" t="s">
        <v>63</v>
      </c>
      <c r="B376" s="35">
        <v>197.1</v>
      </c>
      <c r="C376" s="35"/>
      <c r="D376" s="197" t="s">
        <v>225</v>
      </c>
    </row>
    <row r="377" spans="1:4" ht="15.75" x14ac:dyDescent="0.25">
      <c r="A377" s="2" t="s">
        <v>64</v>
      </c>
      <c r="B377" s="35">
        <f t="shared" ref="B377" si="90">B378+B379</f>
        <v>-987.7</v>
      </c>
      <c r="C377" s="35"/>
      <c r="D377" s="191" t="s">
        <v>65</v>
      </c>
    </row>
    <row r="378" spans="1:4" ht="15.75" x14ac:dyDescent="0.25">
      <c r="A378" s="23" t="s">
        <v>66</v>
      </c>
      <c r="B378" s="35">
        <v>64.699999999999989</v>
      </c>
      <c r="C378" s="35"/>
      <c r="D378" s="189" t="s">
        <v>67</v>
      </c>
    </row>
    <row r="379" spans="1:4" ht="15.75" x14ac:dyDescent="0.25">
      <c r="A379" s="23" t="s">
        <v>68</v>
      </c>
      <c r="B379" s="35">
        <f t="shared" ref="B379" si="91">B380-B383</f>
        <v>-1052.4000000000001</v>
      </c>
      <c r="C379" s="35"/>
      <c r="D379" s="189" t="s">
        <v>69</v>
      </c>
    </row>
    <row r="380" spans="1:4" ht="15.75" x14ac:dyDescent="0.25">
      <c r="A380" s="24" t="s">
        <v>189</v>
      </c>
      <c r="B380" s="35">
        <f t="shared" ref="B380" si="92">B381+B382</f>
        <v>14.5</v>
      </c>
      <c r="C380" s="35"/>
      <c r="D380" s="189" t="s">
        <v>70</v>
      </c>
    </row>
    <row r="381" spans="1:4" ht="15.75" x14ac:dyDescent="0.25">
      <c r="A381" s="26" t="s">
        <v>187</v>
      </c>
      <c r="B381" s="35">
        <v>7.5</v>
      </c>
      <c r="C381" s="35"/>
      <c r="D381" s="194" t="s">
        <v>71</v>
      </c>
    </row>
    <row r="382" spans="1:4" ht="15.75" x14ac:dyDescent="0.25">
      <c r="A382" s="26" t="s">
        <v>188</v>
      </c>
      <c r="B382" s="35">
        <v>7</v>
      </c>
      <c r="C382" s="35"/>
      <c r="D382" s="197" t="s">
        <v>72</v>
      </c>
    </row>
    <row r="383" spans="1:4" ht="15.75" x14ac:dyDescent="0.25">
      <c r="A383" s="24" t="s">
        <v>190</v>
      </c>
      <c r="B383" s="35">
        <f t="shared" ref="B383" si="93">B384+B385</f>
        <v>1066.9000000000001</v>
      </c>
      <c r="C383" s="35"/>
      <c r="D383" s="189" t="s">
        <v>73</v>
      </c>
    </row>
    <row r="384" spans="1:4" ht="15.75" x14ac:dyDescent="0.25">
      <c r="A384" s="26" t="s">
        <v>191</v>
      </c>
      <c r="B384" s="35">
        <v>20</v>
      </c>
      <c r="C384" s="35"/>
      <c r="D384" s="194" t="s">
        <v>74</v>
      </c>
    </row>
    <row r="385" spans="1:4" ht="15.75" x14ac:dyDescent="0.25">
      <c r="A385" s="26" t="s">
        <v>192</v>
      </c>
      <c r="B385" s="35">
        <f t="shared" ref="B385" si="94">B386+B387</f>
        <v>1046.9000000000001</v>
      </c>
      <c r="C385" s="35"/>
      <c r="D385" s="197" t="s">
        <v>75</v>
      </c>
    </row>
    <row r="386" spans="1:4" ht="15.75" x14ac:dyDescent="0.25">
      <c r="A386" s="22" t="s">
        <v>215</v>
      </c>
      <c r="B386" s="35">
        <v>1022.4</v>
      </c>
      <c r="C386" s="35"/>
      <c r="D386" s="189" t="s">
        <v>76</v>
      </c>
    </row>
    <row r="387" spans="1:4" ht="16.5" thickBot="1" x14ac:dyDescent="0.3">
      <c r="A387" s="22" t="s">
        <v>216</v>
      </c>
      <c r="B387" s="42">
        <v>24.5</v>
      </c>
      <c r="C387" s="42"/>
      <c r="D387" s="189" t="s">
        <v>77</v>
      </c>
    </row>
    <row r="388" spans="1:4" ht="19.5" customHeight="1" x14ac:dyDescent="0.25">
      <c r="A388" s="218" t="s">
        <v>78</v>
      </c>
      <c r="B388" s="72"/>
      <c r="C388" s="72"/>
      <c r="D388" s="219" t="s">
        <v>79</v>
      </c>
    </row>
    <row r="389" spans="1:4" ht="39.75" customHeight="1" x14ac:dyDescent="0.25">
      <c r="A389" s="220" t="s">
        <v>357</v>
      </c>
      <c r="B389" s="221"/>
      <c r="C389" s="222"/>
      <c r="D389" s="223" t="s">
        <v>352</v>
      </c>
    </row>
    <row r="390" spans="1:4" ht="15.75" x14ac:dyDescent="0.25">
      <c r="A390" s="224" t="s">
        <v>212</v>
      </c>
      <c r="B390" s="222"/>
      <c r="C390" s="222"/>
      <c r="D390" s="225" t="s">
        <v>211</v>
      </c>
    </row>
    <row r="391" spans="1:4" ht="18.75" x14ac:dyDescent="0.3">
      <c r="A391" s="366" t="s">
        <v>292</v>
      </c>
      <c r="B391" s="366"/>
      <c r="C391" s="366"/>
      <c r="D391" s="366"/>
    </row>
    <row r="392" spans="1:4" ht="18.75" x14ac:dyDescent="0.3">
      <c r="A392" s="366" t="s">
        <v>293</v>
      </c>
      <c r="B392" s="366"/>
      <c r="C392" s="366"/>
      <c r="D392" s="366"/>
    </row>
    <row r="393" spans="1:4" ht="16.5" thickBot="1" x14ac:dyDescent="0.3">
      <c r="A393" s="226" t="s">
        <v>80</v>
      </c>
      <c r="B393" s="375"/>
      <c r="C393" s="375"/>
      <c r="D393" s="217" t="s">
        <v>243</v>
      </c>
    </row>
    <row r="394" spans="1:4" ht="15.75" x14ac:dyDescent="0.25">
      <c r="A394" s="2" t="s">
        <v>2</v>
      </c>
      <c r="B394" s="71" t="s">
        <v>3</v>
      </c>
      <c r="C394" s="71" t="s">
        <v>4</v>
      </c>
      <c r="D394" s="189" t="s">
        <v>81</v>
      </c>
    </row>
    <row r="395" spans="1:4" ht="15.75" x14ac:dyDescent="0.25">
      <c r="A395" s="4" t="s">
        <v>82</v>
      </c>
      <c r="B395" s="35">
        <f t="shared" ref="B395" si="95">B396-B397</f>
        <v>14.3</v>
      </c>
      <c r="C395" s="35"/>
      <c r="D395" s="192" t="s">
        <v>83</v>
      </c>
    </row>
    <row r="396" spans="1:4" ht="15.75" x14ac:dyDescent="0.25">
      <c r="A396" s="2" t="s">
        <v>84</v>
      </c>
      <c r="B396" s="35">
        <v>14.3</v>
      </c>
      <c r="C396" s="35"/>
      <c r="D396" s="189" t="s">
        <v>85</v>
      </c>
    </row>
    <row r="397" spans="1:4" ht="15.75" x14ac:dyDescent="0.25">
      <c r="A397" s="2" t="s">
        <v>86</v>
      </c>
      <c r="B397" s="35">
        <v>0</v>
      </c>
      <c r="C397" s="35"/>
      <c r="D397" s="193" t="s">
        <v>87</v>
      </c>
    </row>
    <row r="398" spans="1:4" ht="15.75" x14ac:dyDescent="0.25">
      <c r="A398" s="198" t="s">
        <v>88</v>
      </c>
      <c r="B398" s="35">
        <f t="shared" ref="B398" si="96">B399+B402+B417+B433</f>
        <v>-3857.7200000000003</v>
      </c>
      <c r="C398" s="35"/>
      <c r="D398" s="192" t="s">
        <v>89</v>
      </c>
    </row>
    <row r="399" spans="1:4" ht="15.75" x14ac:dyDescent="0.25">
      <c r="A399" s="44" t="s">
        <v>90</v>
      </c>
      <c r="B399" s="35">
        <f t="shared" ref="B399" si="97">B400-B401</f>
        <v>1511.9</v>
      </c>
      <c r="C399" s="35"/>
      <c r="D399" s="191" t="s">
        <v>91</v>
      </c>
    </row>
    <row r="400" spans="1:4" ht="15.75" x14ac:dyDescent="0.25">
      <c r="A400" s="2" t="s">
        <v>92</v>
      </c>
      <c r="B400" s="35">
        <v>61.6</v>
      </c>
      <c r="C400" s="35"/>
      <c r="D400" s="191" t="s">
        <v>93</v>
      </c>
    </row>
    <row r="401" spans="1:4" ht="15.75" x14ac:dyDescent="0.25">
      <c r="A401" s="2" t="s">
        <v>94</v>
      </c>
      <c r="B401" s="35">
        <v>-1450.3000000000002</v>
      </c>
      <c r="C401" s="35"/>
      <c r="D401" s="191" t="s">
        <v>95</v>
      </c>
    </row>
    <row r="402" spans="1:4" ht="15.75" x14ac:dyDescent="0.25">
      <c r="A402" s="44" t="s">
        <v>96</v>
      </c>
      <c r="B402" s="35">
        <f t="shared" ref="B402" si="98">B403-B410</f>
        <v>-4971.5000000000009</v>
      </c>
      <c r="C402" s="35"/>
      <c r="D402" s="192" t="s">
        <v>97</v>
      </c>
    </row>
    <row r="403" spans="1:4" ht="15.75" x14ac:dyDescent="0.25">
      <c r="A403" s="199" t="s">
        <v>98</v>
      </c>
      <c r="B403" s="35">
        <f t="shared" ref="B403" si="99">B404+B407</f>
        <v>-4947.9000000000005</v>
      </c>
      <c r="C403" s="35"/>
      <c r="D403" s="191" t="s">
        <v>99</v>
      </c>
    </row>
    <row r="404" spans="1:4" ht="15.75" x14ac:dyDescent="0.25">
      <c r="A404" s="44" t="s">
        <v>100</v>
      </c>
      <c r="B404" s="35">
        <f t="shared" ref="B404" si="100">B405-B406</f>
        <v>-4948.2000000000007</v>
      </c>
      <c r="C404" s="35"/>
      <c r="D404" s="192" t="s">
        <v>101</v>
      </c>
    </row>
    <row r="405" spans="1:4" ht="15.75" x14ac:dyDescent="0.25">
      <c r="A405" s="45" t="s">
        <v>102</v>
      </c>
      <c r="B405" s="35">
        <v>3198.6</v>
      </c>
      <c r="C405" s="35"/>
      <c r="D405" s="191" t="s">
        <v>103</v>
      </c>
    </row>
    <row r="406" spans="1:4" ht="15.75" x14ac:dyDescent="0.25">
      <c r="A406" s="45" t="s">
        <v>104</v>
      </c>
      <c r="B406" s="35">
        <v>8146.8</v>
      </c>
      <c r="C406" s="35"/>
      <c r="D406" s="191" t="s">
        <v>105</v>
      </c>
    </row>
    <row r="407" spans="1:4" ht="15.75" x14ac:dyDescent="0.25">
      <c r="A407" s="44" t="s">
        <v>106</v>
      </c>
      <c r="B407" s="35">
        <f t="shared" ref="B407" si="101">B408-B409</f>
        <v>0.3</v>
      </c>
      <c r="C407" s="35"/>
      <c r="D407" s="192" t="s">
        <v>107</v>
      </c>
    </row>
    <row r="408" spans="1:4" ht="15.75" x14ac:dyDescent="0.25">
      <c r="A408" s="45" t="s">
        <v>108</v>
      </c>
      <c r="B408" s="35">
        <v>0.5</v>
      </c>
      <c r="C408" s="35"/>
      <c r="D408" s="191" t="s">
        <v>103</v>
      </c>
    </row>
    <row r="409" spans="1:4" ht="15.75" x14ac:dyDescent="0.25">
      <c r="A409" s="45" t="s">
        <v>109</v>
      </c>
      <c r="B409" s="35">
        <v>0.2</v>
      </c>
      <c r="C409" s="35"/>
      <c r="D409" s="191" t="s">
        <v>105</v>
      </c>
    </row>
    <row r="410" spans="1:4" ht="15.75" x14ac:dyDescent="0.25">
      <c r="A410" s="199" t="s">
        <v>110</v>
      </c>
      <c r="B410" s="35">
        <f t="shared" ref="B410" si="102">B411+B414</f>
        <v>23.6</v>
      </c>
      <c r="C410" s="35"/>
      <c r="D410" s="193" t="s">
        <v>111</v>
      </c>
    </row>
    <row r="411" spans="1:4" ht="15.75" x14ac:dyDescent="0.25">
      <c r="A411" s="45" t="s">
        <v>112</v>
      </c>
      <c r="B411" s="35">
        <f t="shared" ref="B411" si="103">B412-B413</f>
        <v>0</v>
      </c>
      <c r="C411" s="35"/>
      <c r="D411" s="191" t="s">
        <v>101</v>
      </c>
    </row>
    <row r="412" spans="1:4" ht="15.75" x14ac:dyDescent="0.25">
      <c r="A412" s="45" t="s">
        <v>113</v>
      </c>
      <c r="B412" s="35">
        <v>0</v>
      </c>
      <c r="C412" s="35"/>
      <c r="D412" s="191" t="s">
        <v>103</v>
      </c>
    </row>
    <row r="413" spans="1:4" ht="15.75" x14ac:dyDescent="0.25">
      <c r="A413" s="45" t="s">
        <v>109</v>
      </c>
      <c r="B413" s="35">
        <v>0</v>
      </c>
      <c r="C413" s="35"/>
      <c r="D413" s="191" t="s">
        <v>105</v>
      </c>
    </row>
    <row r="414" spans="1:4" ht="15.75" x14ac:dyDescent="0.25">
      <c r="A414" s="46" t="s">
        <v>114</v>
      </c>
      <c r="B414" s="35">
        <f t="shared" ref="B414" si="104">B415-B416</f>
        <v>23.6</v>
      </c>
      <c r="C414" s="35"/>
      <c r="D414" s="191" t="s">
        <v>107</v>
      </c>
    </row>
    <row r="415" spans="1:4" ht="15.75" x14ac:dyDescent="0.25">
      <c r="A415" s="45" t="s">
        <v>113</v>
      </c>
      <c r="B415" s="35">
        <v>33.200000000000003</v>
      </c>
      <c r="C415" s="35"/>
      <c r="D415" s="191" t="s">
        <v>115</v>
      </c>
    </row>
    <row r="416" spans="1:4" ht="15.75" x14ac:dyDescent="0.25">
      <c r="A416" s="45" t="s">
        <v>116</v>
      </c>
      <c r="B416" s="35">
        <v>9.6</v>
      </c>
      <c r="C416" s="35"/>
      <c r="D416" s="191" t="s">
        <v>117</v>
      </c>
    </row>
    <row r="417" spans="1:4" ht="15.75" x14ac:dyDescent="0.25">
      <c r="A417" s="44" t="s">
        <v>118</v>
      </c>
      <c r="B417" s="35">
        <f t="shared" ref="B417" si="105">B418+B429+B432</f>
        <v>-2704.42</v>
      </c>
      <c r="C417" s="35"/>
      <c r="D417" s="192" t="s">
        <v>119</v>
      </c>
    </row>
    <row r="418" spans="1:4" ht="15.75" x14ac:dyDescent="0.25">
      <c r="A418" s="47" t="s">
        <v>120</v>
      </c>
      <c r="B418" s="35">
        <f t="shared" ref="B418" si="106">B419-B424</f>
        <v>-3898.7</v>
      </c>
      <c r="C418" s="35"/>
      <c r="D418" s="189" t="s">
        <v>121</v>
      </c>
    </row>
    <row r="419" spans="1:4" ht="15.75" x14ac:dyDescent="0.25">
      <c r="A419" s="199" t="s">
        <v>122</v>
      </c>
      <c r="B419" s="35">
        <f t="shared" ref="B419" si="107">B420+B421+B422+B423</f>
        <v>-2443.19</v>
      </c>
      <c r="C419" s="35"/>
      <c r="D419" s="191" t="s">
        <v>123</v>
      </c>
    </row>
    <row r="420" spans="1:4" ht="15.75" x14ac:dyDescent="0.25">
      <c r="A420" s="201" t="s">
        <v>124</v>
      </c>
      <c r="B420" s="35">
        <v>-3.8</v>
      </c>
      <c r="C420" s="35"/>
      <c r="D420" s="191" t="s">
        <v>125</v>
      </c>
    </row>
    <row r="421" spans="1:4" ht="15.75" x14ac:dyDescent="0.25">
      <c r="A421" s="48" t="s">
        <v>126</v>
      </c>
      <c r="B421" s="35">
        <v>-1400.7</v>
      </c>
      <c r="C421" s="35"/>
      <c r="D421" s="191" t="s">
        <v>127</v>
      </c>
    </row>
    <row r="422" spans="1:4" ht="15.75" x14ac:dyDescent="0.25">
      <c r="A422" s="201" t="s">
        <v>128</v>
      </c>
      <c r="B422" s="35">
        <v>-1038.69</v>
      </c>
      <c r="C422" s="35"/>
      <c r="D422" s="191" t="s">
        <v>129</v>
      </c>
    </row>
    <row r="423" spans="1:4" ht="15.75" x14ac:dyDescent="0.25">
      <c r="A423" s="201" t="s">
        <v>130</v>
      </c>
      <c r="B423" s="35">
        <v>0</v>
      </c>
      <c r="C423" s="35"/>
      <c r="D423" s="191" t="s">
        <v>131</v>
      </c>
    </row>
    <row r="424" spans="1:4" ht="15.75" x14ac:dyDescent="0.25">
      <c r="A424" s="199" t="s">
        <v>110</v>
      </c>
      <c r="B424" s="35">
        <f t="shared" ref="B424" si="108">B425+B426+B427+B428</f>
        <v>1455.51</v>
      </c>
      <c r="C424" s="35"/>
      <c r="D424" s="193" t="s">
        <v>132</v>
      </c>
    </row>
    <row r="425" spans="1:4" ht="15.75" x14ac:dyDescent="0.25">
      <c r="A425" s="202" t="s">
        <v>133</v>
      </c>
      <c r="B425" s="35">
        <v>51.51</v>
      </c>
      <c r="C425" s="35"/>
      <c r="D425" s="191" t="s">
        <v>134</v>
      </c>
    </row>
    <row r="426" spans="1:4" ht="15.75" x14ac:dyDescent="0.25">
      <c r="A426" s="201" t="s">
        <v>135</v>
      </c>
      <c r="B426" s="35">
        <v>1911.3</v>
      </c>
      <c r="C426" s="35"/>
      <c r="D426" s="191" t="s">
        <v>136</v>
      </c>
    </row>
    <row r="427" spans="1:4" ht="15.75" x14ac:dyDescent="0.25">
      <c r="A427" s="201" t="s">
        <v>137</v>
      </c>
      <c r="B427" s="35">
        <v>-507.3</v>
      </c>
      <c r="C427" s="35"/>
      <c r="D427" s="191" t="s">
        <v>138</v>
      </c>
    </row>
    <row r="428" spans="1:4" ht="15.75" x14ac:dyDescent="0.25">
      <c r="A428" s="201" t="s">
        <v>128</v>
      </c>
      <c r="B428" s="35">
        <v>0</v>
      </c>
      <c r="C428" s="35"/>
      <c r="D428" s="191" t="s">
        <v>129</v>
      </c>
    </row>
    <row r="429" spans="1:4" ht="24.75" customHeight="1" x14ac:dyDescent="0.25">
      <c r="A429" s="49" t="s">
        <v>140</v>
      </c>
      <c r="B429" s="35">
        <f t="shared" ref="B429" si="109">B430-B431</f>
        <v>1093.28</v>
      </c>
      <c r="C429" s="35"/>
      <c r="D429" s="203" t="s">
        <v>264</v>
      </c>
    </row>
    <row r="430" spans="1:4" ht="15.75" x14ac:dyDescent="0.25">
      <c r="A430" s="199" t="s">
        <v>142</v>
      </c>
      <c r="B430" s="35">
        <v>1063.98</v>
      </c>
      <c r="C430" s="35"/>
      <c r="D430" s="189" t="s">
        <v>143</v>
      </c>
    </row>
    <row r="431" spans="1:4" ht="15.75" x14ac:dyDescent="0.25">
      <c r="A431" s="199" t="s">
        <v>144</v>
      </c>
      <c r="B431" s="35">
        <v>-29.3</v>
      </c>
      <c r="C431" s="35"/>
      <c r="D431" s="189" t="s">
        <v>145</v>
      </c>
    </row>
    <row r="432" spans="1:4" ht="15.75" x14ac:dyDescent="0.25">
      <c r="A432" s="50" t="s">
        <v>146</v>
      </c>
      <c r="B432" s="35">
        <v>101</v>
      </c>
      <c r="C432" s="35"/>
      <c r="D432" s="189" t="s">
        <v>150</v>
      </c>
    </row>
    <row r="433" spans="1:4" ht="15.75" x14ac:dyDescent="0.25">
      <c r="A433" s="51" t="s">
        <v>151</v>
      </c>
      <c r="B433" s="35">
        <f t="shared" ref="B433" si="110">B436</f>
        <v>2306.3000000000002</v>
      </c>
      <c r="C433" s="35"/>
      <c r="D433" s="191" t="s">
        <v>152</v>
      </c>
    </row>
    <row r="434" spans="1:4" ht="15.75" x14ac:dyDescent="0.25">
      <c r="A434" s="45" t="s">
        <v>153</v>
      </c>
      <c r="B434" s="35">
        <f t="shared" ref="B434:B435" si="111">B435</f>
        <v>2306.3000000000002</v>
      </c>
      <c r="C434" s="35"/>
      <c r="D434" s="191" t="s">
        <v>154</v>
      </c>
    </row>
    <row r="435" spans="1:4" ht="15.75" x14ac:dyDescent="0.25">
      <c r="A435" s="204" t="s">
        <v>155</v>
      </c>
      <c r="B435" s="35">
        <f t="shared" si="111"/>
        <v>2306.3000000000002</v>
      </c>
      <c r="C435" s="35"/>
      <c r="D435" s="191" t="s">
        <v>156</v>
      </c>
    </row>
    <row r="436" spans="1:4" ht="15.75" x14ac:dyDescent="0.25">
      <c r="A436" s="204" t="s">
        <v>157</v>
      </c>
      <c r="B436" s="35">
        <f t="shared" ref="B436" si="112">B437+B438+B439+B440</f>
        <v>2306.3000000000002</v>
      </c>
      <c r="C436" s="35"/>
      <c r="D436" s="191" t="s">
        <v>158</v>
      </c>
    </row>
    <row r="437" spans="1:4" ht="15.75" x14ac:dyDescent="0.25">
      <c r="A437" s="205" t="s">
        <v>159</v>
      </c>
      <c r="B437" s="35">
        <v>485.4</v>
      </c>
      <c r="C437" s="35"/>
      <c r="D437" s="206" t="s">
        <v>160</v>
      </c>
    </row>
    <row r="438" spans="1:4" ht="15.75" x14ac:dyDescent="0.25">
      <c r="A438" s="205" t="s">
        <v>161</v>
      </c>
      <c r="B438" s="35">
        <v>-47.9</v>
      </c>
      <c r="C438" s="35"/>
      <c r="D438" s="206" t="s">
        <v>162</v>
      </c>
    </row>
    <row r="439" spans="1:4" ht="15.75" x14ac:dyDescent="0.25">
      <c r="A439" s="205" t="s">
        <v>163</v>
      </c>
      <c r="B439" s="35">
        <v>0</v>
      </c>
      <c r="C439" s="35"/>
      <c r="D439" s="206" t="s">
        <v>164</v>
      </c>
    </row>
    <row r="440" spans="1:4" ht="15.75" x14ac:dyDescent="0.25">
      <c r="A440" s="205" t="s">
        <v>165</v>
      </c>
      <c r="B440" s="35">
        <f>B441+B444</f>
        <v>1868.8000000000002</v>
      </c>
      <c r="C440" s="35"/>
      <c r="D440" s="206" t="s">
        <v>166</v>
      </c>
    </row>
    <row r="441" spans="1:4" ht="15.75" x14ac:dyDescent="0.25">
      <c r="A441" s="207" t="s">
        <v>167</v>
      </c>
      <c r="B441" s="35">
        <f t="shared" ref="B441" si="113">B442+B443</f>
        <v>-874.5</v>
      </c>
      <c r="C441" s="35"/>
      <c r="D441" s="208" t="s">
        <v>168</v>
      </c>
    </row>
    <row r="442" spans="1:4" ht="15.75" x14ac:dyDescent="0.25">
      <c r="A442" s="209" t="s">
        <v>169</v>
      </c>
      <c r="B442" s="35">
        <v>38.299999999999997</v>
      </c>
      <c r="C442" s="35"/>
      <c r="D442" s="194" t="s">
        <v>170</v>
      </c>
    </row>
    <row r="443" spans="1:4" ht="15.75" x14ac:dyDescent="0.25">
      <c r="A443" s="209" t="s">
        <v>171</v>
      </c>
      <c r="B443" s="35">
        <v>-912.8</v>
      </c>
      <c r="C443" s="35"/>
      <c r="D443" s="189" t="s">
        <v>172</v>
      </c>
    </row>
    <row r="444" spans="1:4" ht="15.75" x14ac:dyDescent="0.25">
      <c r="A444" s="207" t="s">
        <v>173</v>
      </c>
      <c r="B444" s="35">
        <f t="shared" ref="B444" si="114">B445+B446+B447</f>
        <v>2743.3</v>
      </c>
      <c r="C444" s="35"/>
      <c r="D444" s="208" t="s">
        <v>174</v>
      </c>
    </row>
    <row r="445" spans="1:4" ht="15.75" x14ac:dyDescent="0.25">
      <c r="A445" s="210" t="s">
        <v>175</v>
      </c>
      <c r="B445" s="35">
        <v>0</v>
      </c>
      <c r="C445" s="35"/>
      <c r="D445" s="189" t="s">
        <v>176</v>
      </c>
    </row>
    <row r="446" spans="1:4" ht="15.75" x14ac:dyDescent="0.25">
      <c r="A446" s="210" t="s">
        <v>177</v>
      </c>
      <c r="B446" s="35">
        <v>0</v>
      </c>
      <c r="C446" s="35"/>
      <c r="D446" s="189" t="s">
        <v>178</v>
      </c>
    </row>
    <row r="447" spans="1:4" ht="29.25" customHeight="1" x14ac:dyDescent="0.25">
      <c r="A447" s="52" t="s">
        <v>257</v>
      </c>
      <c r="B447" s="35">
        <v>2743.3</v>
      </c>
      <c r="C447" s="35"/>
      <c r="D447" s="211" t="s">
        <v>263</v>
      </c>
    </row>
    <row r="448" spans="1:4" ht="15.75" x14ac:dyDescent="0.25">
      <c r="A448" s="207" t="s">
        <v>181</v>
      </c>
      <c r="B448" s="35">
        <v>0</v>
      </c>
      <c r="C448" s="35"/>
      <c r="D448" s="208" t="s">
        <v>182</v>
      </c>
    </row>
    <row r="449" spans="1:8" ht="46.5" customHeight="1" x14ac:dyDescent="0.25">
      <c r="A449" s="53" t="s">
        <v>265</v>
      </c>
      <c r="B449" s="35">
        <f t="shared" ref="B449" si="115">B398-(B346+B395)</f>
        <v>-6044.5331600000045</v>
      </c>
      <c r="C449" s="35"/>
      <c r="D449" s="212" t="s">
        <v>223</v>
      </c>
    </row>
    <row r="450" spans="1:8" ht="15" x14ac:dyDescent="0.25">
      <c r="A450" s="213"/>
      <c r="B450" s="213"/>
      <c r="C450" s="213"/>
      <c r="D450" s="213"/>
    </row>
    <row r="451" spans="1:8" ht="39.75" customHeight="1" x14ac:dyDescent="0.25">
      <c r="A451" s="233" t="s">
        <v>185</v>
      </c>
      <c r="B451" s="213"/>
      <c r="C451" s="213"/>
      <c r="D451" s="215" t="s">
        <v>266</v>
      </c>
    </row>
    <row r="452" spans="1:8" ht="15" x14ac:dyDescent="0.25">
      <c r="A452" s="213"/>
      <c r="B452" s="213"/>
      <c r="C452" s="213"/>
      <c r="D452" s="213"/>
    </row>
    <row r="453" spans="1:8" ht="15" x14ac:dyDescent="0.25">
      <c r="A453" s="213"/>
      <c r="B453" s="213"/>
      <c r="C453" s="213"/>
      <c r="D453" s="213"/>
    </row>
    <row r="454" spans="1:8" ht="15" x14ac:dyDescent="0.25">
      <c r="A454" s="213"/>
      <c r="B454" s="213"/>
      <c r="C454" s="213"/>
      <c r="D454" s="213"/>
    </row>
    <row r="455" spans="1:8" ht="15" x14ac:dyDescent="0.25">
      <c r="A455" s="213"/>
      <c r="B455" s="213"/>
      <c r="C455" s="213"/>
      <c r="D455" s="213"/>
    </row>
    <row r="456" spans="1:8" ht="15" x14ac:dyDescent="0.25">
      <c r="A456" s="213"/>
      <c r="B456" s="213"/>
      <c r="C456" s="213"/>
      <c r="D456" s="213"/>
    </row>
    <row r="457" spans="1:8" ht="15" x14ac:dyDescent="0.25">
      <c r="A457" s="213"/>
      <c r="B457" s="213"/>
      <c r="C457" s="213"/>
      <c r="D457" s="213"/>
    </row>
    <row r="458" spans="1:8" ht="15" x14ac:dyDescent="0.25">
      <c r="A458" s="213"/>
      <c r="B458" s="213"/>
      <c r="C458" s="213"/>
      <c r="D458" s="213"/>
    </row>
    <row r="459" spans="1:8" ht="18.75" x14ac:dyDescent="0.3">
      <c r="A459" s="366" t="s">
        <v>294</v>
      </c>
      <c r="B459" s="366"/>
      <c r="C459" s="366"/>
      <c r="D459" s="366"/>
    </row>
    <row r="460" spans="1:8" ht="18.75" x14ac:dyDescent="0.3">
      <c r="A460" s="366" t="s">
        <v>295</v>
      </c>
      <c r="B460" s="366"/>
      <c r="C460" s="366"/>
      <c r="D460" s="366"/>
    </row>
    <row r="461" spans="1:8" ht="15" x14ac:dyDescent="0.25">
      <c r="A461" s="213"/>
      <c r="B461" s="213"/>
      <c r="C461" s="213"/>
      <c r="D461" s="213"/>
    </row>
    <row r="462" spans="1:8" ht="15.75" x14ac:dyDescent="0.25">
      <c r="A462" s="234" t="s">
        <v>0</v>
      </c>
      <c r="B462" s="235"/>
      <c r="C462" s="235"/>
      <c r="D462" s="217" t="s">
        <v>243</v>
      </c>
      <c r="F462" s="43"/>
      <c r="G462" s="43"/>
      <c r="H462" s="43"/>
    </row>
    <row r="463" spans="1:8" ht="15.75" x14ac:dyDescent="0.25">
      <c r="A463" s="2" t="s">
        <v>2</v>
      </c>
      <c r="B463" s="236" t="s">
        <v>3</v>
      </c>
      <c r="C463" s="236" t="s">
        <v>4</v>
      </c>
      <c r="D463" s="193" t="s">
        <v>5</v>
      </c>
      <c r="F463" s="43"/>
      <c r="G463" s="43"/>
      <c r="H463" s="43"/>
    </row>
    <row r="464" spans="1:8" ht="15.75" x14ac:dyDescent="0.25">
      <c r="A464" s="4" t="s">
        <v>6</v>
      </c>
      <c r="B464" s="79">
        <f>B465+B485+B488+B495</f>
        <v>16092.4</v>
      </c>
      <c r="C464" s="79"/>
      <c r="D464" s="192" t="s">
        <v>7</v>
      </c>
      <c r="F464" s="178"/>
      <c r="G464" s="178"/>
      <c r="H464" s="179"/>
    </row>
    <row r="465" spans="1:8" ht="15.75" x14ac:dyDescent="0.25">
      <c r="A465" s="2" t="s">
        <v>8</v>
      </c>
      <c r="B465" s="80">
        <f>B466-B474</f>
        <v>36765</v>
      </c>
      <c r="C465" s="80"/>
      <c r="D465" s="192" t="s">
        <v>9</v>
      </c>
      <c r="F465" s="178"/>
      <c r="G465" s="178"/>
      <c r="H465" s="179"/>
    </row>
    <row r="466" spans="1:8" ht="15.75" x14ac:dyDescent="0.25">
      <c r="A466" s="17" t="s">
        <v>10</v>
      </c>
      <c r="B466" s="80">
        <f>B467+B470+B473</f>
        <v>90586.7</v>
      </c>
      <c r="C466" s="80"/>
      <c r="D466" s="200" t="s">
        <v>11</v>
      </c>
      <c r="F466" s="178"/>
      <c r="G466" s="178"/>
      <c r="H466" s="179"/>
    </row>
    <row r="467" spans="1:8" ht="15.75" x14ac:dyDescent="0.25">
      <c r="A467" s="18" t="s">
        <v>12</v>
      </c>
      <c r="B467" s="80">
        <f>B468+B469</f>
        <v>90167</v>
      </c>
      <c r="C467" s="80"/>
      <c r="D467" s="190" t="s">
        <v>13</v>
      </c>
      <c r="F467" s="178"/>
      <c r="G467" s="178"/>
      <c r="H467" s="179"/>
    </row>
    <row r="468" spans="1:8" ht="15.75" x14ac:dyDescent="0.25">
      <c r="A468" s="18" t="s">
        <v>14</v>
      </c>
      <c r="B468" s="80">
        <v>90076.2</v>
      </c>
      <c r="C468" s="80"/>
      <c r="D468" s="190" t="s">
        <v>15</v>
      </c>
      <c r="F468" s="178"/>
      <c r="G468" s="178"/>
      <c r="H468" s="179"/>
    </row>
    <row r="469" spans="1:8" ht="15.75" x14ac:dyDescent="0.25">
      <c r="A469" s="18" t="s">
        <v>16</v>
      </c>
      <c r="B469" s="80">
        <v>90.8</v>
      </c>
      <c r="C469" s="80"/>
      <c r="D469" s="190" t="s">
        <v>17</v>
      </c>
      <c r="F469" s="178"/>
      <c r="G469" s="178"/>
      <c r="H469" s="179"/>
    </row>
    <row r="470" spans="1:8" ht="15.75" x14ac:dyDescent="0.25">
      <c r="A470" s="18" t="s">
        <v>18</v>
      </c>
      <c r="B470" s="80">
        <f>B471+B472</f>
        <v>203.8</v>
      </c>
      <c r="C470" s="80"/>
      <c r="D470" s="190" t="s">
        <v>19</v>
      </c>
      <c r="F470" s="178"/>
      <c r="G470" s="178"/>
      <c r="H470" s="179"/>
    </row>
    <row r="471" spans="1:8" ht="15.75" x14ac:dyDescent="0.25">
      <c r="A471" s="18" t="s">
        <v>20</v>
      </c>
      <c r="B471" s="80">
        <v>187.9</v>
      </c>
      <c r="C471" s="80"/>
      <c r="D471" s="190" t="s">
        <v>21</v>
      </c>
      <c r="F471" s="178"/>
      <c r="G471" s="178"/>
      <c r="H471" s="179"/>
    </row>
    <row r="472" spans="1:8" ht="15.75" x14ac:dyDescent="0.25">
      <c r="A472" s="18" t="s">
        <v>16</v>
      </c>
      <c r="B472" s="80">
        <v>15.9</v>
      </c>
      <c r="C472" s="80"/>
      <c r="D472" s="190" t="s">
        <v>17</v>
      </c>
      <c r="F472" s="178"/>
      <c r="G472" s="178"/>
      <c r="H472" s="179"/>
    </row>
    <row r="473" spans="1:8" ht="19.5" customHeight="1" x14ac:dyDescent="0.25">
      <c r="A473" s="19" t="s">
        <v>22</v>
      </c>
      <c r="B473" s="80">
        <v>215.9</v>
      </c>
      <c r="C473" s="80"/>
      <c r="D473" s="190" t="s">
        <v>23</v>
      </c>
      <c r="F473" s="178"/>
      <c r="G473" s="178"/>
      <c r="H473" s="179"/>
    </row>
    <row r="474" spans="1:8" ht="15.75" x14ac:dyDescent="0.25">
      <c r="A474" s="75" t="s">
        <v>24</v>
      </c>
      <c r="B474" s="80">
        <f>B475+B481</f>
        <v>53821.7</v>
      </c>
      <c r="C474" s="80">
        <f>C475+C481</f>
        <v>63319.8</v>
      </c>
      <c r="D474" s="200" t="s">
        <v>25</v>
      </c>
      <c r="F474" s="178"/>
      <c r="G474" s="178"/>
      <c r="H474" s="179"/>
    </row>
    <row r="475" spans="1:8" ht="15.75" x14ac:dyDescent="0.25">
      <c r="A475" s="20" t="s">
        <v>26</v>
      </c>
      <c r="B475" s="80">
        <f>B476+B477+B478+B479+B480</f>
        <v>18966.7</v>
      </c>
      <c r="C475" s="80">
        <f>C476+C477+C478+C479+C480</f>
        <v>22313.800000000003</v>
      </c>
      <c r="D475" s="191" t="s">
        <v>27</v>
      </c>
      <c r="F475" s="178"/>
      <c r="G475" s="178"/>
      <c r="H475" s="179"/>
    </row>
    <row r="476" spans="1:8" ht="15.75" x14ac:dyDescent="0.25">
      <c r="A476" s="21" t="s">
        <v>28</v>
      </c>
      <c r="B476" s="80">
        <v>6056.2</v>
      </c>
      <c r="C476" s="80">
        <v>7124.9</v>
      </c>
      <c r="D476" s="189" t="s">
        <v>29</v>
      </c>
      <c r="F476" s="178"/>
      <c r="G476" s="178"/>
      <c r="H476" s="179"/>
    </row>
    <row r="477" spans="1:8" ht="15.75" x14ac:dyDescent="0.25">
      <c r="A477" s="21" t="s">
        <v>30</v>
      </c>
      <c r="B477" s="80">
        <v>7849.1</v>
      </c>
      <c r="C477" s="80">
        <v>9234.2000000000007</v>
      </c>
      <c r="D477" s="189" t="s">
        <v>31</v>
      </c>
      <c r="F477" s="178"/>
      <c r="G477" s="178"/>
      <c r="H477" s="179"/>
    </row>
    <row r="478" spans="1:8" ht="15.75" x14ac:dyDescent="0.25">
      <c r="A478" s="20" t="s">
        <v>32</v>
      </c>
      <c r="B478" s="80">
        <v>4190.2</v>
      </c>
      <c r="C478" s="80">
        <v>4929.6000000000004</v>
      </c>
      <c r="D478" s="189" t="s">
        <v>33</v>
      </c>
      <c r="F478" s="178"/>
      <c r="G478" s="178"/>
      <c r="H478" s="179"/>
    </row>
    <row r="479" spans="1:8" ht="15.75" x14ac:dyDescent="0.25">
      <c r="A479" s="20" t="s">
        <v>34</v>
      </c>
      <c r="B479" s="80">
        <v>841.8</v>
      </c>
      <c r="C479" s="80">
        <v>990.4</v>
      </c>
      <c r="D479" s="189" t="s">
        <v>35</v>
      </c>
      <c r="F479" s="178"/>
      <c r="G479" s="178"/>
      <c r="H479" s="179"/>
    </row>
    <row r="480" spans="1:8" ht="15.75" x14ac:dyDescent="0.25">
      <c r="A480" s="20" t="s">
        <v>36</v>
      </c>
      <c r="B480" s="80">
        <v>29.4</v>
      </c>
      <c r="C480" s="80">
        <v>34.700000000000003</v>
      </c>
      <c r="D480" s="189" t="s">
        <v>37</v>
      </c>
      <c r="F480" s="178"/>
      <c r="G480" s="178"/>
      <c r="H480" s="179"/>
    </row>
    <row r="481" spans="1:8" ht="15.75" x14ac:dyDescent="0.25">
      <c r="A481" s="20" t="s">
        <v>38</v>
      </c>
      <c r="B481" s="80">
        <f>B482+B483+B484</f>
        <v>34855</v>
      </c>
      <c r="C481" s="80">
        <f>C482+C483+C484</f>
        <v>41006</v>
      </c>
      <c r="D481" s="191" t="s">
        <v>39</v>
      </c>
      <c r="F481" s="178"/>
      <c r="G481" s="178"/>
      <c r="H481" s="179"/>
    </row>
    <row r="482" spans="1:8" ht="15.75" x14ac:dyDescent="0.25">
      <c r="A482" s="22" t="s">
        <v>40</v>
      </c>
      <c r="B482" s="80">
        <v>8713.7000000000007</v>
      </c>
      <c r="C482" s="80">
        <v>10251.4</v>
      </c>
      <c r="D482" s="189" t="s">
        <v>41</v>
      </c>
      <c r="F482" s="178"/>
      <c r="G482" s="178"/>
      <c r="H482" s="179"/>
    </row>
    <row r="483" spans="1:8" ht="15.75" x14ac:dyDescent="0.25">
      <c r="A483" s="22" t="s">
        <v>42</v>
      </c>
      <c r="B483" s="80">
        <v>26141.3</v>
      </c>
      <c r="C483" s="80">
        <v>30754.6</v>
      </c>
      <c r="D483" s="189" t="s">
        <v>43</v>
      </c>
      <c r="F483" s="178"/>
      <c r="G483" s="178"/>
      <c r="H483" s="179"/>
    </row>
    <row r="484" spans="1:8" ht="15.75" x14ac:dyDescent="0.25">
      <c r="A484" s="22" t="s">
        <v>44</v>
      </c>
      <c r="B484" s="80">
        <v>0</v>
      </c>
      <c r="C484" s="80">
        <v>0</v>
      </c>
      <c r="D484" s="189" t="s">
        <v>45</v>
      </c>
      <c r="F484" s="178"/>
      <c r="G484" s="178"/>
      <c r="H484" s="179"/>
    </row>
    <row r="485" spans="1:8" ht="15.75" x14ac:dyDescent="0.25">
      <c r="A485" s="2" t="s">
        <v>46</v>
      </c>
      <c r="B485" s="80">
        <f>B486-B487</f>
        <v>-14746.8</v>
      </c>
      <c r="C485" s="80"/>
      <c r="D485" s="192" t="s">
        <v>47</v>
      </c>
      <c r="F485" s="178"/>
      <c r="G485" s="178"/>
      <c r="H485" s="179"/>
    </row>
    <row r="486" spans="1:8" ht="15.75" x14ac:dyDescent="0.25">
      <c r="A486" s="17" t="s">
        <v>48</v>
      </c>
      <c r="B486" s="80">
        <v>2804.2</v>
      </c>
      <c r="C486" s="80"/>
      <c r="D486" s="189" t="s">
        <v>49</v>
      </c>
      <c r="F486" s="178"/>
      <c r="G486" s="178"/>
      <c r="H486" s="179"/>
    </row>
    <row r="487" spans="1:8" ht="15.75" x14ac:dyDescent="0.25">
      <c r="A487" s="17" t="s">
        <v>50</v>
      </c>
      <c r="B487" s="80">
        <v>17551</v>
      </c>
      <c r="C487" s="80"/>
      <c r="D487" s="193" t="s">
        <v>51</v>
      </c>
      <c r="F487" s="178"/>
      <c r="G487" s="178"/>
      <c r="H487" s="179"/>
    </row>
    <row r="488" spans="1:8" ht="15.75" x14ac:dyDescent="0.25">
      <c r="A488" s="2" t="s">
        <v>52</v>
      </c>
      <c r="B488" s="80">
        <f>B489+B490</f>
        <v>-1060.3999999999999</v>
      </c>
      <c r="C488" s="80"/>
      <c r="D488" s="192" t="s">
        <v>53</v>
      </c>
      <c r="F488" s="178"/>
      <c r="G488" s="178"/>
      <c r="H488" s="179"/>
    </row>
    <row r="489" spans="1:8" ht="15.75" x14ac:dyDescent="0.25">
      <c r="A489" s="23" t="s">
        <v>54</v>
      </c>
      <c r="B489" s="80">
        <v>40.9</v>
      </c>
      <c r="C489" s="80"/>
      <c r="D489" s="194" t="s">
        <v>55</v>
      </c>
      <c r="F489" s="178"/>
      <c r="G489" s="178"/>
      <c r="H489" s="179"/>
    </row>
    <row r="490" spans="1:8" ht="15.75" x14ac:dyDescent="0.25">
      <c r="A490" s="23" t="s">
        <v>56</v>
      </c>
      <c r="B490" s="80">
        <f>B491-B492</f>
        <v>-1101.3</v>
      </c>
      <c r="C490" s="80"/>
      <c r="D490" s="194" t="s">
        <v>57</v>
      </c>
      <c r="F490" s="178"/>
      <c r="G490" s="178"/>
      <c r="H490" s="179"/>
    </row>
    <row r="491" spans="1:8" ht="15.75" x14ac:dyDescent="0.25">
      <c r="A491" s="24" t="s">
        <v>58</v>
      </c>
      <c r="B491" s="80">
        <v>418.7</v>
      </c>
      <c r="C491" s="80"/>
      <c r="D491" s="194" t="s">
        <v>59</v>
      </c>
      <c r="F491" s="178"/>
      <c r="G491" s="178"/>
      <c r="H491" s="179"/>
    </row>
    <row r="492" spans="1:8" ht="15.75" x14ac:dyDescent="0.25">
      <c r="A492" s="24" t="s">
        <v>60</v>
      </c>
      <c r="B492" s="80">
        <f>B493+B494</f>
        <v>1520</v>
      </c>
      <c r="C492" s="80"/>
      <c r="D492" s="194" t="s">
        <v>61</v>
      </c>
      <c r="F492" s="178"/>
      <c r="G492" s="178"/>
      <c r="H492" s="179"/>
    </row>
    <row r="493" spans="1:8" ht="15.75" x14ac:dyDescent="0.25">
      <c r="A493" s="25" t="s">
        <v>62</v>
      </c>
      <c r="B493" s="80">
        <v>821.6</v>
      </c>
      <c r="C493" s="80"/>
      <c r="D493" s="195" t="s">
        <v>239</v>
      </c>
      <c r="F493" s="178"/>
      <c r="G493" s="178"/>
      <c r="H493" s="179"/>
    </row>
    <row r="494" spans="1:8" ht="15.75" x14ac:dyDescent="0.25">
      <c r="A494" s="25" t="s">
        <v>63</v>
      </c>
      <c r="B494" s="80">
        <v>698.4</v>
      </c>
      <c r="C494" s="80"/>
      <c r="D494" s="195" t="s">
        <v>240</v>
      </c>
      <c r="F494" s="178"/>
      <c r="G494" s="178"/>
      <c r="H494" s="179"/>
    </row>
    <row r="495" spans="1:8" ht="15.75" x14ac:dyDescent="0.25">
      <c r="A495" s="2" t="s">
        <v>64</v>
      </c>
      <c r="B495" s="80">
        <f>B496+B497</f>
        <v>-4865.3999999999996</v>
      </c>
      <c r="C495" s="80"/>
      <c r="D495" s="192" t="s">
        <v>65</v>
      </c>
      <c r="F495" s="178"/>
      <c r="G495" s="178"/>
      <c r="H495" s="179"/>
    </row>
    <row r="496" spans="1:8" ht="15.75" x14ac:dyDescent="0.25">
      <c r="A496" s="23" t="s">
        <v>66</v>
      </c>
      <c r="B496" s="80">
        <v>184.2</v>
      </c>
      <c r="C496" s="80"/>
      <c r="D496" s="189" t="s">
        <v>67</v>
      </c>
      <c r="F496" s="178"/>
      <c r="G496" s="178"/>
      <c r="H496" s="179"/>
    </row>
    <row r="497" spans="1:8" ht="15.75" x14ac:dyDescent="0.25">
      <c r="A497" s="23" t="s">
        <v>68</v>
      </c>
      <c r="B497" s="80">
        <f>B498-B501</f>
        <v>-5049.5999999999995</v>
      </c>
      <c r="C497" s="80"/>
      <c r="D497" s="189" t="s">
        <v>69</v>
      </c>
      <c r="F497" s="178"/>
      <c r="G497" s="178"/>
      <c r="H497" s="179"/>
    </row>
    <row r="498" spans="1:8" ht="15.75" x14ac:dyDescent="0.25">
      <c r="A498" s="24" t="s">
        <v>189</v>
      </c>
      <c r="B498" s="80">
        <f>B499+B500</f>
        <v>37.700000000000003</v>
      </c>
      <c r="C498" s="80"/>
      <c r="D498" s="189" t="s">
        <v>70</v>
      </c>
      <c r="F498" s="178"/>
      <c r="G498" s="178"/>
      <c r="H498" s="179"/>
    </row>
    <row r="499" spans="1:8" ht="15.75" x14ac:dyDescent="0.25">
      <c r="A499" s="26" t="s">
        <v>187</v>
      </c>
      <c r="B499" s="80">
        <v>19.5</v>
      </c>
      <c r="C499" s="80"/>
      <c r="D499" s="194" t="s">
        <v>71</v>
      </c>
      <c r="F499" s="178"/>
      <c r="G499" s="178"/>
      <c r="H499" s="179"/>
    </row>
    <row r="500" spans="1:8" ht="15.75" x14ac:dyDescent="0.25">
      <c r="A500" s="26" t="s">
        <v>188</v>
      </c>
      <c r="B500" s="80">
        <v>18.2</v>
      </c>
      <c r="C500" s="80"/>
      <c r="D500" s="197" t="s">
        <v>72</v>
      </c>
      <c r="F500" s="178"/>
      <c r="G500" s="178"/>
      <c r="H500" s="179"/>
    </row>
    <row r="501" spans="1:8" ht="15.75" x14ac:dyDescent="0.25">
      <c r="A501" s="24" t="s">
        <v>190</v>
      </c>
      <c r="B501" s="80">
        <f>B502+B503</f>
        <v>5087.2999999999993</v>
      </c>
      <c r="C501" s="80"/>
      <c r="D501" s="189" t="s">
        <v>73</v>
      </c>
      <c r="F501" s="178"/>
      <c r="G501" s="178"/>
      <c r="H501" s="179"/>
    </row>
    <row r="502" spans="1:8" ht="15.75" x14ac:dyDescent="0.25">
      <c r="A502" s="26" t="s">
        <v>191</v>
      </c>
      <c r="B502" s="80">
        <v>71.5</v>
      </c>
      <c r="C502" s="80"/>
      <c r="D502" s="194" t="s">
        <v>74</v>
      </c>
      <c r="F502" s="178"/>
      <c r="G502" s="178"/>
      <c r="H502" s="179"/>
    </row>
    <row r="503" spans="1:8" ht="15.75" x14ac:dyDescent="0.25">
      <c r="A503" s="26" t="s">
        <v>192</v>
      </c>
      <c r="B503" s="80">
        <f>B504+B505</f>
        <v>5015.7999999999993</v>
      </c>
      <c r="C503" s="80"/>
      <c r="D503" s="197" t="s">
        <v>75</v>
      </c>
      <c r="F503" s="178"/>
      <c r="G503" s="178"/>
      <c r="H503" s="179"/>
    </row>
    <row r="504" spans="1:8" ht="15.75" x14ac:dyDescent="0.25">
      <c r="A504" s="22" t="s">
        <v>231</v>
      </c>
      <c r="B504" s="80">
        <v>4462.8999999999996</v>
      </c>
      <c r="C504" s="80"/>
      <c r="D504" s="189" t="s">
        <v>76</v>
      </c>
      <c r="F504" s="178"/>
      <c r="G504" s="178"/>
      <c r="H504" s="179"/>
    </row>
    <row r="505" spans="1:8" ht="16.5" thickBot="1" x14ac:dyDescent="0.3">
      <c r="A505" s="22" t="s">
        <v>232</v>
      </c>
      <c r="B505" s="81">
        <v>552.9</v>
      </c>
      <c r="C505" s="81"/>
      <c r="D505" s="189" t="s">
        <v>77</v>
      </c>
      <c r="F505" s="178"/>
      <c r="G505" s="178"/>
      <c r="H505" s="179"/>
    </row>
    <row r="506" spans="1:8" ht="18" customHeight="1" x14ac:dyDescent="0.25">
      <c r="A506" s="237" t="s">
        <v>78</v>
      </c>
      <c r="B506" s="238"/>
      <c r="C506" s="238"/>
      <c r="D506" s="228" t="s">
        <v>79</v>
      </c>
      <c r="F506" s="43"/>
      <c r="G506" s="43"/>
      <c r="H506" s="179"/>
    </row>
    <row r="507" spans="1:8" ht="27.75" customHeight="1" x14ac:dyDescent="0.25">
      <c r="A507" s="220" t="s">
        <v>358</v>
      </c>
      <c r="B507" s="221"/>
      <c r="C507" s="222"/>
      <c r="D507" s="223" t="s">
        <v>353</v>
      </c>
      <c r="F507" s="43"/>
      <c r="G507" s="43"/>
      <c r="H507" s="179"/>
    </row>
    <row r="508" spans="1:8" ht="15.75" x14ac:dyDescent="0.25">
      <c r="A508" s="229" t="s">
        <v>212</v>
      </c>
      <c r="B508" s="239"/>
      <c r="C508" s="239"/>
      <c r="D508" s="230" t="s">
        <v>211</v>
      </c>
      <c r="F508" s="43"/>
      <c r="G508" s="43"/>
      <c r="H508" s="179"/>
    </row>
    <row r="509" spans="1:8" ht="18.75" x14ac:dyDescent="0.3">
      <c r="A509" s="366" t="s">
        <v>294</v>
      </c>
      <c r="B509" s="366"/>
      <c r="C509" s="366"/>
      <c r="D509" s="366"/>
      <c r="F509" s="43"/>
      <c r="G509" s="43"/>
      <c r="H509" s="179"/>
    </row>
    <row r="510" spans="1:8" ht="18.75" x14ac:dyDescent="0.3">
      <c r="A510" s="366" t="s">
        <v>295</v>
      </c>
      <c r="B510" s="366"/>
      <c r="C510" s="366"/>
      <c r="D510" s="366"/>
      <c r="F510" s="43"/>
      <c r="G510" s="43"/>
      <c r="H510" s="179"/>
    </row>
    <row r="511" spans="1:8" ht="15.75" x14ac:dyDescent="0.25">
      <c r="A511" s="240" t="s">
        <v>80</v>
      </c>
      <c r="B511" s="241"/>
      <c r="C511" s="241"/>
      <c r="D511" s="217" t="s">
        <v>243</v>
      </c>
      <c r="F511" s="43"/>
      <c r="G511" s="43"/>
      <c r="H511" s="179"/>
    </row>
    <row r="512" spans="1:8" ht="15.75" x14ac:dyDescent="0.25">
      <c r="A512" s="2" t="s">
        <v>2</v>
      </c>
      <c r="B512" s="236" t="s">
        <v>3</v>
      </c>
      <c r="C512" s="236" t="s">
        <v>4</v>
      </c>
      <c r="D512" s="189" t="s">
        <v>81</v>
      </c>
      <c r="F512" s="43"/>
      <c r="G512" s="43"/>
      <c r="H512" s="179"/>
    </row>
    <row r="513" spans="1:8" ht="15.75" x14ac:dyDescent="0.25">
      <c r="A513" s="4" t="s">
        <v>82</v>
      </c>
      <c r="B513" s="82">
        <f>B514-B515</f>
        <v>20.3</v>
      </c>
      <c r="C513" s="236"/>
      <c r="D513" s="192" t="s">
        <v>83</v>
      </c>
      <c r="F513" s="180"/>
      <c r="G513" s="43"/>
      <c r="H513" s="179"/>
    </row>
    <row r="514" spans="1:8" ht="15.75" x14ac:dyDescent="0.25">
      <c r="A514" s="2" t="s">
        <v>84</v>
      </c>
      <c r="B514" s="82">
        <v>20.3</v>
      </c>
      <c r="C514" s="236"/>
      <c r="D514" s="189" t="s">
        <v>85</v>
      </c>
      <c r="F514" s="180"/>
      <c r="G514" s="43"/>
      <c r="H514" s="179"/>
    </row>
    <row r="515" spans="1:8" ht="15.75" x14ac:dyDescent="0.25">
      <c r="A515" s="2" t="s">
        <v>86</v>
      </c>
      <c r="B515" s="82">
        <v>0</v>
      </c>
      <c r="C515" s="236"/>
      <c r="D515" s="193" t="s">
        <v>87</v>
      </c>
      <c r="F515" s="180"/>
      <c r="G515" s="43"/>
      <c r="H515" s="179"/>
    </row>
    <row r="516" spans="1:8" ht="15.75" x14ac:dyDescent="0.25">
      <c r="A516" s="198" t="s">
        <v>88</v>
      </c>
      <c r="B516" s="82">
        <f>B517+B520+B535+B551</f>
        <v>4041.7000000000007</v>
      </c>
      <c r="C516" s="236"/>
      <c r="D516" s="192" t="s">
        <v>89</v>
      </c>
      <c r="F516" s="180"/>
      <c r="G516" s="43"/>
      <c r="H516" s="179"/>
    </row>
    <row r="517" spans="1:8" ht="15.75" x14ac:dyDescent="0.25">
      <c r="A517" s="44" t="s">
        <v>90</v>
      </c>
      <c r="B517" s="82">
        <f>B518-B519</f>
        <v>2562.4</v>
      </c>
      <c r="C517" s="236"/>
      <c r="D517" s="191" t="s">
        <v>91</v>
      </c>
      <c r="F517" s="180"/>
      <c r="G517" s="43"/>
      <c r="H517" s="179"/>
    </row>
    <row r="518" spans="1:8" ht="15.75" x14ac:dyDescent="0.25">
      <c r="A518" s="2" t="s">
        <v>92</v>
      </c>
      <c r="B518" s="82">
        <v>227.1</v>
      </c>
      <c r="C518" s="236"/>
      <c r="D518" s="191" t="s">
        <v>93</v>
      </c>
      <c r="F518" s="180"/>
      <c r="G518" s="43"/>
      <c r="H518" s="179"/>
    </row>
    <row r="519" spans="1:8" ht="15.75" x14ac:dyDescent="0.25">
      <c r="A519" s="2" t="s">
        <v>94</v>
      </c>
      <c r="B519" s="83">
        <v>-2335.3000000000002</v>
      </c>
      <c r="C519" s="236"/>
      <c r="D519" s="191" t="s">
        <v>95</v>
      </c>
      <c r="F519" s="181"/>
      <c r="G519" s="43"/>
      <c r="H519" s="179"/>
    </row>
    <row r="520" spans="1:8" ht="15.75" x14ac:dyDescent="0.25">
      <c r="A520" s="44" t="s">
        <v>96</v>
      </c>
      <c r="B520" s="82">
        <f>B521-B528</f>
        <v>-14132.1</v>
      </c>
      <c r="C520" s="236"/>
      <c r="D520" s="192" t="s">
        <v>97</v>
      </c>
      <c r="F520" s="180"/>
      <c r="G520" s="43"/>
      <c r="H520" s="179"/>
    </row>
    <row r="521" spans="1:8" ht="15.75" x14ac:dyDescent="0.25">
      <c r="A521" s="199" t="s">
        <v>98</v>
      </c>
      <c r="B521" s="82">
        <f>B522+B525</f>
        <v>-14076.2</v>
      </c>
      <c r="C521" s="236"/>
      <c r="D521" s="191" t="s">
        <v>99</v>
      </c>
      <c r="F521" s="180"/>
      <c r="G521" s="43"/>
      <c r="H521" s="179"/>
    </row>
    <row r="522" spans="1:8" ht="15.75" x14ac:dyDescent="0.25">
      <c r="A522" s="44" t="s">
        <v>100</v>
      </c>
      <c r="B522" s="82">
        <f>B523-B524</f>
        <v>-14076.900000000001</v>
      </c>
      <c r="C522" s="236"/>
      <c r="D522" s="192" t="s">
        <v>101</v>
      </c>
      <c r="F522" s="180"/>
      <c r="G522" s="43"/>
      <c r="H522" s="179"/>
    </row>
    <row r="523" spans="1:8" ht="15.75" x14ac:dyDescent="0.25">
      <c r="A523" s="45" t="s">
        <v>102</v>
      </c>
      <c r="B523" s="82">
        <v>25889.1</v>
      </c>
      <c r="C523" s="236"/>
      <c r="D523" s="191" t="s">
        <v>103</v>
      </c>
      <c r="F523" s="180"/>
      <c r="G523" s="43"/>
      <c r="H523" s="179"/>
    </row>
    <row r="524" spans="1:8" ht="15.75" x14ac:dyDescent="0.25">
      <c r="A524" s="45" t="s">
        <v>104</v>
      </c>
      <c r="B524" s="82">
        <v>39966</v>
      </c>
      <c r="C524" s="236"/>
      <c r="D524" s="191" t="s">
        <v>105</v>
      </c>
      <c r="F524" s="180"/>
      <c r="G524" s="43"/>
      <c r="H524" s="179"/>
    </row>
    <row r="525" spans="1:8" ht="15.75" x14ac:dyDescent="0.25">
      <c r="A525" s="44" t="s">
        <v>106</v>
      </c>
      <c r="B525" s="82">
        <f>B526-B527</f>
        <v>0.70000000000000018</v>
      </c>
      <c r="C525" s="236"/>
      <c r="D525" s="192" t="s">
        <v>107</v>
      </c>
      <c r="F525" s="180"/>
      <c r="G525" s="43"/>
      <c r="H525" s="179"/>
    </row>
    <row r="526" spans="1:8" ht="15.75" x14ac:dyDescent="0.25">
      <c r="A526" s="45" t="s">
        <v>108</v>
      </c>
      <c r="B526" s="82">
        <v>2.2000000000000002</v>
      </c>
      <c r="C526" s="236"/>
      <c r="D526" s="191" t="s">
        <v>103</v>
      </c>
      <c r="F526" s="180"/>
      <c r="G526" s="43"/>
      <c r="H526" s="179"/>
    </row>
    <row r="527" spans="1:8" ht="15.75" x14ac:dyDescent="0.25">
      <c r="A527" s="45" t="s">
        <v>109</v>
      </c>
      <c r="B527" s="82">
        <v>1.5</v>
      </c>
      <c r="C527" s="236"/>
      <c r="D527" s="191" t="s">
        <v>105</v>
      </c>
      <c r="F527" s="180"/>
      <c r="G527" s="43"/>
      <c r="H527" s="179"/>
    </row>
    <row r="528" spans="1:8" ht="15.75" x14ac:dyDescent="0.25">
      <c r="A528" s="199" t="s">
        <v>110</v>
      </c>
      <c r="B528" s="82">
        <f>B529+B532</f>
        <v>55.9</v>
      </c>
      <c r="C528" s="236"/>
      <c r="D528" s="193" t="s">
        <v>111</v>
      </c>
      <c r="F528" s="180"/>
      <c r="G528" s="43"/>
      <c r="H528" s="179"/>
    </row>
    <row r="529" spans="1:8" ht="15.75" x14ac:dyDescent="0.25">
      <c r="A529" s="45" t="s">
        <v>112</v>
      </c>
      <c r="B529" s="82">
        <f>B530-B531</f>
        <v>0</v>
      </c>
      <c r="C529" s="236"/>
      <c r="D529" s="191" t="s">
        <v>101</v>
      </c>
      <c r="F529" s="180"/>
      <c r="G529" s="43"/>
      <c r="H529" s="179"/>
    </row>
    <row r="530" spans="1:8" ht="15.75" x14ac:dyDescent="0.25">
      <c r="A530" s="45" t="s">
        <v>113</v>
      </c>
      <c r="B530" s="82">
        <v>0</v>
      </c>
      <c r="C530" s="236"/>
      <c r="D530" s="191" t="s">
        <v>103</v>
      </c>
      <c r="F530" s="180"/>
      <c r="G530" s="43"/>
      <c r="H530" s="179"/>
    </row>
    <row r="531" spans="1:8" ht="15.75" x14ac:dyDescent="0.25">
      <c r="A531" s="45" t="s">
        <v>109</v>
      </c>
      <c r="B531" s="82">
        <v>0</v>
      </c>
      <c r="C531" s="236"/>
      <c r="D531" s="191" t="s">
        <v>105</v>
      </c>
      <c r="F531" s="180"/>
      <c r="G531" s="43"/>
      <c r="H531" s="179"/>
    </row>
    <row r="532" spans="1:8" ht="15.75" x14ac:dyDescent="0.25">
      <c r="A532" s="46" t="s">
        <v>114</v>
      </c>
      <c r="B532" s="82">
        <f>B533-B534</f>
        <v>55.9</v>
      </c>
      <c r="C532" s="236"/>
      <c r="D532" s="191" t="s">
        <v>107</v>
      </c>
      <c r="F532" s="180"/>
      <c r="G532" s="43"/>
      <c r="H532" s="179"/>
    </row>
    <row r="533" spans="1:8" ht="15.75" x14ac:dyDescent="0.25">
      <c r="A533" s="45" t="s">
        <v>113</v>
      </c>
      <c r="B533" s="83">
        <v>118.5</v>
      </c>
      <c r="C533" s="236"/>
      <c r="D533" s="191" t="s">
        <v>115</v>
      </c>
      <c r="F533" s="181"/>
      <c r="G533" s="43"/>
      <c r="H533" s="179"/>
    </row>
    <row r="534" spans="1:8" ht="15.75" x14ac:dyDescent="0.25">
      <c r="A534" s="45" t="s">
        <v>116</v>
      </c>
      <c r="B534" s="83">
        <v>62.6</v>
      </c>
      <c r="C534" s="236"/>
      <c r="D534" s="191" t="s">
        <v>117</v>
      </c>
      <c r="F534" s="181"/>
      <c r="G534" s="43"/>
      <c r="H534" s="179"/>
    </row>
    <row r="535" spans="1:8" ht="15.75" x14ac:dyDescent="0.25">
      <c r="A535" s="44" t="s">
        <v>118</v>
      </c>
      <c r="B535" s="82">
        <f>B536+B547+B550</f>
        <v>6330.6</v>
      </c>
      <c r="C535" s="236"/>
      <c r="D535" s="192" t="s">
        <v>119</v>
      </c>
      <c r="F535" s="180"/>
      <c r="G535" s="43"/>
      <c r="H535" s="179"/>
    </row>
    <row r="536" spans="1:8" ht="15.75" x14ac:dyDescent="0.25">
      <c r="A536" s="47" t="s">
        <v>120</v>
      </c>
      <c r="B536" s="82">
        <f>B537-B542</f>
        <v>854.79999999999973</v>
      </c>
      <c r="C536" s="236"/>
      <c r="D536" s="200" t="s">
        <v>121</v>
      </c>
      <c r="F536" s="180"/>
      <c r="G536" s="43"/>
      <c r="H536" s="179"/>
    </row>
    <row r="537" spans="1:8" ht="15.75" x14ac:dyDescent="0.25">
      <c r="A537" s="199" t="s">
        <v>122</v>
      </c>
      <c r="B537" s="82">
        <f>B538+B539+B540+B541</f>
        <v>3211.9</v>
      </c>
      <c r="C537" s="236"/>
      <c r="D537" s="191" t="s">
        <v>123</v>
      </c>
      <c r="F537" s="180"/>
      <c r="G537" s="43"/>
      <c r="H537" s="179"/>
    </row>
    <row r="538" spans="1:8" ht="15.75" x14ac:dyDescent="0.25">
      <c r="A538" s="201" t="s">
        <v>124</v>
      </c>
      <c r="B538" s="82">
        <v>-7.6</v>
      </c>
      <c r="C538" s="236"/>
      <c r="D538" s="191" t="s">
        <v>125</v>
      </c>
      <c r="F538" s="180"/>
      <c r="G538" s="43"/>
      <c r="H538" s="179"/>
    </row>
    <row r="539" spans="1:8" ht="15.75" x14ac:dyDescent="0.25">
      <c r="A539" s="48" t="s">
        <v>126</v>
      </c>
      <c r="B539" s="82">
        <v>4081.4</v>
      </c>
      <c r="C539" s="236"/>
      <c r="D539" s="191" t="s">
        <v>127</v>
      </c>
      <c r="F539" s="180"/>
      <c r="G539" s="43"/>
      <c r="H539" s="179"/>
    </row>
    <row r="540" spans="1:8" ht="15.75" x14ac:dyDescent="0.25">
      <c r="A540" s="201" t="s">
        <v>128</v>
      </c>
      <c r="B540" s="82">
        <v>-861.9</v>
      </c>
      <c r="C540" s="236"/>
      <c r="D540" s="191" t="s">
        <v>129</v>
      </c>
      <c r="F540" s="180"/>
      <c r="G540" s="43"/>
      <c r="H540" s="179"/>
    </row>
    <row r="541" spans="1:8" ht="15.75" x14ac:dyDescent="0.25">
      <c r="A541" s="201" t="s">
        <v>130</v>
      </c>
      <c r="B541" s="82">
        <v>0</v>
      </c>
      <c r="C541" s="236"/>
      <c r="D541" s="191" t="s">
        <v>131</v>
      </c>
      <c r="F541" s="180"/>
      <c r="G541" s="43"/>
      <c r="H541" s="179"/>
    </row>
    <row r="542" spans="1:8" ht="15.75" x14ac:dyDescent="0.25">
      <c r="A542" s="199" t="s">
        <v>110</v>
      </c>
      <c r="B542" s="82">
        <f>B543+B544+B545+B546</f>
        <v>2357.1000000000004</v>
      </c>
      <c r="C542" s="236"/>
      <c r="D542" s="193" t="s">
        <v>132</v>
      </c>
      <c r="F542" s="180"/>
      <c r="G542" s="43"/>
      <c r="H542" s="179"/>
    </row>
    <row r="543" spans="1:8" ht="15.75" x14ac:dyDescent="0.25">
      <c r="A543" s="202" t="s">
        <v>133</v>
      </c>
      <c r="B543" s="82">
        <v>998</v>
      </c>
      <c r="C543" s="236"/>
      <c r="D543" s="191" t="s">
        <v>134</v>
      </c>
      <c r="F543" s="180"/>
      <c r="G543" s="43"/>
      <c r="H543" s="179"/>
    </row>
    <row r="544" spans="1:8" ht="15.75" x14ac:dyDescent="0.25">
      <c r="A544" s="201" t="s">
        <v>135</v>
      </c>
      <c r="B544" s="82">
        <v>2327.3000000000002</v>
      </c>
      <c r="C544" s="236"/>
      <c r="D544" s="191" t="s">
        <v>136</v>
      </c>
      <c r="F544" s="180"/>
      <c r="G544" s="43"/>
      <c r="H544" s="179"/>
    </row>
    <row r="545" spans="1:8" ht="15.75" x14ac:dyDescent="0.25">
      <c r="A545" s="201" t="s">
        <v>137</v>
      </c>
      <c r="B545" s="82">
        <v>-968.2</v>
      </c>
      <c r="C545" s="236"/>
      <c r="D545" s="191" t="s">
        <v>138</v>
      </c>
      <c r="F545" s="180"/>
      <c r="G545" s="43"/>
      <c r="H545" s="179"/>
    </row>
    <row r="546" spans="1:8" ht="15.75" x14ac:dyDescent="0.25">
      <c r="A546" s="201" t="s">
        <v>128</v>
      </c>
      <c r="B546" s="82">
        <v>0</v>
      </c>
      <c r="C546" s="236"/>
      <c r="D546" s="191" t="s">
        <v>129</v>
      </c>
      <c r="F546" s="180"/>
      <c r="G546" s="43"/>
      <c r="H546" s="179"/>
    </row>
    <row r="547" spans="1:8" ht="21" customHeight="1" x14ac:dyDescent="0.25">
      <c r="A547" s="49" t="s">
        <v>140</v>
      </c>
      <c r="B547" s="82">
        <f>B548-B549</f>
        <v>5704.8</v>
      </c>
      <c r="C547" s="236"/>
      <c r="D547" s="203" t="s">
        <v>267</v>
      </c>
      <c r="F547" s="180"/>
      <c r="G547" s="43"/>
      <c r="H547" s="179"/>
    </row>
    <row r="548" spans="1:8" ht="15.75" x14ac:dyDescent="0.25">
      <c r="A548" s="199" t="s">
        <v>142</v>
      </c>
      <c r="B548" s="82">
        <v>5672</v>
      </c>
      <c r="C548" s="236"/>
      <c r="D548" s="189" t="s">
        <v>143</v>
      </c>
      <c r="F548" s="180"/>
      <c r="G548" s="43"/>
      <c r="H548" s="179"/>
    </row>
    <row r="549" spans="1:8" ht="15.75" x14ac:dyDescent="0.25">
      <c r="A549" s="199" t="s">
        <v>144</v>
      </c>
      <c r="B549" s="82">
        <v>-32.799999999999997</v>
      </c>
      <c r="C549" s="236"/>
      <c r="D549" s="189" t="s">
        <v>145</v>
      </c>
      <c r="F549" s="180"/>
      <c r="G549" s="43"/>
      <c r="H549" s="179"/>
    </row>
    <row r="550" spans="1:8" ht="15.75" x14ac:dyDescent="0.25">
      <c r="A550" s="50" t="s">
        <v>146</v>
      </c>
      <c r="B550" s="82">
        <v>-229</v>
      </c>
      <c r="C550" s="236"/>
      <c r="D550" s="200" t="s">
        <v>150</v>
      </c>
      <c r="F550" s="180"/>
      <c r="G550" s="43"/>
      <c r="H550" s="179"/>
    </row>
    <row r="551" spans="1:8" ht="15.75" x14ac:dyDescent="0.25">
      <c r="A551" s="51" t="s">
        <v>151</v>
      </c>
      <c r="B551" s="82">
        <f>B552</f>
        <v>9280.8000000000011</v>
      </c>
      <c r="C551" s="236"/>
      <c r="D551" s="192" t="s">
        <v>152</v>
      </c>
      <c r="F551" s="180"/>
      <c r="G551" s="43"/>
      <c r="H551" s="179"/>
    </row>
    <row r="552" spans="1:8" ht="15.75" x14ac:dyDescent="0.25">
      <c r="A552" s="45" t="s">
        <v>153</v>
      </c>
      <c r="B552" s="82">
        <f>B553</f>
        <v>9280.8000000000011</v>
      </c>
      <c r="C552" s="236"/>
      <c r="D552" s="191" t="s">
        <v>154</v>
      </c>
      <c r="F552" s="180"/>
      <c r="G552" s="43"/>
      <c r="H552" s="179"/>
    </row>
    <row r="553" spans="1:8" ht="15.75" x14ac:dyDescent="0.25">
      <c r="A553" s="204" t="s">
        <v>155</v>
      </c>
      <c r="B553" s="82">
        <f>B554</f>
        <v>9280.8000000000011</v>
      </c>
      <c r="C553" s="236"/>
      <c r="D553" s="191" t="s">
        <v>156</v>
      </c>
      <c r="F553" s="180"/>
      <c r="G553" s="43"/>
      <c r="H553" s="179"/>
    </row>
    <row r="554" spans="1:8" ht="15.75" x14ac:dyDescent="0.25">
      <c r="A554" s="204" t="s">
        <v>157</v>
      </c>
      <c r="B554" s="82">
        <f>B555+B556+B557+B558</f>
        <v>9280.8000000000011</v>
      </c>
      <c r="C554" s="236"/>
      <c r="D554" s="191" t="s">
        <v>158</v>
      </c>
      <c r="F554" s="180"/>
      <c r="G554" s="43"/>
      <c r="H554" s="179"/>
    </row>
    <row r="555" spans="1:8" ht="15.75" x14ac:dyDescent="0.25">
      <c r="A555" s="205" t="s">
        <v>159</v>
      </c>
      <c r="B555" s="82">
        <v>485.4</v>
      </c>
      <c r="C555" s="236"/>
      <c r="D555" s="206" t="s">
        <v>160</v>
      </c>
      <c r="F555" s="180"/>
      <c r="G555" s="43"/>
      <c r="H555" s="179"/>
    </row>
    <row r="556" spans="1:8" ht="15.75" x14ac:dyDescent="0.25">
      <c r="A556" s="205" t="s">
        <v>161</v>
      </c>
      <c r="B556" s="82">
        <v>-174.8</v>
      </c>
      <c r="C556" s="236"/>
      <c r="D556" s="206" t="s">
        <v>162</v>
      </c>
      <c r="F556" s="180"/>
      <c r="G556" s="43"/>
      <c r="H556" s="179"/>
    </row>
    <row r="557" spans="1:8" ht="15.75" x14ac:dyDescent="0.25">
      <c r="A557" s="205" t="s">
        <v>163</v>
      </c>
      <c r="B557" s="82">
        <v>0</v>
      </c>
      <c r="C557" s="236"/>
      <c r="D557" s="206" t="s">
        <v>164</v>
      </c>
      <c r="F557" s="180"/>
      <c r="G557" s="43"/>
      <c r="H557" s="179"/>
    </row>
    <row r="558" spans="1:8" ht="15.75" x14ac:dyDescent="0.25">
      <c r="A558" s="205" t="s">
        <v>165</v>
      </c>
      <c r="B558" s="82">
        <v>8970.2000000000007</v>
      </c>
      <c r="C558" s="236"/>
      <c r="D558" s="206" t="s">
        <v>166</v>
      </c>
      <c r="F558" s="180"/>
      <c r="G558" s="43"/>
      <c r="H558" s="179"/>
    </row>
    <row r="559" spans="1:8" ht="15.75" x14ac:dyDescent="0.25">
      <c r="A559" s="207" t="s">
        <v>167</v>
      </c>
      <c r="B559" s="82">
        <f>B560+B561</f>
        <v>8695.1</v>
      </c>
      <c r="C559" s="236"/>
      <c r="D559" s="208" t="s">
        <v>168</v>
      </c>
      <c r="F559" s="180"/>
      <c r="G559" s="43"/>
      <c r="H559" s="179"/>
    </row>
    <row r="560" spans="1:8" ht="15.75" x14ac:dyDescent="0.25">
      <c r="A560" s="209" t="s">
        <v>169</v>
      </c>
      <c r="B560" s="82">
        <v>4573.3</v>
      </c>
      <c r="C560" s="236"/>
      <c r="D560" s="194" t="s">
        <v>170</v>
      </c>
      <c r="F560" s="180"/>
      <c r="G560" s="43"/>
      <c r="H560" s="179"/>
    </row>
    <row r="561" spans="1:8" ht="15.75" x14ac:dyDescent="0.25">
      <c r="A561" s="209" t="s">
        <v>171</v>
      </c>
      <c r="B561" s="82">
        <v>4121.8</v>
      </c>
      <c r="C561" s="236"/>
      <c r="D561" s="189" t="s">
        <v>172</v>
      </c>
      <c r="F561" s="180"/>
      <c r="G561" s="43"/>
      <c r="H561" s="179"/>
    </row>
    <row r="562" spans="1:8" ht="15.75" x14ac:dyDescent="0.25">
      <c r="A562" s="207" t="s">
        <v>173</v>
      </c>
      <c r="B562" s="82">
        <f>B563+B564+B565</f>
        <v>275.10000000000002</v>
      </c>
      <c r="C562" s="236"/>
      <c r="D562" s="208" t="s">
        <v>174</v>
      </c>
      <c r="F562" s="180"/>
      <c r="G562" s="43"/>
      <c r="H562" s="179"/>
    </row>
    <row r="563" spans="1:8" ht="15.75" x14ac:dyDescent="0.25">
      <c r="A563" s="210" t="s">
        <v>175</v>
      </c>
      <c r="B563" s="82">
        <v>0</v>
      </c>
      <c r="C563" s="236"/>
      <c r="D563" s="189" t="s">
        <v>176</v>
      </c>
      <c r="F563" s="180"/>
      <c r="G563" s="43"/>
      <c r="H563" s="179"/>
    </row>
    <row r="564" spans="1:8" ht="15.75" x14ac:dyDescent="0.25">
      <c r="A564" s="210" t="s">
        <v>177</v>
      </c>
      <c r="B564" s="82">
        <v>0</v>
      </c>
      <c r="C564" s="236"/>
      <c r="D564" s="189" t="s">
        <v>178</v>
      </c>
      <c r="F564" s="180"/>
      <c r="G564" s="43"/>
      <c r="H564" s="179"/>
    </row>
    <row r="565" spans="1:8" ht="39.75" customHeight="1" x14ac:dyDescent="0.25">
      <c r="A565" s="52" t="s">
        <v>179</v>
      </c>
      <c r="B565" s="82">
        <v>275.10000000000002</v>
      </c>
      <c r="C565" s="236"/>
      <c r="D565" s="242" t="s">
        <v>180</v>
      </c>
      <c r="F565" s="180"/>
      <c r="G565" s="43"/>
      <c r="H565" s="179"/>
    </row>
    <row r="566" spans="1:8" ht="15.75" x14ac:dyDescent="0.25">
      <c r="A566" s="207" t="s">
        <v>181</v>
      </c>
      <c r="B566" s="82">
        <v>0</v>
      </c>
      <c r="C566" s="236"/>
      <c r="D566" s="208" t="s">
        <v>182</v>
      </c>
      <c r="F566" s="180"/>
      <c r="G566" s="43"/>
      <c r="H566" s="179"/>
    </row>
    <row r="567" spans="1:8" ht="44.25" customHeight="1" x14ac:dyDescent="0.25">
      <c r="A567" s="76" t="s">
        <v>262</v>
      </c>
      <c r="B567" s="84">
        <f>B516-(B464+B513)</f>
        <v>-12070.999999999998</v>
      </c>
      <c r="C567" s="236"/>
      <c r="D567" s="212" t="s">
        <v>223</v>
      </c>
      <c r="F567" s="182"/>
      <c r="G567" s="43"/>
      <c r="H567" s="179"/>
    </row>
    <row r="568" spans="1:8" ht="6.75" customHeight="1" x14ac:dyDescent="0.25">
      <c r="A568" s="213"/>
      <c r="B568" s="213"/>
      <c r="C568" s="213"/>
      <c r="D568" s="213"/>
    </row>
    <row r="569" spans="1:8" ht="57.75" customHeight="1" x14ac:dyDescent="0.25">
      <c r="A569" s="214" t="s">
        <v>185</v>
      </c>
      <c r="B569" s="213"/>
      <c r="C569" s="213"/>
      <c r="D569" s="243" t="s">
        <v>194</v>
      </c>
    </row>
  </sheetData>
  <mergeCells count="28">
    <mergeCell ref="A509:D509"/>
    <mergeCell ref="A510:D510"/>
    <mergeCell ref="A391:D391"/>
    <mergeCell ref="A392:D392"/>
    <mergeCell ref="A114:D114"/>
    <mergeCell ref="A460:D460"/>
    <mergeCell ref="B115:C115"/>
    <mergeCell ref="B164:C164"/>
    <mergeCell ref="A227:D227"/>
    <mergeCell ref="A228:D228"/>
    <mergeCell ref="B229:C229"/>
    <mergeCell ref="B278:C278"/>
    <mergeCell ref="A341:D341"/>
    <mergeCell ref="A342:D342"/>
    <mergeCell ref="B344:C344"/>
    <mergeCell ref="B393:C393"/>
    <mergeCell ref="A1:D1"/>
    <mergeCell ref="A2:D2"/>
    <mergeCell ref="B3:C3"/>
    <mergeCell ref="B52:C52"/>
    <mergeCell ref="A113:D113"/>
    <mergeCell ref="A50:D50"/>
    <mergeCell ref="A51:D51"/>
    <mergeCell ref="A459:D459"/>
    <mergeCell ref="A162:D162"/>
    <mergeCell ref="A163:D163"/>
    <mergeCell ref="A276:D276"/>
    <mergeCell ref="A277:D277"/>
  </mergeCells>
  <printOptions horizontalCentered="1" verticalCentered="1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0"/>
  <sheetViews>
    <sheetView topLeftCell="A94" workbookViewId="0">
      <selection sqref="A1:D570"/>
    </sheetView>
  </sheetViews>
  <sheetFormatPr defaultRowHeight="14.25" x14ac:dyDescent="0.2"/>
  <cols>
    <col min="1" max="1" width="42" customWidth="1"/>
    <col min="2" max="2" width="11.25" customWidth="1"/>
    <col min="3" max="3" width="10.125" bestFit="1" customWidth="1"/>
    <col min="4" max="4" width="45.375" customWidth="1"/>
    <col min="6" max="6" width="9.875" customWidth="1"/>
  </cols>
  <sheetData>
    <row r="1" spans="1:4" ht="18.75" x14ac:dyDescent="0.3">
      <c r="A1" s="376" t="s">
        <v>375</v>
      </c>
      <c r="B1" s="376"/>
      <c r="C1" s="376"/>
      <c r="D1" s="376"/>
    </row>
    <row r="2" spans="1:4" ht="18.75" x14ac:dyDescent="0.3">
      <c r="A2" s="366" t="s">
        <v>278</v>
      </c>
      <c r="B2" s="366"/>
      <c r="C2" s="366"/>
      <c r="D2" s="366"/>
    </row>
    <row r="3" spans="1:4" ht="15.75" x14ac:dyDescent="0.25">
      <c r="A3" s="216" t="s">
        <v>0</v>
      </c>
      <c r="B3" s="369"/>
      <c r="C3" s="369"/>
      <c r="D3" s="217" t="s">
        <v>243</v>
      </c>
    </row>
    <row r="4" spans="1:4" ht="15.75" x14ac:dyDescent="0.25">
      <c r="A4" s="2" t="s">
        <v>2</v>
      </c>
      <c r="B4" s="57" t="s">
        <v>3</v>
      </c>
      <c r="C4" s="57" t="s">
        <v>4</v>
      </c>
      <c r="D4" s="193" t="s">
        <v>5</v>
      </c>
    </row>
    <row r="5" spans="1:4" ht="15.75" x14ac:dyDescent="0.25">
      <c r="A5" s="4" t="s">
        <v>6</v>
      </c>
      <c r="B5" s="77">
        <f t="shared" ref="B5" si="0">B6+B26+B29+B36</f>
        <v>2403.7000000000012</v>
      </c>
      <c r="C5" s="77"/>
      <c r="D5" s="192" t="s">
        <v>7</v>
      </c>
    </row>
    <row r="6" spans="1:4" ht="15.75" x14ac:dyDescent="0.25">
      <c r="A6" s="2" t="s">
        <v>8</v>
      </c>
      <c r="B6" s="35">
        <f>B7-B15</f>
        <v>6426.3000000000011</v>
      </c>
      <c r="C6" s="35"/>
      <c r="D6" s="192" t="s">
        <v>9</v>
      </c>
    </row>
    <row r="7" spans="1:4" ht="15.75" x14ac:dyDescent="0.25">
      <c r="A7" s="17" t="s">
        <v>10</v>
      </c>
      <c r="B7" s="35">
        <f>B8+B11+B14</f>
        <v>18277.2</v>
      </c>
      <c r="C7" s="35"/>
      <c r="D7" s="189" t="s">
        <v>11</v>
      </c>
    </row>
    <row r="8" spans="1:4" ht="15.75" x14ac:dyDescent="0.25">
      <c r="A8" s="18" t="s">
        <v>12</v>
      </c>
      <c r="B8" s="35">
        <f>B9+B10</f>
        <v>18143.5</v>
      </c>
      <c r="C8" s="35"/>
      <c r="D8" s="190" t="s">
        <v>13</v>
      </c>
    </row>
    <row r="9" spans="1:4" ht="15.75" x14ac:dyDescent="0.25">
      <c r="A9" s="18" t="s">
        <v>14</v>
      </c>
      <c r="B9" s="35">
        <v>18089.3</v>
      </c>
      <c r="C9" s="35"/>
      <c r="D9" s="190" t="s">
        <v>15</v>
      </c>
    </row>
    <row r="10" spans="1:4" ht="15.75" x14ac:dyDescent="0.25">
      <c r="A10" s="18" t="s">
        <v>16</v>
      </c>
      <c r="B10" s="35">
        <v>54.2</v>
      </c>
      <c r="C10" s="35"/>
      <c r="D10" s="190" t="s">
        <v>17</v>
      </c>
    </row>
    <row r="11" spans="1:4" ht="15.75" x14ac:dyDescent="0.25">
      <c r="A11" s="18" t="s">
        <v>18</v>
      </c>
      <c r="B11" s="35">
        <f>B12+B13</f>
        <v>75.899999999999991</v>
      </c>
      <c r="C11" s="35"/>
      <c r="D11" s="190" t="s">
        <v>19</v>
      </c>
    </row>
    <row r="12" spans="1:4" ht="15.75" x14ac:dyDescent="0.25">
      <c r="A12" s="18" t="s">
        <v>20</v>
      </c>
      <c r="B12" s="35">
        <v>69.099999999999994</v>
      </c>
      <c r="C12" s="35"/>
      <c r="D12" s="190" t="s">
        <v>21</v>
      </c>
    </row>
    <row r="13" spans="1:4" ht="15.75" x14ac:dyDescent="0.25">
      <c r="A13" s="18" t="s">
        <v>16</v>
      </c>
      <c r="B13" s="35">
        <v>6.8</v>
      </c>
      <c r="C13" s="35"/>
      <c r="D13" s="190" t="s">
        <v>17</v>
      </c>
    </row>
    <row r="14" spans="1:4" ht="18" customHeight="1" x14ac:dyDescent="0.25">
      <c r="A14" s="19" t="s">
        <v>22</v>
      </c>
      <c r="B14" s="35">
        <v>57.8</v>
      </c>
      <c r="C14" s="35"/>
      <c r="D14" s="190" t="s">
        <v>23</v>
      </c>
    </row>
    <row r="15" spans="1:4" ht="15.75" x14ac:dyDescent="0.25">
      <c r="A15" s="17" t="s">
        <v>24</v>
      </c>
      <c r="B15" s="35">
        <f>B16+B22</f>
        <v>11850.9</v>
      </c>
      <c r="C15" s="35">
        <f t="shared" ref="C15" si="1">C16+C22</f>
        <v>13942.2</v>
      </c>
      <c r="D15" s="189" t="s">
        <v>25</v>
      </c>
    </row>
    <row r="16" spans="1:4" ht="15.75" x14ac:dyDescent="0.25">
      <c r="A16" s="20" t="s">
        <v>26</v>
      </c>
      <c r="B16" s="35">
        <f>B17+B18+B19+B20+B21</f>
        <v>4171.0999999999995</v>
      </c>
      <c r="C16" s="35">
        <f t="shared" ref="C16" si="2">C17+C18+C19+C20+C21</f>
        <v>4907.2</v>
      </c>
      <c r="D16" s="191" t="s">
        <v>27</v>
      </c>
    </row>
    <row r="17" spans="1:4" ht="15.75" x14ac:dyDescent="0.25">
      <c r="A17" s="21" t="s">
        <v>28</v>
      </c>
      <c r="B17" s="35">
        <v>1086.3</v>
      </c>
      <c r="C17" s="35">
        <v>1278</v>
      </c>
      <c r="D17" s="189" t="s">
        <v>29</v>
      </c>
    </row>
    <row r="18" spans="1:4" ht="15.75" x14ac:dyDescent="0.25">
      <c r="A18" s="21" t="s">
        <v>30</v>
      </c>
      <c r="B18" s="35">
        <v>1858.4</v>
      </c>
      <c r="C18" s="35">
        <v>2186.3000000000002</v>
      </c>
      <c r="D18" s="189" t="s">
        <v>31</v>
      </c>
    </row>
    <row r="19" spans="1:4" ht="15.75" x14ac:dyDescent="0.25">
      <c r="A19" s="20" t="s">
        <v>32</v>
      </c>
      <c r="B19" s="35">
        <v>1046.9000000000001</v>
      </c>
      <c r="C19" s="35">
        <v>1231.7</v>
      </c>
      <c r="D19" s="189" t="s">
        <v>33</v>
      </c>
    </row>
    <row r="20" spans="1:4" ht="15.75" x14ac:dyDescent="0.25">
      <c r="A20" s="20" t="s">
        <v>34</v>
      </c>
      <c r="B20" s="35">
        <v>176.8</v>
      </c>
      <c r="C20" s="35">
        <v>208</v>
      </c>
      <c r="D20" s="189" t="s">
        <v>35</v>
      </c>
    </row>
    <row r="21" spans="1:4" ht="15.75" x14ac:dyDescent="0.25">
      <c r="A21" s="20" t="s">
        <v>36</v>
      </c>
      <c r="B21" s="35">
        <v>2.7</v>
      </c>
      <c r="C21" s="35">
        <v>3.2</v>
      </c>
      <c r="D21" s="189" t="s">
        <v>37</v>
      </c>
    </row>
    <row r="22" spans="1:4" ht="15.75" x14ac:dyDescent="0.25">
      <c r="A22" s="20" t="s">
        <v>38</v>
      </c>
      <c r="B22" s="35">
        <f t="shared" ref="B22:C22" si="3">B23+B24+B25</f>
        <v>7679.8</v>
      </c>
      <c r="C22" s="35">
        <f t="shared" si="3"/>
        <v>9035</v>
      </c>
      <c r="D22" s="191" t="s">
        <v>39</v>
      </c>
    </row>
    <row r="23" spans="1:4" ht="15.75" x14ac:dyDescent="0.25">
      <c r="A23" s="22" t="s">
        <v>40</v>
      </c>
      <c r="B23" s="54">
        <v>1920</v>
      </c>
      <c r="C23" s="54">
        <v>2258.8000000000002</v>
      </c>
      <c r="D23" s="189" t="s">
        <v>41</v>
      </c>
    </row>
    <row r="24" spans="1:4" ht="15.75" x14ac:dyDescent="0.25">
      <c r="A24" s="22" t="s">
        <v>42</v>
      </c>
      <c r="B24" s="35">
        <v>5759.8</v>
      </c>
      <c r="C24" s="35">
        <v>6776.2</v>
      </c>
      <c r="D24" s="189" t="s">
        <v>43</v>
      </c>
    </row>
    <row r="25" spans="1:4" ht="15.75" x14ac:dyDescent="0.25">
      <c r="A25" s="22" t="s">
        <v>44</v>
      </c>
      <c r="B25" s="35">
        <v>0</v>
      </c>
      <c r="C25" s="35">
        <v>0</v>
      </c>
      <c r="D25" s="189" t="s">
        <v>45</v>
      </c>
    </row>
    <row r="26" spans="1:4" ht="15.75" x14ac:dyDescent="0.25">
      <c r="A26" s="2" t="s">
        <v>46</v>
      </c>
      <c r="B26" s="35">
        <f>B27-B28</f>
        <v>-2951.6</v>
      </c>
      <c r="C26" s="35"/>
      <c r="D26" s="192" t="s">
        <v>47</v>
      </c>
    </row>
    <row r="27" spans="1:4" ht="15.75" x14ac:dyDescent="0.25">
      <c r="A27" s="17" t="s">
        <v>48</v>
      </c>
      <c r="B27" s="35">
        <v>912</v>
      </c>
      <c r="C27" s="35"/>
      <c r="D27" s="189" t="s">
        <v>49</v>
      </c>
    </row>
    <row r="28" spans="1:4" ht="15.75" x14ac:dyDescent="0.25">
      <c r="A28" s="17" t="s">
        <v>50</v>
      </c>
      <c r="B28" s="35">
        <v>3863.6</v>
      </c>
      <c r="C28" s="35"/>
      <c r="D28" s="193" t="s">
        <v>51</v>
      </c>
    </row>
    <row r="29" spans="1:4" ht="15.75" x14ac:dyDescent="0.25">
      <c r="A29" s="2" t="s">
        <v>52</v>
      </c>
      <c r="B29" s="35">
        <f>B30+B31</f>
        <v>-123.89999999999999</v>
      </c>
      <c r="C29" s="35"/>
      <c r="D29" s="192" t="s">
        <v>53</v>
      </c>
    </row>
    <row r="30" spans="1:4" ht="15.75" x14ac:dyDescent="0.25">
      <c r="A30" s="23" t="s">
        <v>54</v>
      </c>
      <c r="B30" s="35">
        <v>10.3</v>
      </c>
      <c r="C30" s="35"/>
      <c r="D30" s="194" t="s">
        <v>55</v>
      </c>
    </row>
    <row r="31" spans="1:4" ht="15.75" x14ac:dyDescent="0.25">
      <c r="A31" s="23" t="s">
        <v>56</v>
      </c>
      <c r="B31" s="35">
        <f>B32-B33</f>
        <v>-134.19999999999999</v>
      </c>
      <c r="C31" s="35"/>
      <c r="D31" s="194" t="s">
        <v>57</v>
      </c>
    </row>
    <row r="32" spans="1:4" ht="15.75" x14ac:dyDescent="0.25">
      <c r="A32" s="24" t="s">
        <v>58</v>
      </c>
      <c r="B32" s="35">
        <v>29.8</v>
      </c>
      <c r="C32" s="35"/>
      <c r="D32" s="194" t="s">
        <v>59</v>
      </c>
    </row>
    <row r="33" spans="1:4" ht="15.75" x14ac:dyDescent="0.25">
      <c r="A33" s="24" t="s">
        <v>60</v>
      </c>
      <c r="B33" s="35">
        <f t="shared" ref="B33" si="4">B34+B35</f>
        <v>164</v>
      </c>
      <c r="C33" s="35"/>
      <c r="D33" s="194" t="s">
        <v>61</v>
      </c>
    </row>
    <row r="34" spans="1:4" ht="15.75" x14ac:dyDescent="0.25">
      <c r="A34" s="25" t="s">
        <v>62</v>
      </c>
      <c r="B34" s="35">
        <v>0</v>
      </c>
      <c r="C34" s="35"/>
      <c r="D34" s="195" t="s">
        <v>220</v>
      </c>
    </row>
    <row r="35" spans="1:4" ht="15.75" x14ac:dyDescent="0.25">
      <c r="A35" s="25" t="s">
        <v>63</v>
      </c>
      <c r="B35" s="35">
        <v>164</v>
      </c>
      <c r="C35" s="35"/>
      <c r="D35" s="195" t="s">
        <v>221</v>
      </c>
    </row>
    <row r="36" spans="1:4" ht="15.75" x14ac:dyDescent="0.25">
      <c r="A36" s="2" t="s">
        <v>64</v>
      </c>
      <c r="B36" s="35">
        <f>B37+B38</f>
        <v>-947.1</v>
      </c>
      <c r="C36" s="35"/>
      <c r="D36" s="192" t="s">
        <v>65</v>
      </c>
    </row>
    <row r="37" spans="1:4" ht="15.75" x14ac:dyDescent="0.25">
      <c r="A37" s="23" t="s">
        <v>66</v>
      </c>
      <c r="B37" s="35">
        <v>39.1</v>
      </c>
      <c r="C37" s="35"/>
      <c r="D37" s="189" t="s">
        <v>67</v>
      </c>
    </row>
    <row r="38" spans="1:4" ht="15.75" x14ac:dyDescent="0.25">
      <c r="A38" s="23" t="s">
        <v>68</v>
      </c>
      <c r="B38" s="35">
        <f>B39-B42</f>
        <v>-986.2</v>
      </c>
      <c r="C38" s="35"/>
      <c r="D38" s="189" t="s">
        <v>69</v>
      </c>
    </row>
    <row r="39" spans="1:4" ht="15.75" x14ac:dyDescent="0.25">
      <c r="A39" s="24" t="s">
        <v>189</v>
      </c>
      <c r="B39" s="35">
        <f>B40+B41</f>
        <v>19.400000000000002</v>
      </c>
      <c r="C39" s="35"/>
      <c r="D39" s="189" t="s">
        <v>70</v>
      </c>
    </row>
    <row r="40" spans="1:4" ht="15.75" x14ac:dyDescent="0.25">
      <c r="A40" s="26" t="s">
        <v>187</v>
      </c>
      <c r="B40" s="35">
        <v>16.3</v>
      </c>
      <c r="C40" s="35"/>
      <c r="D40" s="194" t="s">
        <v>71</v>
      </c>
    </row>
    <row r="41" spans="1:4" ht="15.75" x14ac:dyDescent="0.25">
      <c r="A41" s="26" t="s">
        <v>188</v>
      </c>
      <c r="B41" s="35">
        <v>3.1</v>
      </c>
      <c r="C41" s="35"/>
      <c r="D41" s="197" t="s">
        <v>72</v>
      </c>
    </row>
    <row r="42" spans="1:4" ht="15.75" x14ac:dyDescent="0.25">
      <c r="A42" s="24" t="s">
        <v>190</v>
      </c>
      <c r="B42" s="35">
        <f>B43+B44</f>
        <v>1005.6</v>
      </c>
      <c r="C42" s="35"/>
      <c r="D42" s="189" t="s">
        <v>73</v>
      </c>
    </row>
    <row r="43" spans="1:4" ht="15.75" x14ac:dyDescent="0.25">
      <c r="A43" s="26" t="s">
        <v>191</v>
      </c>
      <c r="B43" s="35">
        <v>0</v>
      </c>
      <c r="C43" s="35"/>
      <c r="D43" s="194" t="s">
        <v>74</v>
      </c>
    </row>
    <row r="44" spans="1:4" ht="15.75" x14ac:dyDescent="0.25">
      <c r="A44" s="26" t="s">
        <v>192</v>
      </c>
      <c r="B44" s="35">
        <f t="shared" ref="B44" si="5">B45+B46</f>
        <v>1005.6</v>
      </c>
      <c r="C44" s="35"/>
      <c r="D44" s="197" t="s">
        <v>75</v>
      </c>
    </row>
    <row r="45" spans="1:4" ht="15.75" x14ac:dyDescent="0.25">
      <c r="A45" s="22" t="s">
        <v>227</v>
      </c>
      <c r="B45" s="35">
        <v>1003.7</v>
      </c>
      <c r="C45" s="35"/>
      <c r="D45" s="189" t="s">
        <v>76</v>
      </c>
    </row>
    <row r="46" spans="1:4" ht="16.5" thickBot="1" x14ac:dyDescent="0.3">
      <c r="A46" s="22" t="s">
        <v>228</v>
      </c>
      <c r="B46" s="42">
        <v>1.9</v>
      </c>
      <c r="C46" s="42"/>
      <c r="D46" s="189" t="s">
        <v>77</v>
      </c>
    </row>
    <row r="47" spans="1:4" ht="22.5" customHeight="1" x14ac:dyDescent="0.25">
      <c r="A47" s="218" t="s">
        <v>78</v>
      </c>
      <c r="B47" s="227"/>
      <c r="C47" s="70"/>
      <c r="D47" s="219" t="s">
        <v>79</v>
      </c>
    </row>
    <row r="48" spans="1:4" ht="43.5" customHeight="1" x14ac:dyDescent="0.25">
      <c r="A48" s="220" t="s">
        <v>359</v>
      </c>
      <c r="B48" s="221"/>
      <c r="C48" s="222"/>
      <c r="D48" s="223" t="s">
        <v>364</v>
      </c>
    </row>
    <row r="49" spans="1:4" ht="15.75" x14ac:dyDescent="0.25">
      <c r="A49" s="224" t="s">
        <v>212</v>
      </c>
      <c r="B49" s="244"/>
      <c r="C49" s="222"/>
      <c r="D49" s="225" t="s">
        <v>211</v>
      </c>
    </row>
    <row r="50" spans="1:4" ht="18.75" x14ac:dyDescent="0.3">
      <c r="A50" s="376" t="s">
        <v>376</v>
      </c>
      <c r="B50" s="376"/>
      <c r="C50" s="376"/>
      <c r="D50" s="376"/>
    </row>
    <row r="51" spans="1:4" ht="18.75" x14ac:dyDescent="0.3">
      <c r="A51" s="366" t="s">
        <v>278</v>
      </c>
      <c r="B51" s="366"/>
      <c r="C51" s="366"/>
      <c r="D51" s="366"/>
    </row>
    <row r="52" spans="1:4" ht="16.5" thickBot="1" x14ac:dyDescent="0.3">
      <c r="A52" s="226" t="s">
        <v>80</v>
      </c>
      <c r="B52" s="377"/>
      <c r="C52" s="377"/>
      <c r="D52" s="217" t="s">
        <v>243</v>
      </c>
    </row>
    <row r="53" spans="1:4" ht="15.75" x14ac:dyDescent="0.25">
      <c r="A53" s="7" t="s">
        <v>2</v>
      </c>
      <c r="B53" s="71" t="s">
        <v>3</v>
      </c>
      <c r="C53" s="71" t="s">
        <v>4</v>
      </c>
      <c r="D53" s="245" t="s">
        <v>81</v>
      </c>
    </row>
    <row r="54" spans="1:4" ht="15.75" x14ac:dyDescent="0.25">
      <c r="A54" s="8" t="s">
        <v>82</v>
      </c>
      <c r="B54" s="35">
        <f>B55-B56</f>
        <v>0.3</v>
      </c>
      <c r="C54" s="35"/>
      <c r="D54" s="246" t="s">
        <v>83</v>
      </c>
    </row>
    <row r="55" spans="1:4" ht="15.75" x14ac:dyDescent="0.25">
      <c r="A55" s="9" t="s">
        <v>84</v>
      </c>
      <c r="B55" s="35">
        <v>0.3</v>
      </c>
      <c r="C55" s="35"/>
      <c r="D55" s="247" t="s">
        <v>85</v>
      </c>
    </row>
    <row r="56" spans="1:4" ht="15.75" x14ac:dyDescent="0.25">
      <c r="A56" s="9" t="s">
        <v>86</v>
      </c>
      <c r="B56" s="35">
        <v>0</v>
      </c>
      <c r="C56" s="35"/>
      <c r="D56" s="248" t="s">
        <v>87</v>
      </c>
    </row>
    <row r="57" spans="1:4" ht="15.75" x14ac:dyDescent="0.25">
      <c r="A57" s="249" t="s">
        <v>88</v>
      </c>
      <c r="B57" s="35">
        <f>B58+B61+B76+B92</f>
        <v>3443.6</v>
      </c>
      <c r="C57" s="35"/>
      <c r="D57" s="246" t="s">
        <v>89</v>
      </c>
    </row>
    <row r="58" spans="1:4" ht="15.75" x14ac:dyDescent="0.25">
      <c r="A58" s="10" t="s">
        <v>90</v>
      </c>
      <c r="B58" s="35">
        <f>B59-B60</f>
        <v>1922.4</v>
      </c>
      <c r="C58" s="35"/>
      <c r="D58" s="246" t="s">
        <v>91</v>
      </c>
    </row>
    <row r="59" spans="1:4" ht="15.75" x14ac:dyDescent="0.25">
      <c r="A59" s="9" t="s">
        <v>92</v>
      </c>
      <c r="B59" s="35">
        <v>91.4</v>
      </c>
      <c r="C59" s="35"/>
      <c r="D59" s="250" t="s">
        <v>93</v>
      </c>
    </row>
    <row r="60" spans="1:4" ht="15.75" x14ac:dyDescent="0.25">
      <c r="A60" s="9" t="s">
        <v>94</v>
      </c>
      <c r="B60" s="35">
        <v>-1831</v>
      </c>
      <c r="C60" s="35"/>
      <c r="D60" s="250" t="s">
        <v>95</v>
      </c>
    </row>
    <row r="61" spans="1:4" ht="15.75" x14ac:dyDescent="0.25">
      <c r="A61" s="10" t="s">
        <v>96</v>
      </c>
      <c r="B61" s="35">
        <f>B62-B69</f>
        <v>-1206.7</v>
      </c>
      <c r="C61" s="35"/>
      <c r="D61" s="246" t="s">
        <v>97</v>
      </c>
    </row>
    <row r="62" spans="1:4" ht="15.75" x14ac:dyDescent="0.25">
      <c r="A62" s="251" t="s">
        <v>98</v>
      </c>
      <c r="B62" s="35">
        <f>B63+B66</f>
        <v>-1201</v>
      </c>
      <c r="C62" s="35"/>
      <c r="D62" s="250" t="s">
        <v>99</v>
      </c>
    </row>
    <row r="63" spans="1:4" ht="15.75" x14ac:dyDescent="0.25">
      <c r="A63" s="10" t="s">
        <v>100</v>
      </c>
      <c r="B63" s="35">
        <f>B64-B65</f>
        <v>-1201.0999999999999</v>
      </c>
      <c r="C63" s="35"/>
      <c r="D63" s="250" t="s">
        <v>101</v>
      </c>
    </row>
    <row r="64" spans="1:4" ht="15.75" x14ac:dyDescent="0.25">
      <c r="A64" s="11" t="s">
        <v>102</v>
      </c>
      <c r="B64" s="35">
        <f>1599.4+1199.5</f>
        <v>2798.9</v>
      </c>
      <c r="C64" s="35"/>
      <c r="D64" s="250" t="s">
        <v>103</v>
      </c>
    </row>
    <row r="65" spans="1:4" ht="15.75" x14ac:dyDescent="0.25">
      <c r="A65" s="11" t="s">
        <v>104</v>
      </c>
      <c r="B65" s="35">
        <v>4000</v>
      </c>
      <c r="C65" s="35"/>
      <c r="D65" s="250" t="s">
        <v>105</v>
      </c>
    </row>
    <row r="66" spans="1:4" ht="15.75" x14ac:dyDescent="0.25">
      <c r="A66" s="10" t="s">
        <v>106</v>
      </c>
      <c r="B66" s="35">
        <f>B67-B68</f>
        <v>0.1</v>
      </c>
      <c r="C66" s="35"/>
      <c r="D66" s="246" t="s">
        <v>107</v>
      </c>
    </row>
    <row r="67" spans="1:4" ht="15.75" x14ac:dyDescent="0.25">
      <c r="A67" s="11" t="s">
        <v>108</v>
      </c>
      <c r="B67" s="35">
        <v>0.1</v>
      </c>
      <c r="C67" s="35"/>
      <c r="D67" s="250" t="s">
        <v>103</v>
      </c>
    </row>
    <row r="68" spans="1:4" ht="15.75" x14ac:dyDescent="0.25">
      <c r="A68" s="11" t="s">
        <v>109</v>
      </c>
      <c r="B68" s="35">
        <v>0</v>
      </c>
      <c r="C68" s="35"/>
      <c r="D68" s="250" t="s">
        <v>105</v>
      </c>
    </row>
    <row r="69" spans="1:4" ht="15.75" x14ac:dyDescent="0.25">
      <c r="A69" s="251" t="s">
        <v>110</v>
      </c>
      <c r="B69" s="35">
        <f>B70+B73</f>
        <v>5.6999999999999993</v>
      </c>
      <c r="C69" s="35"/>
      <c r="D69" s="248" t="s">
        <v>111</v>
      </c>
    </row>
    <row r="70" spans="1:4" ht="15.75" x14ac:dyDescent="0.25">
      <c r="A70" s="11" t="s">
        <v>112</v>
      </c>
      <c r="B70" s="35">
        <f>B71-B72</f>
        <v>0</v>
      </c>
      <c r="C70" s="35"/>
      <c r="D70" s="250" t="s">
        <v>101</v>
      </c>
    </row>
    <row r="71" spans="1:4" ht="15.75" x14ac:dyDescent="0.25">
      <c r="A71" s="11" t="s">
        <v>113</v>
      </c>
      <c r="B71" s="35">
        <v>0</v>
      </c>
      <c r="C71" s="35"/>
      <c r="D71" s="250" t="s">
        <v>103</v>
      </c>
    </row>
    <row r="72" spans="1:4" ht="15.75" x14ac:dyDescent="0.25">
      <c r="A72" s="11" t="s">
        <v>109</v>
      </c>
      <c r="B72" s="35">
        <v>0</v>
      </c>
      <c r="C72" s="35"/>
      <c r="D72" s="250" t="s">
        <v>105</v>
      </c>
    </row>
    <row r="73" spans="1:4" ht="15.75" x14ac:dyDescent="0.25">
      <c r="A73" s="12" t="s">
        <v>114</v>
      </c>
      <c r="B73" s="35">
        <f>B74-B75</f>
        <v>5.6999999999999993</v>
      </c>
      <c r="C73" s="35"/>
      <c r="D73" s="250" t="s">
        <v>107</v>
      </c>
    </row>
    <row r="74" spans="1:4" ht="15.75" x14ac:dyDescent="0.25">
      <c r="A74" s="11" t="s">
        <v>113</v>
      </c>
      <c r="B74" s="35">
        <v>23.4</v>
      </c>
      <c r="C74" s="35"/>
      <c r="D74" s="250" t="s">
        <v>115</v>
      </c>
    </row>
    <row r="75" spans="1:4" ht="15.75" x14ac:dyDescent="0.25">
      <c r="A75" s="11" t="s">
        <v>116</v>
      </c>
      <c r="B75" s="35">
        <v>17.7</v>
      </c>
      <c r="C75" s="35"/>
      <c r="D75" s="250" t="s">
        <v>117</v>
      </c>
    </row>
    <row r="76" spans="1:4" ht="15.75" x14ac:dyDescent="0.25">
      <c r="A76" s="10" t="s">
        <v>118</v>
      </c>
      <c r="B76" s="35">
        <f>B77+B88+B91</f>
        <v>4884.3</v>
      </c>
      <c r="C76" s="35"/>
      <c r="D76" s="246" t="s">
        <v>119</v>
      </c>
    </row>
    <row r="77" spans="1:4" ht="15.75" x14ac:dyDescent="0.25">
      <c r="A77" s="33" t="s">
        <v>120</v>
      </c>
      <c r="B77" s="35">
        <f>B78-B83</f>
        <v>3561.1000000000004</v>
      </c>
      <c r="C77" s="35"/>
      <c r="D77" s="252" t="s">
        <v>121</v>
      </c>
    </row>
    <row r="78" spans="1:4" ht="15.75" x14ac:dyDescent="0.25">
      <c r="A78" s="251" t="s">
        <v>122</v>
      </c>
      <c r="B78" s="35">
        <f>B79+B80+B81+B82</f>
        <v>4704.8</v>
      </c>
      <c r="C78" s="35"/>
      <c r="D78" s="250" t="s">
        <v>123</v>
      </c>
    </row>
    <row r="79" spans="1:4" ht="15.75" x14ac:dyDescent="0.25">
      <c r="A79" s="253" t="s">
        <v>124</v>
      </c>
      <c r="B79" s="35">
        <v>0</v>
      </c>
      <c r="C79" s="35"/>
      <c r="D79" s="250" t="s">
        <v>125</v>
      </c>
    </row>
    <row r="80" spans="1:4" ht="15.75" x14ac:dyDescent="0.25">
      <c r="A80" s="13" t="s">
        <v>126</v>
      </c>
      <c r="B80" s="35">
        <f>470.8+(-257.7)</f>
        <v>213.10000000000002</v>
      </c>
      <c r="C80" s="35"/>
      <c r="D80" s="250" t="s">
        <v>127</v>
      </c>
    </row>
    <row r="81" spans="1:4" ht="15.75" x14ac:dyDescent="0.25">
      <c r="A81" s="253" t="s">
        <v>128</v>
      </c>
      <c r="B81" s="35">
        <v>4491.7</v>
      </c>
      <c r="C81" s="35"/>
      <c r="D81" s="250" t="s">
        <v>129</v>
      </c>
    </row>
    <row r="82" spans="1:4" ht="15.75" x14ac:dyDescent="0.25">
      <c r="A82" s="253" t="s">
        <v>130</v>
      </c>
      <c r="B82" s="35">
        <v>0</v>
      </c>
      <c r="C82" s="35"/>
      <c r="D82" s="250" t="s">
        <v>131</v>
      </c>
    </row>
    <row r="83" spans="1:4" ht="15.75" x14ac:dyDescent="0.25">
      <c r="A83" s="251" t="s">
        <v>110</v>
      </c>
      <c r="B83" s="35">
        <f>B84+B85+B86+B87</f>
        <v>1143.7</v>
      </c>
      <c r="C83" s="35"/>
      <c r="D83" s="248" t="s">
        <v>132</v>
      </c>
    </row>
    <row r="84" spans="1:4" ht="15.75" x14ac:dyDescent="0.25">
      <c r="A84" s="254" t="s">
        <v>133</v>
      </c>
      <c r="B84" s="35">
        <v>1143.7</v>
      </c>
      <c r="C84" s="35"/>
      <c r="D84" s="250" t="s">
        <v>134</v>
      </c>
    </row>
    <row r="85" spans="1:4" ht="15.75" x14ac:dyDescent="0.25">
      <c r="A85" s="253" t="s">
        <v>135</v>
      </c>
      <c r="B85" s="35">
        <v>0</v>
      </c>
      <c r="C85" s="35"/>
      <c r="D85" s="250" t="s">
        <v>136</v>
      </c>
    </row>
    <row r="86" spans="1:4" ht="15.75" x14ac:dyDescent="0.25">
      <c r="A86" s="253" t="s">
        <v>137</v>
      </c>
      <c r="B86" s="35">
        <v>0</v>
      </c>
      <c r="C86" s="35"/>
      <c r="D86" s="250" t="s">
        <v>138</v>
      </c>
    </row>
    <row r="87" spans="1:4" ht="15.75" x14ac:dyDescent="0.25">
      <c r="A87" s="253" t="s">
        <v>128</v>
      </c>
      <c r="B87" s="35">
        <v>0</v>
      </c>
      <c r="C87" s="35"/>
      <c r="D87" s="250" t="s">
        <v>129</v>
      </c>
    </row>
    <row r="88" spans="1:4" ht="33.75" customHeight="1" x14ac:dyDescent="0.25">
      <c r="A88" s="34" t="s">
        <v>140</v>
      </c>
      <c r="B88" s="35">
        <f>B89-B90</f>
        <v>1485.2</v>
      </c>
      <c r="C88" s="35"/>
      <c r="D88" s="255" t="s">
        <v>226</v>
      </c>
    </row>
    <row r="89" spans="1:4" ht="15.75" x14ac:dyDescent="0.25">
      <c r="A89" s="251" t="s">
        <v>142</v>
      </c>
      <c r="B89" s="35">
        <v>1510.8</v>
      </c>
      <c r="C89" s="35"/>
      <c r="D89" s="247" t="s">
        <v>143</v>
      </c>
    </row>
    <row r="90" spans="1:4" ht="15.75" x14ac:dyDescent="0.25">
      <c r="A90" s="251" t="s">
        <v>144</v>
      </c>
      <c r="B90" s="35">
        <v>25.6</v>
      </c>
      <c r="C90" s="35"/>
      <c r="D90" s="247" t="s">
        <v>145</v>
      </c>
    </row>
    <row r="91" spans="1:4" ht="15.75" x14ac:dyDescent="0.25">
      <c r="A91" s="36" t="s">
        <v>146</v>
      </c>
      <c r="B91" s="35">
        <v>-162</v>
      </c>
      <c r="C91" s="35"/>
      <c r="D91" s="247" t="s">
        <v>150</v>
      </c>
    </row>
    <row r="92" spans="1:4" ht="15.75" x14ac:dyDescent="0.25">
      <c r="A92" s="37" t="s">
        <v>151</v>
      </c>
      <c r="B92" s="35">
        <f>B95</f>
        <v>-2156.4</v>
      </c>
      <c r="C92" s="35"/>
      <c r="D92" s="250" t="s">
        <v>152</v>
      </c>
    </row>
    <row r="93" spans="1:4" ht="15.75" x14ac:dyDescent="0.25">
      <c r="A93" s="11" t="s">
        <v>153</v>
      </c>
      <c r="B93" s="35">
        <f>B94</f>
        <v>-2156.4</v>
      </c>
      <c r="C93" s="35"/>
      <c r="D93" s="250" t="s">
        <v>154</v>
      </c>
    </row>
    <row r="94" spans="1:4" ht="15.75" x14ac:dyDescent="0.25">
      <c r="A94" s="256" t="s">
        <v>155</v>
      </c>
      <c r="B94" s="35">
        <f>B95</f>
        <v>-2156.4</v>
      </c>
      <c r="C94" s="35"/>
      <c r="D94" s="250" t="s">
        <v>156</v>
      </c>
    </row>
    <row r="95" spans="1:4" ht="15.75" x14ac:dyDescent="0.25">
      <c r="A95" s="256" t="s">
        <v>157</v>
      </c>
      <c r="B95" s="35">
        <f>B96+B97+B98+B99</f>
        <v>-2156.4</v>
      </c>
      <c r="C95" s="35"/>
      <c r="D95" s="250" t="s">
        <v>158</v>
      </c>
    </row>
    <row r="96" spans="1:4" ht="15.75" x14ac:dyDescent="0.25">
      <c r="A96" s="257" t="s">
        <v>159</v>
      </c>
      <c r="B96" s="35">
        <v>1335</v>
      </c>
      <c r="C96" s="35"/>
      <c r="D96" s="258" t="s">
        <v>160</v>
      </c>
    </row>
    <row r="97" spans="1:4" ht="15.75" x14ac:dyDescent="0.25">
      <c r="A97" s="257" t="s">
        <v>161</v>
      </c>
      <c r="B97" s="35">
        <v>-152.9</v>
      </c>
      <c r="C97" s="35"/>
      <c r="D97" s="258" t="s">
        <v>162</v>
      </c>
    </row>
    <row r="98" spans="1:4" ht="15.75" x14ac:dyDescent="0.25">
      <c r="A98" s="257" t="s">
        <v>163</v>
      </c>
      <c r="B98" s="35">
        <v>0</v>
      </c>
      <c r="C98" s="35"/>
      <c r="D98" s="258" t="s">
        <v>164</v>
      </c>
    </row>
    <row r="99" spans="1:4" ht="15.75" x14ac:dyDescent="0.25">
      <c r="A99" s="257" t="s">
        <v>165</v>
      </c>
      <c r="B99" s="35">
        <f>B100+B103</f>
        <v>-3338.5</v>
      </c>
      <c r="C99" s="35"/>
      <c r="D99" s="258" t="s">
        <v>166</v>
      </c>
    </row>
    <row r="100" spans="1:4" ht="15.75" x14ac:dyDescent="0.25">
      <c r="A100" s="259" t="s">
        <v>167</v>
      </c>
      <c r="B100" s="35">
        <f>B101+B102</f>
        <v>-1101.2</v>
      </c>
      <c r="C100" s="35"/>
      <c r="D100" s="260" t="s">
        <v>168</v>
      </c>
    </row>
    <row r="101" spans="1:4" ht="15.75" x14ac:dyDescent="0.25">
      <c r="A101" s="261" t="s">
        <v>169</v>
      </c>
      <c r="B101" s="35">
        <v>-1853.2</v>
      </c>
      <c r="C101" s="35"/>
      <c r="D101" s="262" t="s">
        <v>170</v>
      </c>
    </row>
    <row r="102" spans="1:4" ht="15.75" x14ac:dyDescent="0.25">
      <c r="A102" s="261" t="s">
        <v>171</v>
      </c>
      <c r="B102" s="35">
        <v>752</v>
      </c>
      <c r="C102" s="35"/>
      <c r="D102" s="247" t="s">
        <v>172</v>
      </c>
    </row>
    <row r="103" spans="1:4" ht="15.75" x14ac:dyDescent="0.25">
      <c r="A103" s="259" t="s">
        <v>173</v>
      </c>
      <c r="B103" s="35">
        <f>B104+B105+B106</f>
        <v>-2237.3000000000002</v>
      </c>
      <c r="C103" s="35"/>
      <c r="D103" s="260" t="s">
        <v>174</v>
      </c>
    </row>
    <row r="104" spans="1:4" ht="15.75" x14ac:dyDescent="0.25">
      <c r="A104" s="263" t="s">
        <v>175</v>
      </c>
      <c r="B104" s="35">
        <v>0</v>
      </c>
      <c r="C104" s="35"/>
      <c r="D104" s="247" t="s">
        <v>176</v>
      </c>
    </row>
    <row r="105" spans="1:4" ht="15.75" x14ac:dyDescent="0.25">
      <c r="A105" s="263" t="s">
        <v>177</v>
      </c>
      <c r="B105" s="35">
        <v>0</v>
      </c>
      <c r="C105" s="35"/>
      <c r="D105" s="247" t="s">
        <v>178</v>
      </c>
    </row>
    <row r="106" spans="1:4" ht="26.25" customHeight="1" x14ac:dyDescent="0.25">
      <c r="A106" s="38" t="s">
        <v>257</v>
      </c>
      <c r="B106" s="35">
        <v>-2237.3000000000002</v>
      </c>
      <c r="C106" s="35"/>
      <c r="D106" s="264" t="s">
        <v>256</v>
      </c>
    </row>
    <row r="107" spans="1:4" ht="15.75" x14ac:dyDescent="0.25">
      <c r="A107" s="259" t="s">
        <v>181</v>
      </c>
      <c r="B107" s="35">
        <v>0</v>
      </c>
      <c r="C107" s="35"/>
      <c r="D107" s="260" t="s">
        <v>182</v>
      </c>
    </row>
    <row r="108" spans="1:4" ht="59.25" customHeight="1" thickBot="1" x14ac:dyDescent="0.3">
      <c r="A108" s="73" t="s">
        <v>258</v>
      </c>
      <c r="B108" s="35">
        <f>B57-(B5+B54)</f>
        <v>1039.5999999999985</v>
      </c>
      <c r="C108" s="35"/>
      <c r="D108" s="265" t="s">
        <v>246</v>
      </c>
    </row>
    <row r="109" spans="1:4" ht="15" x14ac:dyDescent="0.25">
      <c r="A109" s="213"/>
      <c r="B109" s="213"/>
      <c r="C109" s="213"/>
      <c r="D109" s="213"/>
    </row>
    <row r="110" spans="1:4" ht="50.25" customHeight="1" x14ac:dyDescent="0.25">
      <c r="A110" s="214" t="s">
        <v>185</v>
      </c>
      <c r="B110" s="213"/>
      <c r="C110" s="213"/>
      <c r="D110" s="215" t="s">
        <v>194</v>
      </c>
    </row>
    <row r="111" spans="1:4" ht="15" x14ac:dyDescent="0.25">
      <c r="A111" s="266"/>
      <c r="B111" s="213"/>
      <c r="C111" s="213"/>
      <c r="D111" s="213"/>
    </row>
    <row r="112" spans="1:4" ht="15" x14ac:dyDescent="0.25">
      <c r="A112" s="229"/>
      <c r="B112" s="213"/>
      <c r="C112" s="213"/>
      <c r="D112" s="213"/>
    </row>
    <row r="113" spans="1:4" ht="18.75" x14ac:dyDescent="0.3">
      <c r="A113" s="366" t="s">
        <v>279</v>
      </c>
      <c r="B113" s="366"/>
      <c r="C113" s="366"/>
      <c r="D113" s="366"/>
    </row>
    <row r="114" spans="1:4" ht="18.75" x14ac:dyDescent="0.3">
      <c r="A114" s="366" t="s">
        <v>280</v>
      </c>
      <c r="B114" s="366"/>
      <c r="C114" s="366"/>
      <c r="D114" s="366"/>
    </row>
    <row r="115" spans="1:4" ht="15.75" x14ac:dyDescent="0.25">
      <c r="A115" s="216" t="s">
        <v>0</v>
      </c>
      <c r="B115" s="371"/>
      <c r="C115" s="371"/>
      <c r="D115" s="217" t="s">
        <v>243</v>
      </c>
    </row>
    <row r="116" spans="1:4" ht="15.75" x14ac:dyDescent="0.25">
      <c r="A116" s="2" t="s">
        <v>2</v>
      </c>
      <c r="B116" s="57" t="s">
        <v>3</v>
      </c>
      <c r="C116" s="57" t="s">
        <v>4</v>
      </c>
      <c r="D116" s="193" t="s">
        <v>5</v>
      </c>
    </row>
    <row r="117" spans="1:4" ht="15.75" x14ac:dyDescent="0.25">
      <c r="A117" s="4" t="s">
        <v>6</v>
      </c>
      <c r="B117" s="77">
        <f t="shared" ref="B117" si="6">B118+B138+B141+B148</f>
        <v>8509.9</v>
      </c>
      <c r="C117" s="77"/>
      <c r="D117" s="192" t="s">
        <v>7</v>
      </c>
    </row>
    <row r="118" spans="1:4" ht="15.75" x14ac:dyDescent="0.25">
      <c r="A118" s="2" t="s">
        <v>8</v>
      </c>
      <c r="B118" s="35">
        <f t="shared" ref="B118" si="7">B119-B127</f>
        <v>13849.5</v>
      </c>
      <c r="C118" s="35"/>
      <c r="D118" s="191" t="s">
        <v>9</v>
      </c>
    </row>
    <row r="119" spans="1:4" ht="15.75" x14ac:dyDescent="0.25">
      <c r="A119" s="17" t="s">
        <v>10</v>
      </c>
      <c r="B119" s="35">
        <f t="shared" ref="B119" si="8">B120+B123+B126</f>
        <v>24741.8</v>
      </c>
      <c r="C119" s="35"/>
      <c r="D119" s="189" t="s">
        <v>11</v>
      </c>
    </row>
    <row r="120" spans="1:4" ht="15.75" x14ac:dyDescent="0.25">
      <c r="A120" s="18" t="s">
        <v>12</v>
      </c>
      <c r="B120" s="35">
        <f t="shared" ref="B120" si="9">B121+B122</f>
        <v>24574</v>
      </c>
      <c r="C120" s="35"/>
      <c r="D120" s="190" t="s">
        <v>13</v>
      </c>
    </row>
    <row r="121" spans="1:4" ht="15.75" x14ac:dyDescent="0.25">
      <c r="A121" s="18" t="s">
        <v>14</v>
      </c>
      <c r="B121" s="35">
        <v>24534.9</v>
      </c>
      <c r="C121" s="35"/>
      <c r="D121" s="190" t="s">
        <v>15</v>
      </c>
    </row>
    <row r="122" spans="1:4" ht="15.75" x14ac:dyDescent="0.25">
      <c r="A122" s="18" t="s">
        <v>16</v>
      </c>
      <c r="B122" s="35">
        <v>39.1</v>
      </c>
      <c r="C122" s="35"/>
      <c r="D122" s="190" t="s">
        <v>17</v>
      </c>
    </row>
    <row r="123" spans="1:4" ht="15.75" x14ac:dyDescent="0.25">
      <c r="A123" s="18" t="s">
        <v>18</v>
      </c>
      <c r="B123" s="35">
        <f t="shared" ref="B123" si="10">B124+B125</f>
        <v>78.599999999999994</v>
      </c>
      <c r="C123" s="35"/>
      <c r="D123" s="190" t="s">
        <v>19</v>
      </c>
    </row>
    <row r="124" spans="1:4" ht="15.75" x14ac:dyDescent="0.25">
      <c r="A124" s="18" t="s">
        <v>20</v>
      </c>
      <c r="B124" s="35">
        <v>76</v>
      </c>
      <c r="C124" s="35"/>
      <c r="D124" s="190" t="s">
        <v>21</v>
      </c>
    </row>
    <row r="125" spans="1:4" ht="15.75" x14ac:dyDescent="0.25">
      <c r="A125" s="18" t="s">
        <v>16</v>
      </c>
      <c r="B125" s="35">
        <v>2.6</v>
      </c>
      <c r="C125" s="35"/>
      <c r="D125" s="190" t="s">
        <v>17</v>
      </c>
    </row>
    <row r="126" spans="1:4" ht="26.25" customHeight="1" x14ac:dyDescent="0.25">
      <c r="A126" s="19" t="s">
        <v>22</v>
      </c>
      <c r="B126" s="35">
        <v>89.2</v>
      </c>
      <c r="C126" s="35"/>
      <c r="D126" s="190" t="s">
        <v>23</v>
      </c>
    </row>
    <row r="127" spans="1:4" ht="15.75" x14ac:dyDescent="0.25">
      <c r="A127" s="17" t="s">
        <v>24</v>
      </c>
      <c r="B127" s="35">
        <f t="shared" ref="B127:C127" si="11">B128+B134</f>
        <v>10892.3</v>
      </c>
      <c r="C127" s="35">
        <f t="shared" si="11"/>
        <v>12814.5</v>
      </c>
      <c r="D127" s="189" t="s">
        <v>25</v>
      </c>
    </row>
    <row r="128" spans="1:4" ht="15.75" x14ac:dyDescent="0.25">
      <c r="A128" s="20" t="s">
        <v>26</v>
      </c>
      <c r="B128" s="35">
        <f t="shared" ref="B128:C128" si="12">B129+B130+B131+B132+B133</f>
        <v>2895.5</v>
      </c>
      <c r="C128" s="35">
        <f t="shared" si="12"/>
        <v>3406.5</v>
      </c>
      <c r="D128" s="191" t="s">
        <v>27</v>
      </c>
    </row>
    <row r="129" spans="1:4" ht="15.75" x14ac:dyDescent="0.25">
      <c r="A129" s="21" t="s">
        <v>28</v>
      </c>
      <c r="B129" s="35">
        <v>703.9</v>
      </c>
      <c r="C129" s="35">
        <v>828.1</v>
      </c>
      <c r="D129" s="189" t="s">
        <v>29</v>
      </c>
    </row>
    <row r="130" spans="1:4" ht="15.75" x14ac:dyDescent="0.25">
      <c r="A130" s="21" t="s">
        <v>30</v>
      </c>
      <c r="B130" s="35">
        <v>861.3</v>
      </c>
      <c r="C130" s="35">
        <v>1013.3</v>
      </c>
      <c r="D130" s="189" t="s">
        <v>31</v>
      </c>
    </row>
    <row r="131" spans="1:4" ht="15.75" x14ac:dyDescent="0.25">
      <c r="A131" s="20" t="s">
        <v>32</v>
      </c>
      <c r="B131" s="35">
        <v>976.5</v>
      </c>
      <c r="C131" s="35">
        <v>1148.8</v>
      </c>
      <c r="D131" s="189" t="s">
        <v>33</v>
      </c>
    </row>
    <row r="132" spans="1:4" ht="15.75" x14ac:dyDescent="0.25">
      <c r="A132" s="20" t="s">
        <v>34</v>
      </c>
      <c r="B132" s="35">
        <v>353.8</v>
      </c>
      <c r="C132" s="35">
        <v>416.3</v>
      </c>
      <c r="D132" s="189" t="s">
        <v>35</v>
      </c>
    </row>
    <row r="133" spans="1:4" ht="15.75" x14ac:dyDescent="0.25">
      <c r="A133" s="20" t="s">
        <v>36</v>
      </c>
      <c r="B133" s="35">
        <v>0</v>
      </c>
      <c r="C133" s="35">
        <v>0</v>
      </c>
      <c r="D133" s="189" t="s">
        <v>37</v>
      </c>
    </row>
    <row r="134" spans="1:4" ht="15.75" x14ac:dyDescent="0.25">
      <c r="A134" s="20" t="s">
        <v>38</v>
      </c>
      <c r="B134" s="35">
        <f t="shared" ref="B134:C134" si="13">B135+B136+B137</f>
        <v>7996.8</v>
      </c>
      <c r="C134" s="35">
        <f t="shared" si="13"/>
        <v>9408</v>
      </c>
      <c r="D134" s="191" t="s">
        <v>39</v>
      </c>
    </row>
    <row r="135" spans="1:4" ht="15.75" x14ac:dyDescent="0.25">
      <c r="A135" s="22" t="s">
        <v>40</v>
      </c>
      <c r="B135" s="54">
        <v>1999.2</v>
      </c>
      <c r="C135" s="54">
        <v>2352</v>
      </c>
      <c r="D135" s="189" t="s">
        <v>41</v>
      </c>
    </row>
    <row r="136" spans="1:4" ht="15.75" x14ac:dyDescent="0.25">
      <c r="A136" s="22" t="s">
        <v>42</v>
      </c>
      <c r="B136" s="35">
        <v>5997.6</v>
      </c>
      <c r="C136" s="35">
        <v>7056</v>
      </c>
      <c r="D136" s="189" t="s">
        <v>43</v>
      </c>
    </row>
    <row r="137" spans="1:4" ht="15.75" x14ac:dyDescent="0.25">
      <c r="A137" s="22" t="s">
        <v>44</v>
      </c>
      <c r="B137" s="35">
        <v>0</v>
      </c>
      <c r="C137" s="35">
        <v>0</v>
      </c>
      <c r="D137" s="189" t="s">
        <v>45</v>
      </c>
    </row>
    <row r="138" spans="1:4" ht="15.75" x14ac:dyDescent="0.25">
      <c r="A138" s="2" t="s">
        <v>46</v>
      </c>
      <c r="B138" s="35">
        <f t="shared" ref="B138" si="14">B139-B140</f>
        <v>-3675.4</v>
      </c>
      <c r="C138" s="35"/>
      <c r="D138" s="191" t="s">
        <v>47</v>
      </c>
    </row>
    <row r="139" spans="1:4" ht="15.75" x14ac:dyDescent="0.25">
      <c r="A139" s="17" t="s">
        <v>48</v>
      </c>
      <c r="B139" s="35">
        <v>1058.9000000000001</v>
      </c>
      <c r="C139" s="35"/>
      <c r="D139" s="189" t="s">
        <v>49</v>
      </c>
    </row>
    <row r="140" spans="1:4" ht="15.75" x14ac:dyDescent="0.25">
      <c r="A140" s="17" t="s">
        <v>50</v>
      </c>
      <c r="B140" s="35">
        <v>4734.3</v>
      </c>
      <c r="C140" s="35"/>
      <c r="D140" s="193" t="s">
        <v>51</v>
      </c>
    </row>
    <row r="141" spans="1:4" ht="15.75" x14ac:dyDescent="0.25">
      <c r="A141" s="2" t="s">
        <v>52</v>
      </c>
      <c r="B141" s="35">
        <f t="shared" ref="B141" si="15">B142+B143</f>
        <v>-540.09999999999991</v>
      </c>
      <c r="C141" s="35"/>
      <c r="D141" s="191" t="s">
        <v>53</v>
      </c>
    </row>
    <row r="142" spans="1:4" ht="15.75" x14ac:dyDescent="0.25">
      <c r="A142" s="23" t="s">
        <v>54</v>
      </c>
      <c r="B142" s="35">
        <v>10.199999999999999</v>
      </c>
      <c r="C142" s="35"/>
      <c r="D142" s="194" t="s">
        <v>55</v>
      </c>
    </row>
    <row r="143" spans="1:4" ht="15.75" x14ac:dyDescent="0.25">
      <c r="A143" s="23" t="s">
        <v>56</v>
      </c>
      <c r="B143" s="35">
        <f t="shared" ref="B143" si="16">B144-B145</f>
        <v>-550.29999999999995</v>
      </c>
      <c r="C143" s="35"/>
      <c r="D143" s="194" t="s">
        <v>57</v>
      </c>
    </row>
    <row r="144" spans="1:4" ht="15.75" x14ac:dyDescent="0.25">
      <c r="A144" s="24" t="s">
        <v>58</v>
      </c>
      <c r="B144" s="35">
        <v>48.499999999999993</v>
      </c>
      <c r="C144" s="35"/>
      <c r="D144" s="194" t="s">
        <v>59</v>
      </c>
    </row>
    <row r="145" spans="1:4" ht="15.75" x14ac:dyDescent="0.25">
      <c r="A145" s="24" t="s">
        <v>60</v>
      </c>
      <c r="B145" s="35">
        <f t="shared" ref="B145" si="17">B146+B147</f>
        <v>598.79999999999995</v>
      </c>
      <c r="C145" s="35"/>
      <c r="D145" s="194" t="s">
        <v>61</v>
      </c>
    </row>
    <row r="146" spans="1:4" ht="15.75" x14ac:dyDescent="0.25">
      <c r="A146" s="25" t="s">
        <v>62</v>
      </c>
      <c r="B146" s="35">
        <v>291.10000000000002</v>
      </c>
      <c r="C146" s="35"/>
      <c r="D146" s="195" t="s">
        <v>220</v>
      </c>
    </row>
    <row r="147" spans="1:4" ht="15.75" x14ac:dyDescent="0.25">
      <c r="A147" s="25" t="s">
        <v>63</v>
      </c>
      <c r="B147" s="35">
        <v>307.7</v>
      </c>
      <c r="C147" s="35"/>
      <c r="D147" s="195" t="s">
        <v>221</v>
      </c>
    </row>
    <row r="148" spans="1:4" ht="15.75" x14ac:dyDescent="0.25">
      <c r="A148" s="2" t="s">
        <v>64</v>
      </c>
      <c r="B148" s="35">
        <f t="shared" ref="B148" si="18">B149+B150</f>
        <v>-1124.1000000000001</v>
      </c>
      <c r="C148" s="35"/>
      <c r="D148" s="191" t="s">
        <v>65</v>
      </c>
    </row>
    <row r="149" spans="1:4" ht="15.75" x14ac:dyDescent="0.25">
      <c r="A149" s="23" t="s">
        <v>66</v>
      </c>
      <c r="B149" s="35">
        <v>41.8</v>
      </c>
      <c r="C149" s="35"/>
      <c r="D149" s="189" t="s">
        <v>67</v>
      </c>
    </row>
    <row r="150" spans="1:4" ht="15.75" x14ac:dyDescent="0.25">
      <c r="A150" s="23" t="s">
        <v>68</v>
      </c>
      <c r="B150" s="35">
        <f t="shared" ref="B150" si="19">B151-B154</f>
        <v>-1165.9000000000001</v>
      </c>
      <c r="C150" s="35"/>
      <c r="D150" s="189" t="s">
        <v>69</v>
      </c>
    </row>
    <row r="151" spans="1:4" ht="15.75" x14ac:dyDescent="0.25">
      <c r="A151" s="24" t="s">
        <v>189</v>
      </c>
      <c r="B151" s="35">
        <f t="shared" ref="B151" si="20">B152+B153</f>
        <v>5.3</v>
      </c>
      <c r="C151" s="35"/>
      <c r="D151" s="189" t="s">
        <v>70</v>
      </c>
    </row>
    <row r="152" spans="1:4" ht="15.75" x14ac:dyDescent="0.25">
      <c r="A152" s="26" t="s">
        <v>187</v>
      </c>
      <c r="B152" s="35">
        <v>0.5</v>
      </c>
      <c r="C152" s="35"/>
      <c r="D152" s="194" t="s">
        <v>71</v>
      </c>
    </row>
    <row r="153" spans="1:4" ht="15.75" x14ac:dyDescent="0.25">
      <c r="A153" s="26" t="s">
        <v>188</v>
      </c>
      <c r="B153" s="35">
        <v>4.8</v>
      </c>
      <c r="C153" s="35"/>
      <c r="D153" s="197" t="s">
        <v>72</v>
      </c>
    </row>
    <row r="154" spans="1:4" ht="15.75" x14ac:dyDescent="0.25">
      <c r="A154" s="24" t="s">
        <v>190</v>
      </c>
      <c r="B154" s="35">
        <f t="shared" ref="B154" si="21">B155+B156</f>
        <v>1171.2</v>
      </c>
      <c r="C154" s="35"/>
      <c r="D154" s="189" t="s">
        <v>73</v>
      </c>
    </row>
    <row r="155" spans="1:4" ht="15.75" x14ac:dyDescent="0.25">
      <c r="A155" s="26" t="s">
        <v>191</v>
      </c>
      <c r="B155" s="35">
        <v>3</v>
      </c>
      <c r="C155" s="35"/>
      <c r="D155" s="194" t="s">
        <v>74</v>
      </c>
    </row>
    <row r="156" spans="1:4" ht="15.75" x14ac:dyDescent="0.25">
      <c r="A156" s="26" t="s">
        <v>192</v>
      </c>
      <c r="B156" s="35">
        <f t="shared" ref="B156" si="22">B157+B158</f>
        <v>1168.2</v>
      </c>
      <c r="C156" s="35"/>
      <c r="D156" s="197" t="s">
        <v>75</v>
      </c>
    </row>
    <row r="157" spans="1:4" ht="15.75" x14ac:dyDescent="0.25">
      <c r="A157" s="22" t="s">
        <v>231</v>
      </c>
      <c r="B157" s="35">
        <v>1165.8</v>
      </c>
      <c r="C157" s="35"/>
      <c r="D157" s="189" t="s">
        <v>76</v>
      </c>
    </row>
    <row r="158" spans="1:4" ht="16.5" thickBot="1" x14ac:dyDescent="0.3">
      <c r="A158" s="22" t="s">
        <v>232</v>
      </c>
      <c r="B158" s="42">
        <v>2.4</v>
      </c>
      <c r="C158" s="42"/>
      <c r="D158" s="189" t="s">
        <v>77</v>
      </c>
    </row>
    <row r="159" spans="1:4" ht="28.5" customHeight="1" x14ac:dyDescent="0.25">
      <c r="A159" s="218" t="s">
        <v>78</v>
      </c>
      <c r="B159" s="72"/>
      <c r="C159" s="70"/>
      <c r="D159" s="219" t="s">
        <v>79</v>
      </c>
    </row>
    <row r="160" spans="1:4" ht="43.5" customHeight="1" x14ac:dyDescent="0.25">
      <c r="A160" s="220" t="s">
        <v>360</v>
      </c>
      <c r="B160" s="222"/>
      <c r="C160" s="222"/>
      <c r="D160" s="223" t="s">
        <v>365</v>
      </c>
    </row>
    <row r="161" spans="1:4" ht="15.75" x14ac:dyDescent="0.25">
      <c r="A161" s="224" t="s">
        <v>212</v>
      </c>
      <c r="B161" s="222"/>
      <c r="C161" s="222"/>
      <c r="D161" s="225" t="s">
        <v>211</v>
      </c>
    </row>
    <row r="162" spans="1:4" ht="18.75" x14ac:dyDescent="0.3">
      <c r="A162" s="366" t="s">
        <v>279</v>
      </c>
      <c r="B162" s="366"/>
      <c r="C162" s="366"/>
      <c r="D162" s="366"/>
    </row>
    <row r="163" spans="1:4" ht="18.75" x14ac:dyDescent="0.3">
      <c r="A163" s="366" t="s">
        <v>280</v>
      </c>
      <c r="B163" s="366"/>
      <c r="C163" s="366"/>
      <c r="D163" s="366"/>
    </row>
    <row r="164" spans="1:4" ht="16.5" thickBot="1" x14ac:dyDescent="0.3">
      <c r="A164" s="226" t="s">
        <v>80</v>
      </c>
      <c r="B164" s="378"/>
      <c r="C164" s="378"/>
      <c r="D164" s="217" t="s">
        <v>243</v>
      </c>
    </row>
    <row r="165" spans="1:4" ht="15.75" x14ac:dyDescent="0.25">
      <c r="A165" s="2" t="s">
        <v>2</v>
      </c>
      <c r="B165" s="71" t="s">
        <v>3</v>
      </c>
      <c r="C165" s="71" t="s">
        <v>4</v>
      </c>
      <c r="D165" s="189" t="s">
        <v>81</v>
      </c>
    </row>
    <row r="166" spans="1:4" ht="15.75" x14ac:dyDescent="0.25">
      <c r="A166" s="4" t="s">
        <v>82</v>
      </c>
      <c r="B166" s="35">
        <f t="shared" ref="B166" si="23">B167-B168</f>
        <v>-9.9999999999999978E-2</v>
      </c>
      <c r="C166" s="35"/>
      <c r="D166" s="192" t="s">
        <v>83</v>
      </c>
    </row>
    <row r="167" spans="1:4" ht="15.75" x14ac:dyDescent="0.25">
      <c r="A167" s="2" t="s">
        <v>84</v>
      </c>
      <c r="B167" s="35">
        <v>0.6</v>
      </c>
      <c r="C167" s="35"/>
      <c r="D167" s="189" t="s">
        <v>85</v>
      </c>
    </row>
    <row r="168" spans="1:4" ht="15.75" x14ac:dyDescent="0.25">
      <c r="A168" s="2" t="s">
        <v>86</v>
      </c>
      <c r="B168" s="35">
        <v>0.7</v>
      </c>
      <c r="C168" s="35"/>
      <c r="D168" s="193" t="s">
        <v>87</v>
      </c>
    </row>
    <row r="169" spans="1:4" ht="15.75" x14ac:dyDescent="0.25">
      <c r="A169" s="198" t="s">
        <v>88</v>
      </c>
      <c r="B169" s="35">
        <f t="shared" ref="B169" si="24">B170+B173+B188+B204</f>
        <v>-1206.6000000000004</v>
      </c>
      <c r="C169" s="35"/>
      <c r="D169" s="192" t="s">
        <v>89</v>
      </c>
    </row>
    <row r="170" spans="1:4" ht="15.75" x14ac:dyDescent="0.25">
      <c r="A170" s="44" t="s">
        <v>90</v>
      </c>
      <c r="B170" s="35">
        <f t="shared" ref="B170" si="25">B171-B172</f>
        <v>3199.3</v>
      </c>
      <c r="C170" s="35"/>
      <c r="D170" s="191" t="s">
        <v>91</v>
      </c>
    </row>
    <row r="171" spans="1:4" ht="15.75" x14ac:dyDescent="0.25">
      <c r="A171" s="2" t="s">
        <v>92</v>
      </c>
      <c r="B171" s="35">
        <v>45.3</v>
      </c>
      <c r="C171" s="35"/>
      <c r="D171" s="191" t="s">
        <v>93</v>
      </c>
    </row>
    <row r="172" spans="1:4" ht="15.75" x14ac:dyDescent="0.25">
      <c r="A172" s="2" t="s">
        <v>94</v>
      </c>
      <c r="B172" s="35">
        <v>-3154</v>
      </c>
      <c r="C172" s="35"/>
      <c r="D172" s="191" t="s">
        <v>95</v>
      </c>
    </row>
    <row r="173" spans="1:4" ht="15.75" x14ac:dyDescent="0.25">
      <c r="A173" s="44" t="s">
        <v>96</v>
      </c>
      <c r="B173" s="35">
        <f t="shared" ref="B173" si="26">B174-B181</f>
        <v>-2996.8000000000006</v>
      </c>
      <c r="C173" s="35"/>
      <c r="D173" s="192" t="s">
        <v>97</v>
      </c>
    </row>
    <row r="174" spans="1:4" ht="15.75" x14ac:dyDescent="0.25">
      <c r="A174" s="199" t="s">
        <v>98</v>
      </c>
      <c r="B174" s="35">
        <f t="shared" ref="B174" si="27">B175+B178</f>
        <v>-2996.3000000000006</v>
      </c>
      <c r="C174" s="35"/>
      <c r="D174" s="191" t="s">
        <v>99</v>
      </c>
    </row>
    <row r="175" spans="1:4" ht="15.75" x14ac:dyDescent="0.25">
      <c r="A175" s="44" t="s">
        <v>100</v>
      </c>
      <c r="B175" s="35">
        <f t="shared" ref="B175" si="28">B176-B177</f>
        <v>-2997.2000000000007</v>
      </c>
      <c r="C175" s="35"/>
      <c r="D175" s="192" t="s">
        <v>101</v>
      </c>
    </row>
    <row r="176" spans="1:4" ht="15.75" x14ac:dyDescent="0.25">
      <c r="A176" s="45" t="s">
        <v>102</v>
      </c>
      <c r="B176" s="35">
        <f>1299.6+999.8</f>
        <v>2299.3999999999996</v>
      </c>
      <c r="C176" s="35"/>
      <c r="D176" s="191" t="s">
        <v>103</v>
      </c>
    </row>
    <row r="177" spans="1:4" ht="15.75" x14ac:dyDescent="0.25">
      <c r="A177" s="45" t="s">
        <v>104</v>
      </c>
      <c r="B177" s="35">
        <f>1299.4+3997.2</f>
        <v>5296.6</v>
      </c>
      <c r="C177" s="35"/>
      <c r="D177" s="191" t="s">
        <v>105</v>
      </c>
    </row>
    <row r="178" spans="1:4" ht="15.75" x14ac:dyDescent="0.25">
      <c r="A178" s="44" t="s">
        <v>106</v>
      </c>
      <c r="B178" s="35">
        <f t="shared" ref="B178" si="29">B179-B180</f>
        <v>0.9</v>
      </c>
      <c r="C178" s="35"/>
      <c r="D178" s="192" t="s">
        <v>107</v>
      </c>
    </row>
    <row r="179" spans="1:4" ht="15.75" x14ac:dyDescent="0.25">
      <c r="A179" s="45" t="s">
        <v>108</v>
      </c>
      <c r="B179" s="35">
        <v>1</v>
      </c>
      <c r="C179" s="35"/>
      <c r="D179" s="191" t="s">
        <v>103</v>
      </c>
    </row>
    <row r="180" spans="1:4" ht="15.75" x14ac:dyDescent="0.25">
      <c r="A180" s="45" t="s">
        <v>109</v>
      </c>
      <c r="B180" s="35">
        <v>0.1</v>
      </c>
      <c r="C180" s="35"/>
      <c r="D180" s="191" t="s">
        <v>105</v>
      </c>
    </row>
    <row r="181" spans="1:4" ht="15.75" x14ac:dyDescent="0.25">
      <c r="A181" s="199" t="s">
        <v>110</v>
      </c>
      <c r="B181" s="35">
        <f t="shared" ref="B181" si="30">B182+B185</f>
        <v>0.5</v>
      </c>
      <c r="C181" s="35"/>
      <c r="D181" s="193" t="s">
        <v>111</v>
      </c>
    </row>
    <row r="182" spans="1:4" ht="15.75" x14ac:dyDescent="0.25">
      <c r="A182" s="45" t="s">
        <v>112</v>
      </c>
      <c r="B182" s="35">
        <f t="shared" ref="B182" si="31">B183-B184</f>
        <v>0</v>
      </c>
      <c r="C182" s="35"/>
      <c r="D182" s="191" t="s">
        <v>101</v>
      </c>
    </row>
    <row r="183" spans="1:4" ht="15.75" x14ac:dyDescent="0.25">
      <c r="A183" s="45" t="s">
        <v>113</v>
      </c>
      <c r="B183" s="35">
        <v>0</v>
      </c>
      <c r="C183" s="35"/>
      <c r="D183" s="191" t="s">
        <v>103</v>
      </c>
    </row>
    <row r="184" spans="1:4" ht="15.75" x14ac:dyDescent="0.25">
      <c r="A184" s="45" t="s">
        <v>109</v>
      </c>
      <c r="B184" s="35">
        <v>0</v>
      </c>
      <c r="C184" s="35"/>
      <c r="D184" s="191" t="s">
        <v>105</v>
      </c>
    </row>
    <row r="185" spans="1:4" ht="15.75" x14ac:dyDescent="0.25">
      <c r="A185" s="46" t="s">
        <v>114</v>
      </c>
      <c r="B185" s="35">
        <f t="shared" ref="B185" si="32">B186-B187</f>
        <v>0.5</v>
      </c>
      <c r="C185" s="35"/>
      <c r="D185" s="191" t="s">
        <v>107</v>
      </c>
    </row>
    <row r="186" spans="1:4" ht="15.75" x14ac:dyDescent="0.25">
      <c r="A186" s="45" t="s">
        <v>113</v>
      </c>
      <c r="B186" s="35">
        <v>21.7</v>
      </c>
      <c r="C186" s="35"/>
      <c r="D186" s="191" t="s">
        <v>115</v>
      </c>
    </row>
    <row r="187" spans="1:4" ht="15.75" x14ac:dyDescent="0.25">
      <c r="A187" s="45" t="s">
        <v>116</v>
      </c>
      <c r="B187" s="35">
        <v>21.2</v>
      </c>
      <c r="C187" s="35"/>
      <c r="D187" s="191" t="s">
        <v>117</v>
      </c>
    </row>
    <row r="188" spans="1:4" ht="15.75" x14ac:dyDescent="0.25">
      <c r="A188" s="44" t="s">
        <v>118</v>
      </c>
      <c r="B188" s="35">
        <f t="shared" ref="B188" si="33">B189+B200+B203</f>
        <v>-5133</v>
      </c>
      <c r="C188" s="35"/>
      <c r="D188" s="192" t="s">
        <v>119</v>
      </c>
    </row>
    <row r="189" spans="1:4" ht="15.75" x14ac:dyDescent="0.25">
      <c r="A189" s="47" t="s">
        <v>120</v>
      </c>
      <c r="B189" s="35">
        <f t="shared" ref="B189" si="34">B190-B195</f>
        <v>-5205.8999999999996</v>
      </c>
      <c r="C189" s="35"/>
      <c r="D189" s="200" t="s">
        <v>121</v>
      </c>
    </row>
    <row r="190" spans="1:4" ht="15.75" x14ac:dyDescent="0.25">
      <c r="A190" s="199" t="s">
        <v>122</v>
      </c>
      <c r="B190" s="35">
        <f t="shared" ref="B190" si="35">B191+B192+B193+B194</f>
        <v>-3606.9</v>
      </c>
      <c r="C190" s="35"/>
      <c r="D190" s="191" t="s">
        <v>123</v>
      </c>
    </row>
    <row r="191" spans="1:4" ht="15.75" x14ac:dyDescent="0.25">
      <c r="A191" s="201" t="s">
        <v>124</v>
      </c>
      <c r="B191" s="35">
        <v>-3.4</v>
      </c>
      <c r="C191" s="35"/>
      <c r="D191" s="191" t="s">
        <v>125</v>
      </c>
    </row>
    <row r="192" spans="1:4" ht="15.75" x14ac:dyDescent="0.25">
      <c r="A192" s="48" t="s">
        <v>126</v>
      </c>
      <c r="B192" s="35">
        <f>-1962+(-280)</f>
        <v>-2242</v>
      </c>
      <c r="C192" s="35"/>
      <c r="D192" s="191" t="s">
        <v>127</v>
      </c>
    </row>
    <row r="193" spans="1:4" ht="15.75" x14ac:dyDescent="0.25">
      <c r="A193" s="201" t="s">
        <v>128</v>
      </c>
      <c r="B193" s="35">
        <v>-1405.4</v>
      </c>
      <c r="C193" s="35"/>
      <c r="D193" s="191" t="s">
        <v>129</v>
      </c>
    </row>
    <row r="194" spans="1:4" ht="15.75" x14ac:dyDescent="0.25">
      <c r="A194" s="201" t="s">
        <v>130</v>
      </c>
      <c r="B194" s="35">
        <v>43.9</v>
      </c>
      <c r="C194" s="35"/>
      <c r="D194" s="191" t="s">
        <v>131</v>
      </c>
    </row>
    <row r="195" spans="1:4" ht="15.75" x14ac:dyDescent="0.25">
      <c r="A195" s="199" t="s">
        <v>110</v>
      </c>
      <c r="B195" s="35">
        <f t="shared" ref="B195" si="36">B196+B197+B198+B199</f>
        <v>1598.9999999999995</v>
      </c>
      <c r="C195" s="35"/>
      <c r="D195" s="193" t="s">
        <v>132</v>
      </c>
    </row>
    <row r="196" spans="1:4" ht="15.75" x14ac:dyDescent="0.25">
      <c r="A196" s="202" t="s">
        <v>133</v>
      </c>
      <c r="B196" s="35">
        <v>2071.6999999999998</v>
      </c>
      <c r="C196" s="35"/>
      <c r="D196" s="191" t="s">
        <v>134</v>
      </c>
    </row>
    <row r="197" spans="1:4" ht="15.75" x14ac:dyDescent="0.25">
      <c r="A197" s="201" t="s">
        <v>135</v>
      </c>
      <c r="B197" s="35">
        <v>287.7</v>
      </c>
      <c r="C197" s="35"/>
      <c r="D197" s="191" t="s">
        <v>136</v>
      </c>
    </row>
    <row r="198" spans="1:4" ht="15.75" x14ac:dyDescent="0.25">
      <c r="A198" s="201" t="s">
        <v>137</v>
      </c>
      <c r="B198" s="35">
        <v>-760.4</v>
      </c>
      <c r="C198" s="35"/>
      <c r="D198" s="191" t="s">
        <v>138</v>
      </c>
    </row>
    <row r="199" spans="1:4" ht="15.75" x14ac:dyDescent="0.25">
      <c r="A199" s="201" t="s">
        <v>128</v>
      </c>
      <c r="B199" s="35">
        <v>0</v>
      </c>
      <c r="C199" s="35"/>
      <c r="D199" s="191" t="s">
        <v>233</v>
      </c>
    </row>
    <row r="200" spans="1:4" ht="33" customHeight="1" x14ac:dyDescent="0.25">
      <c r="A200" s="49" t="s">
        <v>140</v>
      </c>
      <c r="B200" s="35">
        <f t="shared" ref="B200" si="37">B201-B202</f>
        <v>-71.099999999999994</v>
      </c>
      <c r="C200" s="35"/>
      <c r="D200" s="203" t="s">
        <v>222</v>
      </c>
    </row>
    <row r="201" spans="1:4" ht="15.75" x14ac:dyDescent="0.25">
      <c r="A201" s="199" t="s">
        <v>142</v>
      </c>
      <c r="B201" s="35">
        <v>-82.8</v>
      </c>
      <c r="C201" s="35"/>
      <c r="D201" s="189" t="s">
        <v>143</v>
      </c>
    </row>
    <row r="202" spans="1:4" ht="15.75" x14ac:dyDescent="0.25">
      <c r="A202" s="199" t="s">
        <v>144</v>
      </c>
      <c r="B202" s="35">
        <v>-11.7</v>
      </c>
      <c r="C202" s="35"/>
      <c r="D202" s="189" t="s">
        <v>145</v>
      </c>
    </row>
    <row r="203" spans="1:4" ht="15.75" x14ac:dyDescent="0.25">
      <c r="A203" s="50" t="s">
        <v>146</v>
      </c>
      <c r="B203" s="35">
        <v>144</v>
      </c>
      <c r="C203" s="35"/>
      <c r="D203" s="200" t="s">
        <v>150</v>
      </c>
    </row>
    <row r="204" spans="1:4" ht="15.75" x14ac:dyDescent="0.25">
      <c r="A204" s="51" t="s">
        <v>151</v>
      </c>
      <c r="B204" s="35">
        <f t="shared" ref="B204" si="38">B207</f>
        <v>3723.8999999999996</v>
      </c>
      <c r="C204" s="35"/>
      <c r="D204" s="192" t="s">
        <v>152</v>
      </c>
    </row>
    <row r="205" spans="1:4" ht="15.75" x14ac:dyDescent="0.25">
      <c r="A205" s="45" t="s">
        <v>153</v>
      </c>
      <c r="B205" s="35">
        <f t="shared" ref="B205:B206" si="39">B206</f>
        <v>3723.8999999999996</v>
      </c>
      <c r="C205" s="35"/>
      <c r="D205" s="191" t="s">
        <v>154</v>
      </c>
    </row>
    <row r="206" spans="1:4" ht="15.75" x14ac:dyDescent="0.25">
      <c r="A206" s="204" t="s">
        <v>155</v>
      </c>
      <c r="B206" s="35">
        <f t="shared" si="39"/>
        <v>3723.8999999999996</v>
      </c>
      <c r="C206" s="35"/>
      <c r="D206" s="191" t="s">
        <v>156</v>
      </c>
    </row>
    <row r="207" spans="1:4" ht="15.75" x14ac:dyDescent="0.25">
      <c r="A207" s="204" t="s">
        <v>157</v>
      </c>
      <c r="B207" s="35">
        <f t="shared" ref="B207" si="40">B208+B209+B210+B211</f>
        <v>3723.8999999999996</v>
      </c>
      <c r="C207" s="35"/>
      <c r="D207" s="191" t="s">
        <v>158</v>
      </c>
    </row>
    <row r="208" spans="1:4" ht="15.75" x14ac:dyDescent="0.25">
      <c r="A208" s="205" t="s">
        <v>159</v>
      </c>
      <c r="B208" s="35">
        <v>628</v>
      </c>
      <c r="C208" s="35"/>
      <c r="D208" s="206" t="s">
        <v>160</v>
      </c>
    </row>
    <row r="209" spans="1:4" ht="15.75" x14ac:dyDescent="0.25">
      <c r="A209" s="205" t="s">
        <v>161</v>
      </c>
      <c r="B209" s="35">
        <v>-207.7</v>
      </c>
      <c r="C209" s="35"/>
      <c r="D209" s="206" t="s">
        <v>162</v>
      </c>
    </row>
    <row r="210" spans="1:4" ht="15.75" x14ac:dyDescent="0.25">
      <c r="A210" s="205" t="s">
        <v>163</v>
      </c>
      <c r="B210" s="35">
        <v>0</v>
      </c>
      <c r="C210" s="35"/>
      <c r="D210" s="206" t="s">
        <v>164</v>
      </c>
    </row>
    <row r="211" spans="1:4" ht="15.75" x14ac:dyDescent="0.25">
      <c r="A211" s="205" t="s">
        <v>165</v>
      </c>
      <c r="B211" s="35">
        <f>B212+B215</f>
        <v>3303.5999999999995</v>
      </c>
      <c r="C211" s="35"/>
      <c r="D211" s="206" t="s">
        <v>166</v>
      </c>
    </row>
    <row r="212" spans="1:4" ht="15.75" x14ac:dyDescent="0.25">
      <c r="A212" s="207" t="s">
        <v>167</v>
      </c>
      <c r="B212" s="35">
        <f t="shared" ref="B212" si="41">B213+B214</f>
        <v>5668.4</v>
      </c>
      <c r="C212" s="35"/>
      <c r="D212" s="208" t="s">
        <v>168</v>
      </c>
    </row>
    <row r="213" spans="1:4" ht="15.75" x14ac:dyDescent="0.25">
      <c r="A213" s="209" t="s">
        <v>169</v>
      </c>
      <c r="B213" s="35">
        <v>4132.8999999999996</v>
      </c>
      <c r="C213" s="35"/>
      <c r="D213" s="194" t="s">
        <v>170</v>
      </c>
    </row>
    <row r="214" spans="1:4" ht="15.75" x14ac:dyDescent="0.25">
      <c r="A214" s="209" t="s">
        <v>171</v>
      </c>
      <c r="B214" s="35">
        <v>1535.5</v>
      </c>
      <c r="C214" s="35"/>
      <c r="D214" s="189" t="s">
        <v>172</v>
      </c>
    </row>
    <row r="215" spans="1:4" ht="15.75" x14ac:dyDescent="0.25">
      <c r="A215" s="207" t="s">
        <v>173</v>
      </c>
      <c r="B215" s="35">
        <f t="shared" ref="B215" si="42">B216+B217+B218</f>
        <v>-2364.8000000000002</v>
      </c>
      <c r="C215" s="35"/>
      <c r="D215" s="208" t="s">
        <v>174</v>
      </c>
    </row>
    <row r="216" spans="1:4" ht="15.75" x14ac:dyDescent="0.25">
      <c r="A216" s="210" t="s">
        <v>175</v>
      </c>
      <c r="B216" s="35">
        <v>0</v>
      </c>
      <c r="C216" s="35"/>
      <c r="D216" s="189" t="s">
        <v>176</v>
      </c>
    </row>
    <row r="217" spans="1:4" ht="15.75" x14ac:dyDescent="0.25">
      <c r="A217" s="210" t="s">
        <v>177</v>
      </c>
      <c r="B217" s="35">
        <v>0</v>
      </c>
      <c r="C217" s="35"/>
      <c r="D217" s="189" t="s">
        <v>178</v>
      </c>
    </row>
    <row r="218" spans="1:4" ht="38.25" customHeight="1" x14ac:dyDescent="0.25">
      <c r="A218" s="52" t="s">
        <v>210</v>
      </c>
      <c r="B218" s="35">
        <v>-2364.8000000000002</v>
      </c>
      <c r="C218" s="35"/>
      <c r="D218" s="211" t="s">
        <v>209</v>
      </c>
    </row>
    <row r="219" spans="1:4" ht="15.75" x14ac:dyDescent="0.25">
      <c r="A219" s="207" t="s">
        <v>181</v>
      </c>
      <c r="B219" s="35">
        <v>0</v>
      </c>
      <c r="C219" s="35"/>
      <c r="D219" s="208" t="s">
        <v>182</v>
      </c>
    </row>
    <row r="220" spans="1:4" ht="56.25" customHeight="1" x14ac:dyDescent="0.25">
      <c r="A220" s="74" t="s">
        <v>259</v>
      </c>
      <c r="B220" s="35">
        <f t="shared" ref="B220" si="43">B169-(B117+B166)</f>
        <v>-9716.4</v>
      </c>
      <c r="C220" s="35"/>
      <c r="D220" s="212" t="s">
        <v>223</v>
      </c>
    </row>
    <row r="221" spans="1:4" ht="15" x14ac:dyDescent="0.25">
      <c r="A221" s="213"/>
      <c r="B221" s="213"/>
      <c r="C221" s="213"/>
      <c r="D221" s="213"/>
    </row>
    <row r="222" spans="1:4" ht="58.5" customHeight="1" x14ac:dyDescent="0.25">
      <c r="A222" s="214" t="s">
        <v>185</v>
      </c>
      <c r="B222" s="213"/>
      <c r="C222" s="213"/>
      <c r="D222" s="215" t="s">
        <v>260</v>
      </c>
    </row>
    <row r="223" spans="1:4" ht="15" x14ac:dyDescent="0.25">
      <c r="A223" s="213"/>
      <c r="B223" s="213"/>
      <c r="C223" s="213"/>
      <c r="D223" s="213"/>
    </row>
    <row r="224" spans="1:4" ht="15" x14ac:dyDescent="0.25">
      <c r="A224" s="213"/>
      <c r="B224" s="213"/>
      <c r="C224" s="213"/>
      <c r="D224" s="213"/>
    </row>
    <row r="225" spans="1:4" ht="15" x14ac:dyDescent="0.25">
      <c r="A225" s="213"/>
      <c r="B225" s="213"/>
      <c r="C225" s="213"/>
      <c r="D225" s="213"/>
    </row>
    <row r="226" spans="1:4" ht="15" x14ac:dyDescent="0.25">
      <c r="A226" s="213"/>
      <c r="B226" s="213"/>
      <c r="C226" s="213"/>
      <c r="D226" s="213"/>
    </row>
    <row r="227" spans="1:4" ht="18.75" x14ac:dyDescent="0.3">
      <c r="A227" s="366" t="s">
        <v>281</v>
      </c>
      <c r="B227" s="366"/>
      <c r="C227" s="366"/>
      <c r="D227" s="366"/>
    </row>
    <row r="228" spans="1:4" ht="18.75" x14ac:dyDescent="0.3">
      <c r="A228" s="366" t="s">
        <v>282</v>
      </c>
      <c r="B228" s="366"/>
      <c r="C228" s="366"/>
      <c r="D228" s="366"/>
    </row>
    <row r="229" spans="1:4" ht="15.75" x14ac:dyDescent="0.25">
      <c r="A229" s="216" t="s">
        <v>0</v>
      </c>
      <c r="B229" s="373"/>
      <c r="C229" s="373"/>
      <c r="D229" s="217" t="s">
        <v>243</v>
      </c>
    </row>
    <row r="230" spans="1:4" ht="15.75" x14ac:dyDescent="0.25">
      <c r="A230" s="2" t="s">
        <v>2</v>
      </c>
      <c r="B230" s="57" t="s">
        <v>3</v>
      </c>
      <c r="C230" s="57" t="s">
        <v>4</v>
      </c>
      <c r="D230" s="193" t="s">
        <v>5</v>
      </c>
    </row>
    <row r="231" spans="1:4" ht="15.75" x14ac:dyDescent="0.25">
      <c r="A231" s="4" t="s">
        <v>6</v>
      </c>
      <c r="B231" s="77">
        <f t="shared" ref="B231" si="44">B232+B252+B255+B262</f>
        <v>2403.6000000000004</v>
      </c>
      <c r="C231" s="77"/>
      <c r="D231" s="192" t="s">
        <v>7</v>
      </c>
    </row>
    <row r="232" spans="1:4" ht="15.75" x14ac:dyDescent="0.25">
      <c r="A232" s="2" t="s">
        <v>8</v>
      </c>
      <c r="B232" s="35">
        <f t="shared" ref="B232" si="45">B233-B241</f>
        <v>8655.7000000000007</v>
      </c>
      <c r="C232" s="35"/>
      <c r="D232" s="191" t="s">
        <v>9</v>
      </c>
    </row>
    <row r="233" spans="1:4" ht="15.75" x14ac:dyDescent="0.25">
      <c r="A233" s="17" t="s">
        <v>10</v>
      </c>
      <c r="B233" s="35">
        <f t="shared" ref="B233" si="46">B234+B237+B240</f>
        <v>22401.200000000001</v>
      </c>
      <c r="C233" s="35"/>
      <c r="D233" s="189" t="s">
        <v>11</v>
      </c>
    </row>
    <row r="234" spans="1:4" ht="15.75" x14ac:dyDescent="0.25">
      <c r="A234" s="18" t="s">
        <v>12</v>
      </c>
      <c r="B234" s="35">
        <f t="shared" ref="B234" si="47">B235+B236</f>
        <v>22340.1</v>
      </c>
      <c r="C234" s="35"/>
      <c r="D234" s="190" t="s">
        <v>13</v>
      </c>
    </row>
    <row r="235" spans="1:4" ht="15.75" x14ac:dyDescent="0.25">
      <c r="A235" s="18" t="s">
        <v>14</v>
      </c>
      <c r="B235" s="35">
        <v>22340.1</v>
      </c>
      <c r="C235" s="35"/>
      <c r="D235" s="190" t="s">
        <v>15</v>
      </c>
    </row>
    <row r="236" spans="1:4" ht="15.75" x14ac:dyDescent="0.25">
      <c r="A236" s="18" t="s">
        <v>16</v>
      </c>
      <c r="B236" s="35">
        <v>0</v>
      </c>
      <c r="C236" s="35"/>
      <c r="D236" s="190" t="s">
        <v>17</v>
      </c>
    </row>
    <row r="237" spans="1:4" ht="15.75" x14ac:dyDescent="0.25">
      <c r="A237" s="18" t="s">
        <v>18</v>
      </c>
      <c r="B237" s="35">
        <f t="shared" ref="B237" si="48">B238+B239</f>
        <v>54.7</v>
      </c>
      <c r="C237" s="35"/>
      <c r="D237" s="190" t="s">
        <v>19</v>
      </c>
    </row>
    <row r="238" spans="1:4" ht="15.75" x14ac:dyDescent="0.25">
      <c r="A238" s="18" t="s">
        <v>20</v>
      </c>
      <c r="B238" s="35">
        <v>17.2</v>
      </c>
      <c r="C238" s="35"/>
      <c r="D238" s="190" t="s">
        <v>21</v>
      </c>
    </row>
    <row r="239" spans="1:4" ht="15.75" x14ac:dyDescent="0.25">
      <c r="A239" s="18" t="s">
        <v>16</v>
      </c>
      <c r="B239" s="35">
        <v>37.5</v>
      </c>
      <c r="C239" s="35"/>
      <c r="D239" s="190" t="s">
        <v>17</v>
      </c>
    </row>
    <row r="240" spans="1:4" ht="25.5" customHeight="1" x14ac:dyDescent="0.25">
      <c r="A240" s="19" t="s">
        <v>22</v>
      </c>
      <c r="B240" s="35">
        <v>6.4</v>
      </c>
      <c r="C240" s="35"/>
      <c r="D240" s="190" t="s">
        <v>23</v>
      </c>
    </row>
    <row r="241" spans="1:4" ht="15.75" x14ac:dyDescent="0.25">
      <c r="A241" s="17" t="s">
        <v>24</v>
      </c>
      <c r="B241" s="35">
        <f t="shared" ref="B241:C241" si="49">B242+B248</f>
        <v>13745.5</v>
      </c>
      <c r="C241" s="35">
        <f t="shared" si="49"/>
        <v>16171.2</v>
      </c>
      <c r="D241" s="189" t="s">
        <v>25</v>
      </c>
    </row>
    <row r="242" spans="1:4" ht="15.75" x14ac:dyDescent="0.25">
      <c r="A242" s="20" t="s">
        <v>26</v>
      </c>
      <c r="B242" s="35">
        <f t="shared" ref="B242:C242" si="50">B243+B244+B245+B246+B247</f>
        <v>5614.4</v>
      </c>
      <c r="C242" s="35">
        <f t="shared" si="50"/>
        <v>6605.2</v>
      </c>
      <c r="D242" s="191" t="s">
        <v>27</v>
      </c>
    </row>
    <row r="243" spans="1:4" ht="15.75" x14ac:dyDescent="0.25">
      <c r="A243" s="21" t="s">
        <v>28</v>
      </c>
      <c r="B243" s="35">
        <v>1086.4000000000001</v>
      </c>
      <c r="C243" s="35">
        <v>1278.0999999999999</v>
      </c>
      <c r="D243" s="189" t="s">
        <v>29</v>
      </c>
    </row>
    <row r="244" spans="1:4" ht="15.75" x14ac:dyDescent="0.25">
      <c r="A244" s="21" t="s">
        <v>30</v>
      </c>
      <c r="B244" s="35">
        <v>3178</v>
      </c>
      <c r="C244" s="35">
        <v>3738.8</v>
      </c>
      <c r="D244" s="189" t="s">
        <v>31</v>
      </c>
    </row>
    <row r="245" spans="1:4" ht="15.75" x14ac:dyDescent="0.25">
      <c r="A245" s="20" t="s">
        <v>32</v>
      </c>
      <c r="B245" s="35">
        <v>990.5</v>
      </c>
      <c r="C245" s="35">
        <v>1165.3</v>
      </c>
      <c r="D245" s="189" t="s">
        <v>33</v>
      </c>
    </row>
    <row r="246" spans="1:4" ht="15.75" x14ac:dyDescent="0.25">
      <c r="A246" s="20" t="s">
        <v>34</v>
      </c>
      <c r="B246" s="35">
        <v>359.5</v>
      </c>
      <c r="C246" s="35">
        <v>423</v>
      </c>
      <c r="D246" s="189" t="s">
        <v>35</v>
      </c>
    </row>
    <row r="247" spans="1:4" ht="15.75" x14ac:dyDescent="0.25">
      <c r="A247" s="20" t="s">
        <v>36</v>
      </c>
      <c r="B247" s="35">
        <v>0</v>
      </c>
      <c r="C247" s="35">
        <v>0</v>
      </c>
      <c r="D247" s="189" t="s">
        <v>37</v>
      </c>
    </row>
    <row r="248" spans="1:4" ht="15.75" x14ac:dyDescent="0.25">
      <c r="A248" s="20" t="s">
        <v>38</v>
      </c>
      <c r="B248" s="35">
        <f t="shared" ref="B248:C248" si="51">B249+B250+B251</f>
        <v>8131.1</v>
      </c>
      <c r="C248" s="35">
        <f t="shared" si="51"/>
        <v>9566</v>
      </c>
      <c r="D248" s="191" t="s">
        <v>39</v>
      </c>
    </row>
    <row r="249" spans="1:4" ht="15.75" x14ac:dyDescent="0.25">
      <c r="A249" s="22" t="s">
        <v>40</v>
      </c>
      <c r="B249" s="54">
        <v>2032.8</v>
      </c>
      <c r="C249" s="54">
        <v>2391.5</v>
      </c>
      <c r="D249" s="189" t="s">
        <v>41</v>
      </c>
    </row>
    <row r="250" spans="1:4" ht="15.75" x14ac:dyDescent="0.25">
      <c r="A250" s="22" t="s">
        <v>42</v>
      </c>
      <c r="B250" s="35">
        <v>6098.3</v>
      </c>
      <c r="C250" s="35">
        <v>7174.5</v>
      </c>
      <c r="D250" s="189" t="s">
        <v>43</v>
      </c>
    </row>
    <row r="251" spans="1:4" ht="15.75" x14ac:dyDescent="0.25">
      <c r="A251" s="22" t="s">
        <v>44</v>
      </c>
      <c r="B251" s="35">
        <v>0</v>
      </c>
      <c r="C251" s="35">
        <v>0</v>
      </c>
      <c r="D251" s="189" t="s">
        <v>45</v>
      </c>
    </row>
    <row r="252" spans="1:4" ht="15.75" x14ac:dyDescent="0.25">
      <c r="A252" s="2" t="s">
        <v>46</v>
      </c>
      <c r="B252" s="35">
        <f t="shared" ref="B252" si="52">B253-B254</f>
        <v>-4927</v>
      </c>
      <c r="C252" s="35"/>
      <c r="D252" s="191" t="s">
        <v>47</v>
      </c>
    </row>
    <row r="253" spans="1:4" ht="15.75" x14ac:dyDescent="0.25">
      <c r="A253" s="17" t="s">
        <v>48</v>
      </c>
      <c r="B253" s="35">
        <v>555.9</v>
      </c>
      <c r="C253" s="35"/>
      <c r="D253" s="189" t="s">
        <v>49</v>
      </c>
    </row>
    <row r="254" spans="1:4" ht="15.75" x14ac:dyDescent="0.25">
      <c r="A254" s="17" t="s">
        <v>50</v>
      </c>
      <c r="B254" s="35">
        <v>5482.9</v>
      </c>
      <c r="C254" s="35"/>
      <c r="D254" s="193" t="s">
        <v>51</v>
      </c>
    </row>
    <row r="255" spans="1:4" ht="15.75" x14ac:dyDescent="0.25">
      <c r="A255" s="2" t="s">
        <v>52</v>
      </c>
      <c r="B255" s="35">
        <f t="shared" ref="B255" si="53">B256+B257</f>
        <v>-282</v>
      </c>
      <c r="C255" s="35"/>
      <c r="D255" s="191" t="s">
        <v>53</v>
      </c>
    </row>
    <row r="256" spans="1:4" ht="15.75" x14ac:dyDescent="0.25">
      <c r="A256" s="23" t="s">
        <v>54</v>
      </c>
      <c r="B256" s="35">
        <v>7.7</v>
      </c>
      <c r="C256" s="35"/>
      <c r="D256" s="194" t="s">
        <v>55</v>
      </c>
    </row>
    <row r="257" spans="1:4" ht="15.75" x14ac:dyDescent="0.25">
      <c r="A257" s="23" t="s">
        <v>56</v>
      </c>
      <c r="B257" s="35">
        <f t="shared" ref="B257" si="54">B258-B259</f>
        <v>-289.7</v>
      </c>
      <c r="C257" s="35"/>
      <c r="D257" s="194" t="s">
        <v>57</v>
      </c>
    </row>
    <row r="258" spans="1:4" ht="15.75" x14ac:dyDescent="0.25">
      <c r="A258" s="24" t="s">
        <v>58</v>
      </c>
      <c r="B258" s="35">
        <v>104.5</v>
      </c>
      <c r="C258" s="35"/>
      <c r="D258" s="194" t="s">
        <v>59</v>
      </c>
    </row>
    <row r="259" spans="1:4" ht="15.75" x14ac:dyDescent="0.25">
      <c r="A259" s="24" t="s">
        <v>60</v>
      </c>
      <c r="B259" s="35">
        <f t="shared" ref="B259" si="55">B260+B261</f>
        <v>394.2</v>
      </c>
      <c r="C259" s="35"/>
      <c r="D259" s="194" t="s">
        <v>61</v>
      </c>
    </row>
    <row r="260" spans="1:4" ht="15.75" x14ac:dyDescent="0.25">
      <c r="A260" s="25" t="s">
        <v>62</v>
      </c>
      <c r="B260" s="35">
        <v>0</v>
      </c>
      <c r="C260" s="35"/>
      <c r="D260" s="197" t="s">
        <v>234</v>
      </c>
    </row>
    <row r="261" spans="1:4" ht="15.75" x14ac:dyDescent="0.25">
      <c r="A261" s="25" t="s">
        <v>63</v>
      </c>
      <c r="B261" s="35">
        <v>394.2</v>
      </c>
      <c r="C261" s="35"/>
      <c r="D261" s="197" t="s">
        <v>235</v>
      </c>
    </row>
    <row r="262" spans="1:4" ht="15.75" x14ac:dyDescent="0.25">
      <c r="A262" s="2" t="s">
        <v>64</v>
      </c>
      <c r="B262" s="35">
        <f t="shared" ref="B262" si="56">B263+B264</f>
        <v>-1043.1000000000001</v>
      </c>
      <c r="C262" s="35"/>
      <c r="D262" s="191" t="s">
        <v>65</v>
      </c>
    </row>
    <row r="263" spans="1:4" ht="15.75" x14ac:dyDescent="0.25">
      <c r="A263" s="23" t="s">
        <v>66</v>
      </c>
      <c r="B263" s="35">
        <v>4.4000000000000004</v>
      </c>
      <c r="C263" s="35"/>
      <c r="D263" s="189" t="s">
        <v>67</v>
      </c>
    </row>
    <row r="264" spans="1:4" ht="15.75" x14ac:dyDescent="0.25">
      <c r="A264" s="23" t="s">
        <v>68</v>
      </c>
      <c r="B264" s="35">
        <f t="shared" ref="B264" si="57">B265-B268</f>
        <v>-1047.5000000000002</v>
      </c>
      <c r="C264" s="35"/>
      <c r="D264" s="189" t="s">
        <v>69</v>
      </c>
    </row>
    <row r="265" spans="1:4" ht="15.75" x14ac:dyDescent="0.25">
      <c r="A265" s="24" t="s">
        <v>189</v>
      </c>
      <c r="B265" s="35">
        <f t="shared" ref="B265" si="58">B266+B267</f>
        <v>6.3</v>
      </c>
      <c r="C265" s="35"/>
      <c r="D265" s="189" t="s">
        <v>70</v>
      </c>
    </row>
    <row r="266" spans="1:4" ht="15.75" x14ac:dyDescent="0.25">
      <c r="A266" s="26" t="s">
        <v>187</v>
      </c>
      <c r="B266" s="35">
        <v>0.1</v>
      </c>
      <c r="C266" s="35"/>
      <c r="D266" s="194" t="s">
        <v>71</v>
      </c>
    </row>
    <row r="267" spans="1:4" ht="15.75" x14ac:dyDescent="0.25">
      <c r="A267" s="26" t="s">
        <v>188</v>
      </c>
      <c r="B267" s="35">
        <v>6.2</v>
      </c>
      <c r="C267" s="35"/>
      <c r="D267" s="197" t="s">
        <v>72</v>
      </c>
    </row>
    <row r="268" spans="1:4" ht="15.75" x14ac:dyDescent="0.25">
      <c r="A268" s="24" t="s">
        <v>190</v>
      </c>
      <c r="B268" s="35">
        <f t="shared" ref="B268" si="59">B269+B270</f>
        <v>1053.8000000000002</v>
      </c>
      <c r="C268" s="35"/>
      <c r="D268" s="189" t="s">
        <v>73</v>
      </c>
    </row>
    <row r="269" spans="1:4" ht="15.75" x14ac:dyDescent="0.25">
      <c r="A269" s="26" t="s">
        <v>191</v>
      </c>
      <c r="B269" s="35">
        <v>0</v>
      </c>
      <c r="C269" s="35"/>
      <c r="D269" s="194" t="s">
        <v>74</v>
      </c>
    </row>
    <row r="270" spans="1:4" ht="15.75" x14ac:dyDescent="0.25">
      <c r="A270" s="26" t="s">
        <v>192</v>
      </c>
      <c r="B270" s="35">
        <f t="shared" ref="B270" si="60">B271+B272</f>
        <v>1053.8000000000002</v>
      </c>
      <c r="C270" s="35"/>
      <c r="D270" s="197" t="s">
        <v>75</v>
      </c>
    </row>
    <row r="271" spans="1:4" ht="15.75" x14ac:dyDescent="0.25">
      <c r="A271" s="22" t="s">
        <v>236</v>
      </c>
      <c r="B271" s="35">
        <v>1041.9000000000001</v>
      </c>
      <c r="C271" s="35"/>
      <c r="D271" s="189" t="s">
        <v>76</v>
      </c>
    </row>
    <row r="272" spans="1:4" ht="16.5" thickBot="1" x14ac:dyDescent="0.3">
      <c r="A272" s="22" t="s">
        <v>237</v>
      </c>
      <c r="B272" s="42">
        <v>11.9</v>
      </c>
      <c r="C272" s="42"/>
      <c r="D272" s="189" t="s">
        <v>77</v>
      </c>
    </row>
    <row r="273" spans="1:4" ht="19.5" customHeight="1" x14ac:dyDescent="0.25">
      <c r="A273" s="227" t="s">
        <v>78</v>
      </c>
      <c r="B273" s="72"/>
      <c r="C273" s="72"/>
      <c r="D273" s="228" t="s">
        <v>79</v>
      </c>
    </row>
    <row r="274" spans="1:4" ht="37.5" customHeight="1" x14ac:dyDescent="0.25">
      <c r="A274" s="220" t="s">
        <v>361</v>
      </c>
      <c r="B274" s="222"/>
      <c r="C274" s="222"/>
      <c r="D274" s="223" t="s">
        <v>366</v>
      </c>
    </row>
    <row r="275" spans="1:4" ht="15.75" x14ac:dyDescent="0.25">
      <c r="A275" s="229" t="s">
        <v>212</v>
      </c>
      <c r="B275" s="222"/>
      <c r="C275" s="222"/>
      <c r="D275" s="230" t="s">
        <v>211</v>
      </c>
    </row>
    <row r="276" spans="1:4" ht="18.75" x14ac:dyDescent="0.3">
      <c r="A276" s="366" t="s">
        <v>281</v>
      </c>
      <c r="B276" s="366"/>
      <c r="C276" s="366"/>
      <c r="D276" s="366"/>
    </row>
    <row r="277" spans="1:4" ht="18.75" x14ac:dyDescent="0.3">
      <c r="A277" s="366" t="s">
        <v>282</v>
      </c>
      <c r="B277" s="366"/>
      <c r="C277" s="366"/>
      <c r="D277" s="366"/>
    </row>
    <row r="278" spans="1:4" ht="15.75" x14ac:dyDescent="0.25">
      <c r="A278" s="226" t="s">
        <v>80</v>
      </c>
      <c r="B278" s="374"/>
      <c r="C278" s="374"/>
      <c r="D278" s="217" t="s">
        <v>243</v>
      </c>
    </row>
    <row r="279" spans="1:4" ht="15.75" x14ac:dyDescent="0.25">
      <c r="A279" s="2" t="s">
        <v>2</v>
      </c>
      <c r="B279" s="57" t="s">
        <v>3</v>
      </c>
      <c r="C279" s="57" t="s">
        <v>4</v>
      </c>
      <c r="D279" s="189" t="s">
        <v>81</v>
      </c>
    </row>
    <row r="280" spans="1:4" ht="15.75" x14ac:dyDescent="0.25">
      <c r="A280" s="4" t="s">
        <v>82</v>
      </c>
      <c r="B280" s="35">
        <f t="shared" ref="B280" si="61">B281-B282</f>
        <v>-7.4</v>
      </c>
      <c r="C280" s="35"/>
      <c r="D280" s="192" t="s">
        <v>83</v>
      </c>
    </row>
    <row r="281" spans="1:4" ht="15.75" x14ac:dyDescent="0.25">
      <c r="A281" s="2" t="s">
        <v>84</v>
      </c>
      <c r="B281" s="35">
        <v>0.1</v>
      </c>
      <c r="C281" s="35"/>
      <c r="D281" s="189" t="s">
        <v>85</v>
      </c>
    </row>
    <row r="282" spans="1:4" ht="15.75" x14ac:dyDescent="0.25">
      <c r="A282" s="2" t="s">
        <v>86</v>
      </c>
      <c r="B282" s="35">
        <v>7.5</v>
      </c>
      <c r="C282" s="35"/>
      <c r="D282" s="193" t="s">
        <v>87</v>
      </c>
    </row>
    <row r="283" spans="1:4" ht="15.75" x14ac:dyDescent="0.25">
      <c r="A283" s="198" t="s">
        <v>88</v>
      </c>
      <c r="B283" s="35">
        <f t="shared" ref="B283" si="62">B284+B287+B302+B318</f>
        <v>2387.6999999999998</v>
      </c>
      <c r="C283" s="35"/>
      <c r="D283" s="192" t="s">
        <v>89</v>
      </c>
    </row>
    <row r="284" spans="1:4" ht="15.75" x14ac:dyDescent="0.25">
      <c r="A284" s="44" t="s">
        <v>90</v>
      </c>
      <c r="B284" s="35">
        <f t="shared" ref="B284" si="63">B285-B286</f>
        <v>3046.2000000000003</v>
      </c>
      <c r="C284" s="35"/>
      <c r="D284" s="191" t="s">
        <v>91</v>
      </c>
    </row>
    <row r="285" spans="1:4" ht="15.75" x14ac:dyDescent="0.25">
      <c r="A285" s="2" t="s">
        <v>92</v>
      </c>
      <c r="B285" s="35">
        <v>55.8</v>
      </c>
      <c r="C285" s="35"/>
      <c r="D285" s="191" t="s">
        <v>93</v>
      </c>
    </row>
    <row r="286" spans="1:4" ht="15.75" x14ac:dyDescent="0.25">
      <c r="A286" s="2" t="s">
        <v>94</v>
      </c>
      <c r="B286" s="35">
        <v>-2990.4</v>
      </c>
      <c r="C286" s="35"/>
      <c r="D286" s="191" t="s">
        <v>95</v>
      </c>
    </row>
    <row r="287" spans="1:4" ht="15.75" x14ac:dyDescent="0.25">
      <c r="A287" s="44" t="s">
        <v>96</v>
      </c>
      <c r="B287" s="35">
        <f t="shared" ref="B287" si="64">B288-B295</f>
        <v>-103.20000000000017</v>
      </c>
      <c r="C287" s="35"/>
      <c r="D287" s="191" t="s">
        <v>97</v>
      </c>
    </row>
    <row r="288" spans="1:4" ht="15.75" x14ac:dyDescent="0.25">
      <c r="A288" s="199" t="s">
        <v>98</v>
      </c>
      <c r="B288" s="35">
        <f t="shared" ref="B288" si="65">B289+B292</f>
        <v>-104.10000000000018</v>
      </c>
      <c r="C288" s="35"/>
      <c r="D288" s="191" t="s">
        <v>99</v>
      </c>
    </row>
    <row r="289" spans="1:4" ht="15.75" x14ac:dyDescent="0.25">
      <c r="A289" s="44" t="s">
        <v>100</v>
      </c>
      <c r="B289" s="35">
        <f t="shared" ref="B289" si="66">B290-B291</f>
        <v>-99.800000000000182</v>
      </c>
      <c r="C289" s="35"/>
      <c r="D289" s="191" t="s">
        <v>101</v>
      </c>
    </row>
    <row r="290" spans="1:4" ht="15.75" x14ac:dyDescent="0.25">
      <c r="A290" s="45" t="s">
        <v>102</v>
      </c>
      <c r="B290" s="35">
        <v>1499.6</v>
      </c>
      <c r="C290" s="35"/>
      <c r="D290" s="191" t="s">
        <v>103</v>
      </c>
    </row>
    <row r="291" spans="1:4" ht="15.75" x14ac:dyDescent="0.25">
      <c r="A291" s="45" t="s">
        <v>104</v>
      </c>
      <c r="B291" s="35">
        <v>1599.4</v>
      </c>
      <c r="C291" s="35"/>
      <c r="D291" s="191" t="s">
        <v>105</v>
      </c>
    </row>
    <row r="292" spans="1:4" ht="15.75" x14ac:dyDescent="0.25">
      <c r="A292" s="44" t="s">
        <v>106</v>
      </c>
      <c r="B292" s="35">
        <f t="shared" ref="B292" si="67">B293-B294</f>
        <v>-4.3</v>
      </c>
      <c r="C292" s="35"/>
      <c r="D292" s="191" t="s">
        <v>107</v>
      </c>
    </row>
    <row r="293" spans="1:4" ht="15.75" x14ac:dyDescent="0.25">
      <c r="A293" s="45" t="s">
        <v>108</v>
      </c>
      <c r="B293" s="35">
        <v>0.2</v>
      </c>
      <c r="C293" s="35"/>
      <c r="D293" s="191" t="s">
        <v>103</v>
      </c>
    </row>
    <row r="294" spans="1:4" ht="15.75" x14ac:dyDescent="0.25">
      <c r="A294" s="45" t="s">
        <v>109</v>
      </c>
      <c r="B294" s="35">
        <v>4.5</v>
      </c>
      <c r="C294" s="35"/>
      <c r="D294" s="191" t="s">
        <v>105</v>
      </c>
    </row>
    <row r="295" spans="1:4" ht="15.75" x14ac:dyDescent="0.25">
      <c r="A295" s="199" t="s">
        <v>110</v>
      </c>
      <c r="B295" s="35">
        <f t="shared" ref="B295" si="68">B296+B299</f>
        <v>-0.90000000000000036</v>
      </c>
      <c r="C295" s="35"/>
      <c r="D295" s="193" t="s">
        <v>111</v>
      </c>
    </row>
    <row r="296" spans="1:4" ht="15.75" x14ac:dyDescent="0.25">
      <c r="A296" s="45" t="s">
        <v>112</v>
      </c>
      <c r="B296" s="35">
        <f t="shared" ref="B296" si="69">B297-B298</f>
        <v>0</v>
      </c>
      <c r="C296" s="35"/>
      <c r="D296" s="191" t="s">
        <v>101</v>
      </c>
    </row>
    <row r="297" spans="1:4" ht="15.75" x14ac:dyDescent="0.25">
      <c r="A297" s="45" t="s">
        <v>113</v>
      </c>
      <c r="B297" s="35">
        <v>0</v>
      </c>
      <c r="C297" s="35"/>
      <c r="D297" s="191" t="s">
        <v>103</v>
      </c>
    </row>
    <row r="298" spans="1:4" ht="15.75" x14ac:dyDescent="0.25">
      <c r="A298" s="45" t="s">
        <v>109</v>
      </c>
      <c r="B298" s="35">
        <v>0</v>
      </c>
      <c r="C298" s="35"/>
      <c r="D298" s="191" t="s">
        <v>105</v>
      </c>
    </row>
    <row r="299" spans="1:4" ht="15.75" x14ac:dyDescent="0.25">
      <c r="A299" s="46" t="s">
        <v>114</v>
      </c>
      <c r="B299" s="35">
        <f t="shared" ref="B299" si="70">B300-B301</f>
        <v>-0.90000000000000036</v>
      </c>
      <c r="C299" s="35"/>
      <c r="D299" s="191" t="s">
        <v>107</v>
      </c>
    </row>
    <row r="300" spans="1:4" ht="15.75" x14ac:dyDescent="0.25">
      <c r="A300" s="45" t="s">
        <v>113</v>
      </c>
      <c r="B300" s="35">
        <v>8.6</v>
      </c>
      <c r="C300" s="35"/>
      <c r="D300" s="191" t="s">
        <v>115</v>
      </c>
    </row>
    <row r="301" spans="1:4" ht="15.75" x14ac:dyDescent="0.25">
      <c r="A301" s="45" t="s">
        <v>116</v>
      </c>
      <c r="B301" s="35">
        <v>9.5</v>
      </c>
      <c r="C301" s="35"/>
      <c r="D301" s="191" t="s">
        <v>117</v>
      </c>
    </row>
    <row r="302" spans="1:4" ht="15.75" x14ac:dyDescent="0.25">
      <c r="A302" s="44" t="s">
        <v>118</v>
      </c>
      <c r="B302" s="35">
        <f t="shared" ref="B302" si="71">B303+B314+B317</f>
        <v>5095.3</v>
      </c>
      <c r="C302" s="35"/>
      <c r="D302" s="191" t="s">
        <v>119</v>
      </c>
    </row>
    <row r="303" spans="1:4" ht="15.75" x14ac:dyDescent="0.25">
      <c r="A303" s="47" t="s">
        <v>120</v>
      </c>
      <c r="B303" s="35">
        <f t="shared" ref="B303" si="72">B304-B309</f>
        <v>3716.5000000000005</v>
      </c>
      <c r="C303" s="35"/>
      <c r="D303" s="189" t="s">
        <v>121</v>
      </c>
    </row>
    <row r="304" spans="1:4" ht="15.75" x14ac:dyDescent="0.25">
      <c r="A304" s="199" t="s">
        <v>122</v>
      </c>
      <c r="B304" s="35">
        <f t="shared" ref="B304" si="73">B305+B306+B307+B308</f>
        <v>5153.6000000000004</v>
      </c>
      <c r="C304" s="35"/>
      <c r="D304" s="191" t="s">
        <v>123</v>
      </c>
    </row>
    <row r="305" spans="1:4" ht="15.75" x14ac:dyDescent="0.25">
      <c r="A305" s="201" t="s">
        <v>124</v>
      </c>
      <c r="B305" s="35">
        <v>0</v>
      </c>
      <c r="C305" s="35"/>
      <c r="D305" s="191" t="s">
        <v>125</v>
      </c>
    </row>
    <row r="306" spans="1:4" ht="15.75" x14ac:dyDescent="0.25">
      <c r="A306" s="48" t="s">
        <v>126</v>
      </c>
      <c r="B306" s="35">
        <f>5789.4+(-126.9)</f>
        <v>5662.5</v>
      </c>
      <c r="C306" s="35"/>
      <c r="D306" s="191" t="s">
        <v>127</v>
      </c>
    </row>
    <row r="307" spans="1:4" ht="15.75" x14ac:dyDescent="0.25">
      <c r="A307" s="201" t="s">
        <v>128</v>
      </c>
      <c r="B307" s="35">
        <v>-509.9</v>
      </c>
      <c r="C307" s="35"/>
      <c r="D307" s="191" t="s">
        <v>129</v>
      </c>
    </row>
    <row r="308" spans="1:4" ht="15.75" x14ac:dyDescent="0.25">
      <c r="A308" s="201" t="s">
        <v>130</v>
      </c>
      <c r="B308" s="35">
        <v>1</v>
      </c>
      <c r="C308" s="35"/>
      <c r="D308" s="191" t="s">
        <v>131</v>
      </c>
    </row>
    <row r="309" spans="1:4" ht="15.75" x14ac:dyDescent="0.25">
      <c r="A309" s="199" t="s">
        <v>110</v>
      </c>
      <c r="B309" s="35">
        <f t="shared" ref="B309" si="74">B310+B311+B312+B313</f>
        <v>1437.1</v>
      </c>
      <c r="C309" s="35"/>
      <c r="D309" s="193" t="s">
        <v>132</v>
      </c>
    </row>
    <row r="310" spans="1:4" ht="15.75" x14ac:dyDescent="0.25">
      <c r="A310" s="202" t="s">
        <v>133</v>
      </c>
      <c r="B310" s="35">
        <v>1437.1</v>
      </c>
      <c r="C310" s="35"/>
      <c r="D310" s="191" t="s">
        <v>134</v>
      </c>
    </row>
    <row r="311" spans="1:4" ht="15.75" x14ac:dyDescent="0.25">
      <c r="A311" s="201" t="s">
        <v>135</v>
      </c>
      <c r="B311" s="35">
        <v>0</v>
      </c>
      <c r="C311" s="35"/>
      <c r="D311" s="191" t="s">
        <v>136</v>
      </c>
    </row>
    <row r="312" spans="1:4" ht="15.75" x14ac:dyDescent="0.25">
      <c r="A312" s="201" t="s">
        <v>137</v>
      </c>
      <c r="B312" s="35">
        <v>0</v>
      </c>
      <c r="C312" s="35"/>
      <c r="D312" s="191" t="s">
        <v>138</v>
      </c>
    </row>
    <row r="313" spans="1:4" ht="15.75" x14ac:dyDescent="0.25">
      <c r="A313" s="201" t="s">
        <v>128</v>
      </c>
      <c r="B313" s="35">
        <v>0</v>
      </c>
      <c r="C313" s="35"/>
      <c r="D313" s="191" t="s">
        <v>129</v>
      </c>
    </row>
    <row r="314" spans="1:4" ht="49.5" customHeight="1" x14ac:dyDescent="0.25">
      <c r="A314" s="49" t="s">
        <v>140</v>
      </c>
      <c r="B314" s="35">
        <f t="shared" ref="B314" si="75">B315-B316</f>
        <v>1104.8</v>
      </c>
      <c r="C314" s="35"/>
      <c r="D314" s="231" t="s">
        <v>141</v>
      </c>
    </row>
    <row r="315" spans="1:4" ht="15.75" x14ac:dyDescent="0.25">
      <c r="A315" s="199" t="s">
        <v>142</v>
      </c>
      <c r="B315" s="35">
        <v>1120</v>
      </c>
      <c r="C315" s="35"/>
      <c r="D315" s="189" t="s">
        <v>143</v>
      </c>
    </row>
    <row r="316" spans="1:4" ht="15.75" x14ac:dyDescent="0.25">
      <c r="A316" s="199" t="s">
        <v>144</v>
      </c>
      <c r="B316" s="35">
        <v>15.2</v>
      </c>
      <c r="C316" s="35"/>
      <c r="D316" s="189" t="s">
        <v>145</v>
      </c>
    </row>
    <row r="317" spans="1:4" ht="15.75" x14ac:dyDescent="0.25">
      <c r="A317" s="50" t="s">
        <v>146</v>
      </c>
      <c r="B317" s="35">
        <v>274</v>
      </c>
      <c r="C317" s="35"/>
      <c r="D317" s="189" t="s">
        <v>150</v>
      </c>
    </row>
    <row r="318" spans="1:4" ht="15.75" x14ac:dyDescent="0.25">
      <c r="A318" s="51" t="s">
        <v>151</v>
      </c>
      <c r="B318" s="35">
        <f t="shared" ref="B318" si="76">B321</f>
        <v>-5650.6</v>
      </c>
      <c r="C318" s="35"/>
      <c r="D318" s="191" t="s">
        <v>152</v>
      </c>
    </row>
    <row r="319" spans="1:4" ht="15.75" x14ac:dyDescent="0.25">
      <c r="A319" s="45" t="s">
        <v>153</v>
      </c>
      <c r="B319" s="35">
        <f t="shared" ref="B319:B320" si="77">B320</f>
        <v>-5650.6</v>
      </c>
      <c r="C319" s="35"/>
      <c r="D319" s="191" t="s">
        <v>154</v>
      </c>
    </row>
    <row r="320" spans="1:4" ht="15.75" x14ac:dyDescent="0.25">
      <c r="A320" s="204" t="s">
        <v>155</v>
      </c>
      <c r="B320" s="35">
        <f t="shared" si="77"/>
        <v>-5650.6</v>
      </c>
      <c r="C320" s="35"/>
      <c r="D320" s="191" t="s">
        <v>156</v>
      </c>
    </row>
    <row r="321" spans="1:4" ht="15.75" x14ac:dyDescent="0.25">
      <c r="A321" s="204" t="s">
        <v>157</v>
      </c>
      <c r="B321" s="35">
        <f t="shared" ref="B321" si="78">B322+B323+B324+B325</f>
        <v>-5650.6</v>
      </c>
      <c r="C321" s="35"/>
      <c r="D321" s="191" t="s">
        <v>158</v>
      </c>
    </row>
    <row r="322" spans="1:4" ht="15.75" x14ac:dyDescent="0.25">
      <c r="A322" s="205" t="s">
        <v>159</v>
      </c>
      <c r="B322" s="35">
        <v>0</v>
      </c>
      <c r="C322" s="35"/>
      <c r="D322" s="206" t="s">
        <v>160</v>
      </c>
    </row>
    <row r="323" spans="1:4" ht="15.75" x14ac:dyDescent="0.25">
      <c r="A323" s="205" t="s">
        <v>161</v>
      </c>
      <c r="B323" s="35">
        <v>-204.7</v>
      </c>
      <c r="C323" s="35"/>
      <c r="D323" s="206" t="s">
        <v>162</v>
      </c>
    </row>
    <row r="324" spans="1:4" ht="15.75" x14ac:dyDescent="0.25">
      <c r="A324" s="205" t="s">
        <v>163</v>
      </c>
      <c r="B324" s="35">
        <v>0</v>
      </c>
      <c r="C324" s="35"/>
      <c r="D324" s="206" t="s">
        <v>164</v>
      </c>
    </row>
    <row r="325" spans="1:4" ht="15.75" x14ac:dyDescent="0.25">
      <c r="A325" s="205" t="s">
        <v>165</v>
      </c>
      <c r="B325" s="35">
        <f>B326+B329</f>
        <v>-5445.9000000000005</v>
      </c>
      <c r="C325" s="35"/>
      <c r="D325" s="206" t="s">
        <v>166</v>
      </c>
    </row>
    <row r="326" spans="1:4" ht="15.75" x14ac:dyDescent="0.25">
      <c r="A326" s="207" t="s">
        <v>167</v>
      </c>
      <c r="B326" s="35">
        <f t="shared" ref="B326" si="79">B327+B328</f>
        <v>-2504.1000000000004</v>
      </c>
      <c r="C326" s="35"/>
      <c r="D326" s="208" t="s">
        <v>168</v>
      </c>
    </row>
    <row r="327" spans="1:4" ht="15.75" x14ac:dyDescent="0.25">
      <c r="A327" s="209" t="s">
        <v>169</v>
      </c>
      <c r="B327" s="35">
        <v>-1760.4</v>
      </c>
      <c r="C327" s="35"/>
      <c r="D327" s="194" t="s">
        <v>170</v>
      </c>
    </row>
    <row r="328" spans="1:4" ht="15.75" x14ac:dyDescent="0.25">
      <c r="A328" s="209" t="s">
        <v>171</v>
      </c>
      <c r="B328" s="35">
        <v>-743.7</v>
      </c>
      <c r="C328" s="35"/>
      <c r="D328" s="189" t="s">
        <v>172</v>
      </c>
    </row>
    <row r="329" spans="1:4" ht="15.75" x14ac:dyDescent="0.25">
      <c r="A329" s="207" t="s">
        <v>173</v>
      </c>
      <c r="B329" s="35">
        <f t="shared" ref="B329" si="80">B330+B331+B332</f>
        <v>-2941.8</v>
      </c>
      <c r="C329" s="35"/>
      <c r="D329" s="208" t="s">
        <v>174</v>
      </c>
    </row>
    <row r="330" spans="1:4" ht="15.75" x14ac:dyDescent="0.25">
      <c r="A330" s="210" t="s">
        <v>175</v>
      </c>
      <c r="B330" s="35">
        <v>0</v>
      </c>
      <c r="C330" s="35"/>
      <c r="D330" s="189" t="s">
        <v>176</v>
      </c>
    </row>
    <row r="331" spans="1:4" ht="15.75" x14ac:dyDescent="0.25">
      <c r="A331" s="210" t="s">
        <v>177</v>
      </c>
      <c r="B331" s="35">
        <v>0</v>
      </c>
      <c r="C331" s="35"/>
      <c r="D331" s="189" t="s">
        <v>178</v>
      </c>
    </row>
    <row r="332" spans="1:4" ht="53.25" customHeight="1" x14ac:dyDescent="0.25">
      <c r="A332" s="52" t="s">
        <v>214</v>
      </c>
      <c r="B332" s="35">
        <v>-2941.8</v>
      </c>
      <c r="C332" s="35"/>
      <c r="D332" s="211" t="s">
        <v>213</v>
      </c>
    </row>
    <row r="333" spans="1:4" ht="15.75" x14ac:dyDescent="0.25">
      <c r="A333" s="207" t="s">
        <v>181</v>
      </c>
      <c r="B333" s="35">
        <v>0</v>
      </c>
      <c r="C333" s="35"/>
      <c r="D333" s="208" t="s">
        <v>182</v>
      </c>
    </row>
    <row r="334" spans="1:4" ht="54" customHeight="1" x14ac:dyDescent="0.25">
      <c r="A334" s="61" t="s">
        <v>183</v>
      </c>
      <c r="B334" s="35">
        <f t="shared" ref="B334" si="81">B283-(B231+B280)</f>
        <v>-8.5000000000004547</v>
      </c>
      <c r="C334" s="35"/>
      <c r="D334" s="232" t="s">
        <v>238</v>
      </c>
    </row>
    <row r="335" spans="1:4" ht="15" x14ac:dyDescent="0.25">
      <c r="A335" s="213"/>
      <c r="B335" s="213"/>
      <c r="C335" s="213"/>
      <c r="D335" s="213"/>
    </row>
    <row r="336" spans="1:4" ht="54.75" customHeight="1" x14ac:dyDescent="0.25">
      <c r="A336" s="214" t="s">
        <v>185</v>
      </c>
      <c r="B336" s="213"/>
      <c r="C336" s="213"/>
      <c r="D336" s="215" t="s">
        <v>261</v>
      </c>
    </row>
    <row r="337" spans="1:4" ht="15" x14ac:dyDescent="0.25">
      <c r="A337" s="213"/>
      <c r="B337" s="213"/>
      <c r="C337" s="213"/>
      <c r="D337" s="213"/>
    </row>
    <row r="338" spans="1:4" ht="15" x14ac:dyDescent="0.25">
      <c r="A338" s="213"/>
      <c r="B338" s="213"/>
      <c r="C338" s="213"/>
      <c r="D338" s="213"/>
    </row>
    <row r="339" spans="1:4" ht="15" x14ac:dyDescent="0.25">
      <c r="A339" s="213"/>
      <c r="B339" s="213"/>
      <c r="C339" s="213"/>
      <c r="D339" s="213"/>
    </row>
    <row r="340" spans="1:4" ht="15" x14ac:dyDescent="0.25">
      <c r="A340" s="213"/>
      <c r="B340" s="213"/>
      <c r="C340" s="213"/>
      <c r="D340" s="213"/>
    </row>
    <row r="341" spans="1:4" ht="18.75" x14ac:dyDescent="0.3">
      <c r="A341" s="366" t="s">
        <v>283</v>
      </c>
      <c r="B341" s="366"/>
      <c r="C341" s="366"/>
      <c r="D341" s="366"/>
    </row>
    <row r="342" spans="1:4" ht="18.75" x14ac:dyDescent="0.3">
      <c r="A342" s="366" t="s">
        <v>284</v>
      </c>
      <c r="B342" s="366"/>
      <c r="C342" s="366"/>
      <c r="D342" s="366"/>
    </row>
    <row r="343" spans="1:4" ht="15" x14ac:dyDescent="0.25">
      <c r="A343" s="213"/>
      <c r="B343" s="213"/>
      <c r="C343" s="213"/>
      <c r="D343" s="213"/>
    </row>
    <row r="344" spans="1:4" ht="15.75" x14ac:dyDescent="0.25">
      <c r="A344" s="216" t="s">
        <v>0</v>
      </c>
      <c r="B344" s="373"/>
      <c r="C344" s="373"/>
      <c r="D344" s="217" t="s">
        <v>243</v>
      </c>
    </row>
    <row r="345" spans="1:4" ht="15.75" x14ac:dyDescent="0.25">
      <c r="A345" s="2" t="s">
        <v>2</v>
      </c>
      <c r="B345" s="57" t="s">
        <v>3</v>
      </c>
      <c r="C345" s="57" t="s">
        <v>4</v>
      </c>
      <c r="D345" s="193" t="s">
        <v>5</v>
      </c>
    </row>
    <row r="346" spans="1:4" ht="15.75" x14ac:dyDescent="0.25">
      <c r="A346" s="4" t="s">
        <v>6</v>
      </c>
      <c r="B346" s="77">
        <f>B347+B367+B370+B377</f>
        <v>2538.3000000000002</v>
      </c>
      <c r="C346" s="77"/>
      <c r="D346" s="192" t="s">
        <v>7</v>
      </c>
    </row>
    <row r="347" spans="1:4" ht="15.75" x14ac:dyDescent="0.25">
      <c r="A347" s="2" t="s">
        <v>8</v>
      </c>
      <c r="B347" s="35">
        <f t="shared" ref="B347" si="82">B348-B356</f>
        <v>6626.5</v>
      </c>
      <c r="C347" s="35"/>
      <c r="D347" s="191" t="s">
        <v>9</v>
      </c>
    </row>
    <row r="348" spans="1:4" ht="15.75" x14ac:dyDescent="0.25">
      <c r="A348" s="17" t="s">
        <v>10</v>
      </c>
      <c r="B348" s="35">
        <f t="shared" ref="B348" si="83">B349+B352+B355</f>
        <v>19949.3</v>
      </c>
      <c r="C348" s="35"/>
      <c r="D348" s="189" t="s">
        <v>11</v>
      </c>
    </row>
    <row r="349" spans="1:4" ht="15.75" x14ac:dyDescent="0.25">
      <c r="A349" s="18" t="s">
        <v>12</v>
      </c>
      <c r="B349" s="35">
        <f t="shared" ref="B349" si="84">B350+B351</f>
        <v>19869.8</v>
      </c>
      <c r="C349" s="35"/>
      <c r="D349" s="190" t="s">
        <v>13</v>
      </c>
    </row>
    <row r="350" spans="1:4" ht="15.75" x14ac:dyDescent="0.25">
      <c r="A350" s="18" t="s">
        <v>14</v>
      </c>
      <c r="B350" s="35">
        <v>19869.8</v>
      </c>
      <c r="C350" s="35"/>
      <c r="D350" s="190" t="s">
        <v>15</v>
      </c>
    </row>
    <row r="351" spans="1:4" ht="15.75" x14ac:dyDescent="0.25">
      <c r="A351" s="18" t="s">
        <v>16</v>
      </c>
      <c r="B351" s="35">
        <v>0</v>
      </c>
      <c r="C351" s="35"/>
      <c r="D351" s="190" t="s">
        <v>17</v>
      </c>
    </row>
    <row r="352" spans="1:4" ht="15.75" x14ac:dyDescent="0.25">
      <c r="A352" s="18" t="s">
        <v>18</v>
      </c>
      <c r="B352" s="35">
        <f t="shared" ref="B352" si="85">B353+B354</f>
        <v>50</v>
      </c>
      <c r="C352" s="35"/>
      <c r="D352" s="190" t="s">
        <v>19</v>
      </c>
    </row>
    <row r="353" spans="1:4" ht="15.75" x14ac:dyDescent="0.25">
      <c r="A353" s="18" t="s">
        <v>20</v>
      </c>
      <c r="B353" s="35">
        <v>11.3</v>
      </c>
      <c r="C353" s="35"/>
      <c r="D353" s="190" t="s">
        <v>21</v>
      </c>
    </row>
    <row r="354" spans="1:4" ht="15.75" x14ac:dyDescent="0.25">
      <c r="A354" s="18" t="s">
        <v>16</v>
      </c>
      <c r="B354" s="35">
        <v>38.700000000000003</v>
      </c>
      <c r="C354" s="35"/>
      <c r="D354" s="190" t="s">
        <v>17</v>
      </c>
    </row>
    <row r="355" spans="1:4" ht="21" customHeight="1" x14ac:dyDescent="0.25">
      <c r="A355" s="19" t="s">
        <v>22</v>
      </c>
      <c r="B355" s="35">
        <v>29.5</v>
      </c>
      <c r="C355" s="35"/>
      <c r="D355" s="190" t="s">
        <v>23</v>
      </c>
    </row>
    <row r="356" spans="1:4" ht="15.75" x14ac:dyDescent="0.25">
      <c r="A356" s="17" t="s">
        <v>24</v>
      </c>
      <c r="B356" s="35">
        <f t="shared" ref="B356:C356" si="86">B357+B363</f>
        <v>13322.8</v>
      </c>
      <c r="C356" s="35">
        <f t="shared" si="86"/>
        <v>15673.9</v>
      </c>
      <c r="D356" s="189" t="s">
        <v>25</v>
      </c>
    </row>
    <row r="357" spans="1:4" ht="15.75" x14ac:dyDescent="0.25">
      <c r="A357" s="20" t="s">
        <v>26</v>
      </c>
      <c r="B357" s="35">
        <f t="shared" ref="B357:C357" si="87">B358+B359+B360+B361+B362</f>
        <v>5540.2</v>
      </c>
      <c r="C357" s="35">
        <f t="shared" si="87"/>
        <v>6517.9</v>
      </c>
      <c r="D357" s="191" t="s">
        <v>27</v>
      </c>
    </row>
    <row r="358" spans="1:4" ht="15.75" x14ac:dyDescent="0.25">
      <c r="A358" s="21" t="s">
        <v>28</v>
      </c>
      <c r="B358" s="35">
        <v>1422</v>
      </c>
      <c r="C358" s="35">
        <v>1672.9</v>
      </c>
      <c r="D358" s="189" t="s">
        <v>29</v>
      </c>
    </row>
    <row r="359" spans="1:4" ht="15.75" x14ac:dyDescent="0.25">
      <c r="A359" s="21" t="s">
        <v>30</v>
      </c>
      <c r="B359" s="35">
        <v>3120.8</v>
      </c>
      <c r="C359" s="35">
        <v>3671.6</v>
      </c>
      <c r="D359" s="189" t="s">
        <v>31</v>
      </c>
    </row>
    <row r="360" spans="1:4" ht="15.75" x14ac:dyDescent="0.25">
      <c r="A360" s="20" t="s">
        <v>32</v>
      </c>
      <c r="B360" s="35">
        <v>872.7</v>
      </c>
      <c r="C360" s="35">
        <v>1026.7</v>
      </c>
      <c r="D360" s="189" t="s">
        <v>33</v>
      </c>
    </row>
    <row r="361" spans="1:4" ht="15.75" x14ac:dyDescent="0.25">
      <c r="A361" s="20" t="s">
        <v>34</v>
      </c>
      <c r="B361" s="35">
        <v>124.7</v>
      </c>
      <c r="C361" s="35">
        <v>146.69999999999999</v>
      </c>
      <c r="D361" s="189" t="s">
        <v>35</v>
      </c>
    </row>
    <row r="362" spans="1:4" ht="15.75" x14ac:dyDescent="0.25">
      <c r="A362" s="20" t="s">
        <v>36</v>
      </c>
      <c r="B362" s="35">
        <v>0</v>
      </c>
      <c r="C362" s="35">
        <v>0</v>
      </c>
      <c r="D362" s="189" t="s">
        <v>37</v>
      </c>
    </row>
    <row r="363" spans="1:4" ht="15.75" x14ac:dyDescent="0.25">
      <c r="A363" s="20" t="s">
        <v>38</v>
      </c>
      <c r="B363" s="35">
        <f t="shared" ref="B363:C363" si="88">B364+B365+B366</f>
        <v>7782.6</v>
      </c>
      <c r="C363" s="35">
        <f t="shared" si="88"/>
        <v>9156</v>
      </c>
      <c r="D363" s="191" t="s">
        <v>39</v>
      </c>
    </row>
    <row r="364" spans="1:4" ht="15.75" x14ac:dyDescent="0.25">
      <c r="A364" s="22" t="s">
        <v>40</v>
      </c>
      <c r="B364" s="54">
        <v>1945.6</v>
      </c>
      <c r="C364" s="54">
        <v>2289</v>
      </c>
      <c r="D364" s="189" t="s">
        <v>41</v>
      </c>
    </row>
    <row r="365" spans="1:4" ht="15.75" x14ac:dyDescent="0.25">
      <c r="A365" s="22" t="s">
        <v>42</v>
      </c>
      <c r="B365" s="35">
        <v>5837</v>
      </c>
      <c r="C365" s="35">
        <v>6867</v>
      </c>
      <c r="D365" s="189" t="s">
        <v>43</v>
      </c>
    </row>
    <row r="366" spans="1:4" ht="15.75" x14ac:dyDescent="0.25">
      <c r="A366" s="22" t="s">
        <v>44</v>
      </c>
      <c r="B366" s="35">
        <v>0</v>
      </c>
      <c r="C366" s="35">
        <v>0</v>
      </c>
      <c r="D366" s="189" t="s">
        <v>45</v>
      </c>
    </row>
    <row r="367" spans="1:4" ht="15.75" x14ac:dyDescent="0.25">
      <c r="A367" s="2" t="s">
        <v>46</v>
      </c>
      <c r="B367" s="35">
        <f t="shared" ref="B367" si="89">B368-B369</f>
        <v>-3682</v>
      </c>
      <c r="C367" s="35"/>
      <c r="D367" s="191" t="s">
        <v>47</v>
      </c>
    </row>
    <row r="368" spans="1:4" ht="15.75" x14ac:dyDescent="0.25">
      <c r="A368" s="17" t="s">
        <v>48</v>
      </c>
      <c r="B368" s="35">
        <v>1052.7</v>
      </c>
      <c r="C368" s="35"/>
      <c r="D368" s="189" t="s">
        <v>49</v>
      </c>
    </row>
    <row r="369" spans="1:4" ht="15.75" x14ac:dyDescent="0.25">
      <c r="A369" s="17" t="s">
        <v>50</v>
      </c>
      <c r="B369" s="35">
        <v>4734.7</v>
      </c>
      <c r="C369" s="35"/>
      <c r="D369" s="193" t="s">
        <v>51</v>
      </c>
    </row>
    <row r="370" spans="1:4" ht="15.75" x14ac:dyDescent="0.25">
      <c r="A370" s="2" t="s">
        <v>52</v>
      </c>
      <c r="B370" s="35">
        <f t="shared" ref="B370" si="90">B371+B372</f>
        <v>-357.59999999999997</v>
      </c>
      <c r="C370" s="35"/>
      <c r="D370" s="191" t="s">
        <v>53</v>
      </c>
    </row>
    <row r="371" spans="1:4" ht="15.75" x14ac:dyDescent="0.25">
      <c r="A371" s="23" t="s">
        <v>54</v>
      </c>
      <c r="B371" s="35">
        <v>7.6</v>
      </c>
      <c r="C371" s="35"/>
      <c r="D371" s="194" t="s">
        <v>55</v>
      </c>
    </row>
    <row r="372" spans="1:4" ht="15.75" x14ac:dyDescent="0.25">
      <c r="A372" s="23" t="s">
        <v>56</v>
      </c>
      <c r="B372" s="35">
        <f t="shared" ref="B372" si="91">B373-B374</f>
        <v>-365.2</v>
      </c>
      <c r="C372" s="35"/>
      <c r="D372" s="194" t="s">
        <v>57</v>
      </c>
    </row>
    <row r="373" spans="1:4" ht="15.75" x14ac:dyDescent="0.25">
      <c r="A373" s="24" t="s">
        <v>58</v>
      </c>
      <c r="B373" s="35">
        <v>69.2</v>
      </c>
      <c r="C373" s="35"/>
      <c r="D373" s="194" t="s">
        <v>59</v>
      </c>
    </row>
    <row r="374" spans="1:4" ht="15.75" x14ac:dyDescent="0.25">
      <c r="A374" s="24" t="s">
        <v>60</v>
      </c>
      <c r="B374" s="35">
        <f>B375+B376</f>
        <v>434.4</v>
      </c>
      <c r="C374" s="35"/>
      <c r="D374" s="194" t="s">
        <v>61</v>
      </c>
    </row>
    <row r="375" spans="1:4" ht="15.75" x14ac:dyDescent="0.25">
      <c r="A375" s="25" t="s">
        <v>62</v>
      </c>
      <c r="B375" s="35">
        <v>275.7</v>
      </c>
      <c r="C375" s="35"/>
      <c r="D375" s="197" t="s">
        <v>224</v>
      </c>
    </row>
    <row r="376" spans="1:4" ht="15.75" x14ac:dyDescent="0.25">
      <c r="A376" s="25" t="s">
        <v>63</v>
      </c>
      <c r="B376" s="35">
        <v>158.69999999999999</v>
      </c>
      <c r="C376" s="35"/>
      <c r="D376" s="197" t="s">
        <v>225</v>
      </c>
    </row>
    <row r="377" spans="1:4" ht="15.75" x14ac:dyDescent="0.25">
      <c r="A377" s="2" t="s">
        <v>64</v>
      </c>
      <c r="B377" s="35">
        <f t="shared" ref="B377" si="92">B378+B379</f>
        <v>-48.6</v>
      </c>
      <c r="C377" s="35"/>
      <c r="D377" s="191" t="s">
        <v>65</v>
      </c>
    </row>
    <row r="378" spans="1:4" ht="15.75" x14ac:dyDescent="0.25">
      <c r="A378" s="23" t="s">
        <v>66</v>
      </c>
      <c r="B378" s="35">
        <v>6.6</v>
      </c>
      <c r="C378" s="35"/>
      <c r="D378" s="189" t="s">
        <v>67</v>
      </c>
    </row>
    <row r="379" spans="1:4" ht="15.75" x14ac:dyDescent="0.25">
      <c r="A379" s="23" t="s">
        <v>68</v>
      </c>
      <c r="B379" s="35">
        <f t="shared" ref="B379" si="93">B380-B383</f>
        <v>-55.2</v>
      </c>
      <c r="C379" s="35"/>
      <c r="D379" s="189" t="s">
        <v>69</v>
      </c>
    </row>
    <row r="380" spans="1:4" ht="15.75" x14ac:dyDescent="0.25">
      <c r="A380" s="24" t="s">
        <v>189</v>
      </c>
      <c r="B380" s="35">
        <f t="shared" ref="B380" si="94">B381+B382</f>
        <v>10.199999999999999</v>
      </c>
      <c r="C380" s="35"/>
      <c r="D380" s="189" t="s">
        <v>70</v>
      </c>
    </row>
    <row r="381" spans="1:4" ht="15.75" x14ac:dyDescent="0.25">
      <c r="A381" s="26" t="s">
        <v>187</v>
      </c>
      <c r="B381" s="35">
        <v>0</v>
      </c>
      <c r="C381" s="35"/>
      <c r="D381" s="194" t="s">
        <v>71</v>
      </c>
    </row>
    <row r="382" spans="1:4" ht="15.75" x14ac:dyDescent="0.25">
      <c r="A382" s="26" t="s">
        <v>188</v>
      </c>
      <c r="B382" s="35">
        <v>10.199999999999999</v>
      </c>
      <c r="C382" s="35"/>
      <c r="D382" s="197" t="s">
        <v>72</v>
      </c>
    </row>
    <row r="383" spans="1:4" ht="15.75" x14ac:dyDescent="0.25">
      <c r="A383" s="24" t="s">
        <v>190</v>
      </c>
      <c r="B383" s="35">
        <f t="shared" ref="B383" si="95">B384+B385</f>
        <v>65.400000000000006</v>
      </c>
      <c r="C383" s="35"/>
      <c r="D383" s="189" t="s">
        <v>73</v>
      </c>
    </row>
    <row r="384" spans="1:4" ht="15.75" x14ac:dyDescent="0.25">
      <c r="A384" s="26" t="s">
        <v>191</v>
      </c>
      <c r="B384" s="35">
        <v>49.3</v>
      </c>
      <c r="C384" s="35"/>
      <c r="D384" s="194" t="s">
        <v>74</v>
      </c>
    </row>
    <row r="385" spans="1:4" ht="15.75" x14ac:dyDescent="0.25">
      <c r="A385" s="26" t="s">
        <v>192</v>
      </c>
      <c r="B385" s="35">
        <f t="shared" ref="B385" si="96">B386+B387</f>
        <v>16.100000000000001</v>
      </c>
      <c r="C385" s="35"/>
      <c r="D385" s="197" t="s">
        <v>75</v>
      </c>
    </row>
    <row r="386" spans="1:4" ht="15.75" x14ac:dyDescent="0.25">
      <c r="A386" s="22" t="s">
        <v>215</v>
      </c>
      <c r="B386" s="35">
        <v>0</v>
      </c>
      <c r="C386" s="35"/>
      <c r="D386" s="189" t="s">
        <v>76</v>
      </c>
    </row>
    <row r="387" spans="1:4" ht="16.5" thickBot="1" x14ac:dyDescent="0.3">
      <c r="A387" s="22" t="s">
        <v>216</v>
      </c>
      <c r="B387" s="42">
        <v>16.100000000000001</v>
      </c>
      <c r="C387" s="42"/>
      <c r="D387" s="189" t="s">
        <v>77</v>
      </c>
    </row>
    <row r="388" spans="1:4" ht="21.75" customHeight="1" x14ac:dyDescent="0.25">
      <c r="A388" s="218" t="s">
        <v>78</v>
      </c>
      <c r="B388" s="72"/>
      <c r="C388" s="72"/>
      <c r="D388" s="219" t="s">
        <v>79</v>
      </c>
    </row>
    <row r="389" spans="1:4" ht="38.25" customHeight="1" x14ac:dyDescent="0.25">
      <c r="A389" s="220" t="s">
        <v>362</v>
      </c>
      <c r="B389" s="222"/>
      <c r="C389" s="222"/>
      <c r="D389" s="223" t="s">
        <v>367</v>
      </c>
    </row>
    <row r="390" spans="1:4" ht="15.75" x14ac:dyDescent="0.25">
      <c r="A390" s="224" t="s">
        <v>212</v>
      </c>
      <c r="B390" s="222"/>
      <c r="C390" s="222"/>
      <c r="D390" s="225" t="s">
        <v>211</v>
      </c>
    </row>
    <row r="391" spans="1:4" ht="18.75" x14ac:dyDescent="0.3">
      <c r="A391" s="366" t="s">
        <v>283</v>
      </c>
      <c r="B391" s="366"/>
      <c r="C391" s="366"/>
      <c r="D391" s="366"/>
    </row>
    <row r="392" spans="1:4" ht="18.75" x14ac:dyDescent="0.3">
      <c r="A392" s="366" t="s">
        <v>284</v>
      </c>
      <c r="B392" s="366"/>
      <c r="C392" s="366"/>
      <c r="D392" s="366"/>
    </row>
    <row r="393" spans="1:4" ht="16.5" thickBot="1" x14ac:dyDescent="0.3">
      <c r="A393" s="226" t="s">
        <v>80</v>
      </c>
      <c r="B393" s="375"/>
      <c r="C393" s="375"/>
      <c r="D393" s="217" t="s">
        <v>243</v>
      </c>
    </row>
    <row r="394" spans="1:4" ht="15.75" x14ac:dyDescent="0.25">
      <c r="A394" s="2" t="s">
        <v>2</v>
      </c>
      <c r="B394" s="71" t="s">
        <v>3</v>
      </c>
      <c r="C394" s="71" t="s">
        <v>4</v>
      </c>
      <c r="D394" s="189" t="s">
        <v>81</v>
      </c>
    </row>
    <row r="395" spans="1:4" ht="15.75" x14ac:dyDescent="0.25">
      <c r="A395" s="4" t="s">
        <v>82</v>
      </c>
      <c r="B395" s="35">
        <f t="shared" ref="B395" si="97">B396-B397</f>
        <v>-2.2999999999999998</v>
      </c>
      <c r="C395" s="35"/>
      <c r="D395" s="192" t="s">
        <v>83</v>
      </c>
    </row>
    <row r="396" spans="1:4" ht="15.75" x14ac:dyDescent="0.25">
      <c r="A396" s="2" t="s">
        <v>84</v>
      </c>
      <c r="B396" s="35">
        <v>0</v>
      </c>
      <c r="C396" s="35"/>
      <c r="D396" s="189" t="s">
        <v>85</v>
      </c>
    </row>
    <row r="397" spans="1:4" ht="15.75" x14ac:dyDescent="0.25">
      <c r="A397" s="2" t="s">
        <v>86</v>
      </c>
      <c r="B397" s="35">
        <v>2.2999999999999998</v>
      </c>
      <c r="C397" s="35"/>
      <c r="D397" s="193" t="s">
        <v>87</v>
      </c>
    </row>
    <row r="398" spans="1:4" ht="15.75" x14ac:dyDescent="0.25">
      <c r="A398" s="198" t="s">
        <v>88</v>
      </c>
      <c r="B398" s="35">
        <f t="shared" ref="B398" si="98">B399+B402+B417+B433</f>
        <v>-9689.9999999999982</v>
      </c>
      <c r="C398" s="35"/>
      <c r="D398" s="192" t="s">
        <v>89</v>
      </c>
    </row>
    <row r="399" spans="1:4" ht="15.75" x14ac:dyDescent="0.25">
      <c r="A399" s="44" t="s">
        <v>90</v>
      </c>
      <c r="B399" s="35">
        <f t="shared" ref="B399" si="99">B400-B401</f>
        <v>2250</v>
      </c>
      <c r="C399" s="35"/>
      <c r="D399" s="191" t="s">
        <v>91</v>
      </c>
    </row>
    <row r="400" spans="1:4" ht="15.75" x14ac:dyDescent="0.25">
      <c r="A400" s="2" t="s">
        <v>92</v>
      </c>
      <c r="B400" s="35">
        <v>49</v>
      </c>
      <c r="C400" s="35"/>
      <c r="D400" s="191" t="s">
        <v>93</v>
      </c>
    </row>
    <row r="401" spans="1:4" ht="15.75" x14ac:dyDescent="0.25">
      <c r="A401" s="2" t="s">
        <v>94</v>
      </c>
      <c r="B401" s="35">
        <v>-2201</v>
      </c>
      <c r="C401" s="35"/>
      <c r="D401" s="191" t="s">
        <v>95</v>
      </c>
    </row>
    <row r="402" spans="1:4" ht="15.75" x14ac:dyDescent="0.25">
      <c r="A402" s="44" t="s">
        <v>96</v>
      </c>
      <c r="B402" s="35">
        <f t="shared" ref="B402" si="100">B403-B410</f>
        <v>-19.999999999999911</v>
      </c>
      <c r="C402" s="35"/>
      <c r="D402" s="192" t="s">
        <v>97</v>
      </c>
    </row>
    <row r="403" spans="1:4" ht="15.75" x14ac:dyDescent="0.25">
      <c r="A403" s="199" t="s">
        <v>98</v>
      </c>
      <c r="B403" s="35">
        <f t="shared" ref="B403" si="101">B404+B407</f>
        <v>-0.19999999999990908</v>
      </c>
      <c r="C403" s="35"/>
      <c r="D403" s="191" t="s">
        <v>99</v>
      </c>
    </row>
    <row r="404" spans="1:4" ht="15.75" x14ac:dyDescent="0.25">
      <c r="A404" s="44" t="s">
        <v>100</v>
      </c>
      <c r="B404" s="35">
        <f t="shared" ref="B404" si="102">B405-B406</f>
        <v>-9.9999999999909051E-2</v>
      </c>
      <c r="C404" s="35"/>
      <c r="D404" s="192" t="s">
        <v>101</v>
      </c>
    </row>
    <row r="405" spans="1:4" ht="15.75" x14ac:dyDescent="0.25">
      <c r="A405" s="45" t="s">
        <v>102</v>
      </c>
      <c r="B405" s="35">
        <v>1299.5</v>
      </c>
      <c r="C405" s="35"/>
      <c r="D405" s="191" t="s">
        <v>103</v>
      </c>
    </row>
    <row r="406" spans="1:4" ht="15.75" x14ac:dyDescent="0.25">
      <c r="A406" s="45" t="s">
        <v>104</v>
      </c>
      <c r="B406" s="35">
        <v>1299.5999999999999</v>
      </c>
      <c r="C406" s="35"/>
      <c r="D406" s="191" t="s">
        <v>105</v>
      </c>
    </row>
    <row r="407" spans="1:4" ht="15.75" x14ac:dyDescent="0.25">
      <c r="A407" s="44" t="s">
        <v>106</v>
      </c>
      <c r="B407" s="35">
        <f t="shared" ref="B407" si="103">B408-B409</f>
        <v>-0.10000000000000003</v>
      </c>
      <c r="C407" s="35"/>
      <c r="D407" s="192" t="s">
        <v>107</v>
      </c>
    </row>
    <row r="408" spans="1:4" ht="15.75" x14ac:dyDescent="0.25">
      <c r="A408" s="45" t="s">
        <v>108</v>
      </c>
      <c r="B408" s="35">
        <v>0.3</v>
      </c>
      <c r="C408" s="35"/>
      <c r="D408" s="191" t="s">
        <v>103</v>
      </c>
    </row>
    <row r="409" spans="1:4" ht="15.75" x14ac:dyDescent="0.25">
      <c r="A409" s="45" t="s">
        <v>109</v>
      </c>
      <c r="B409" s="35">
        <v>0.4</v>
      </c>
      <c r="C409" s="35"/>
      <c r="D409" s="191" t="s">
        <v>105</v>
      </c>
    </row>
    <row r="410" spans="1:4" ht="15.75" x14ac:dyDescent="0.25">
      <c r="A410" s="199" t="s">
        <v>110</v>
      </c>
      <c r="B410" s="35">
        <f t="shared" ref="B410" si="104">B411+B414</f>
        <v>19.8</v>
      </c>
      <c r="C410" s="35"/>
      <c r="D410" s="193" t="s">
        <v>111</v>
      </c>
    </row>
    <row r="411" spans="1:4" ht="15.75" x14ac:dyDescent="0.25">
      <c r="A411" s="45" t="s">
        <v>112</v>
      </c>
      <c r="B411" s="35">
        <f t="shared" ref="B411" si="105">B412-B413</f>
        <v>0</v>
      </c>
      <c r="C411" s="35"/>
      <c r="D411" s="191" t="s">
        <v>101</v>
      </c>
    </row>
    <row r="412" spans="1:4" ht="15.75" x14ac:dyDescent="0.25">
      <c r="A412" s="45" t="s">
        <v>113</v>
      </c>
      <c r="B412" s="35">
        <v>0</v>
      </c>
      <c r="C412" s="35"/>
      <c r="D412" s="191" t="s">
        <v>103</v>
      </c>
    </row>
    <row r="413" spans="1:4" ht="15.75" x14ac:dyDescent="0.25">
      <c r="A413" s="45" t="s">
        <v>109</v>
      </c>
      <c r="B413" s="35">
        <v>0</v>
      </c>
      <c r="C413" s="35"/>
      <c r="D413" s="191" t="s">
        <v>105</v>
      </c>
    </row>
    <row r="414" spans="1:4" ht="15.75" x14ac:dyDescent="0.25">
      <c r="A414" s="46" t="s">
        <v>114</v>
      </c>
      <c r="B414" s="35">
        <f t="shared" ref="B414" si="106">B415-B416</f>
        <v>19.8</v>
      </c>
      <c r="C414" s="35"/>
      <c r="D414" s="191" t="s">
        <v>107</v>
      </c>
    </row>
    <row r="415" spans="1:4" ht="15.75" x14ac:dyDescent="0.25">
      <c r="A415" s="45" t="s">
        <v>113</v>
      </c>
      <c r="B415" s="35">
        <v>40.1</v>
      </c>
      <c r="C415" s="35"/>
      <c r="D415" s="191" t="s">
        <v>115</v>
      </c>
    </row>
    <row r="416" spans="1:4" ht="15.75" x14ac:dyDescent="0.25">
      <c r="A416" s="45" t="s">
        <v>116</v>
      </c>
      <c r="B416" s="35">
        <v>20.3</v>
      </c>
      <c r="C416" s="35"/>
      <c r="D416" s="191" t="s">
        <v>117</v>
      </c>
    </row>
    <row r="417" spans="1:4" ht="15.75" x14ac:dyDescent="0.25">
      <c r="A417" s="44" t="s">
        <v>118</v>
      </c>
      <c r="B417" s="35">
        <f t="shared" ref="B417" si="107">B418+B429+B432</f>
        <v>-4289.8999999999996</v>
      </c>
      <c r="C417" s="35"/>
      <c r="D417" s="192" t="s">
        <v>119</v>
      </c>
    </row>
    <row r="418" spans="1:4" ht="15.75" x14ac:dyDescent="0.25">
      <c r="A418" s="47" t="s">
        <v>120</v>
      </c>
      <c r="B418" s="35">
        <f t="shared" ref="B418" si="108">B419-B424</f>
        <v>-6007.2999999999993</v>
      </c>
      <c r="C418" s="35"/>
      <c r="D418" s="189" t="s">
        <v>121</v>
      </c>
    </row>
    <row r="419" spans="1:4" ht="15.75" x14ac:dyDescent="0.25">
      <c r="A419" s="199" t="s">
        <v>122</v>
      </c>
      <c r="B419" s="35">
        <f t="shared" ref="B419" si="109">B420+B421+B422+B423</f>
        <v>-7854.9</v>
      </c>
      <c r="C419" s="35"/>
      <c r="D419" s="191" t="s">
        <v>123</v>
      </c>
    </row>
    <row r="420" spans="1:4" ht="15.75" x14ac:dyDescent="0.25">
      <c r="A420" s="201" t="s">
        <v>124</v>
      </c>
      <c r="B420" s="35">
        <v>0</v>
      </c>
      <c r="C420" s="35"/>
      <c r="D420" s="191" t="s">
        <v>125</v>
      </c>
    </row>
    <row r="421" spans="1:4" ht="15.75" x14ac:dyDescent="0.25">
      <c r="A421" s="48" t="s">
        <v>126</v>
      </c>
      <c r="B421" s="35">
        <f>-5396.3+(813.1)</f>
        <v>-4583.2</v>
      </c>
      <c r="C421" s="35"/>
      <c r="D421" s="191" t="s">
        <v>127</v>
      </c>
    </row>
    <row r="422" spans="1:4" ht="15.75" x14ac:dyDescent="0.25">
      <c r="A422" s="201" t="s">
        <v>128</v>
      </c>
      <c r="B422" s="35">
        <v>-3280.6</v>
      </c>
      <c r="C422" s="35"/>
      <c r="D422" s="191" t="s">
        <v>129</v>
      </c>
    </row>
    <row r="423" spans="1:4" ht="15.75" x14ac:dyDescent="0.25">
      <c r="A423" s="201" t="s">
        <v>130</v>
      </c>
      <c r="B423" s="35">
        <v>8.9</v>
      </c>
      <c r="C423" s="35"/>
      <c r="D423" s="191" t="s">
        <v>131</v>
      </c>
    </row>
    <row r="424" spans="1:4" ht="15.75" x14ac:dyDescent="0.25">
      <c r="A424" s="199" t="s">
        <v>110</v>
      </c>
      <c r="B424" s="35">
        <f t="shared" ref="B424" si="110">B425+B426+B427+B428</f>
        <v>-1847.6</v>
      </c>
      <c r="C424" s="35"/>
      <c r="D424" s="193" t="s">
        <v>132</v>
      </c>
    </row>
    <row r="425" spans="1:4" ht="15.75" x14ac:dyDescent="0.25">
      <c r="A425" s="202" t="s">
        <v>133</v>
      </c>
      <c r="B425" s="35">
        <v>-938.6</v>
      </c>
      <c r="C425" s="35"/>
      <c r="D425" s="191" t="s">
        <v>134</v>
      </c>
    </row>
    <row r="426" spans="1:4" ht="15.75" x14ac:dyDescent="0.25">
      <c r="A426" s="201" t="s">
        <v>135</v>
      </c>
      <c r="B426" s="35">
        <v>-217.7</v>
      </c>
      <c r="C426" s="35"/>
      <c r="D426" s="191" t="s">
        <v>136</v>
      </c>
    </row>
    <row r="427" spans="1:4" ht="15.75" x14ac:dyDescent="0.25">
      <c r="A427" s="201" t="s">
        <v>137</v>
      </c>
      <c r="B427" s="35">
        <v>-691.3</v>
      </c>
      <c r="C427" s="35"/>
      <c r="D427" s="191" t="s">
        <v>138</v>
      </c>
    </row>
    <row r="428" spans="1:4" ht="15.75" x14ac:dyDescent="0.25">
      <c r="A428" s="201" t="s">
        <v>128</v>
      </c>
      <c r="B428" s="35">
        <v>0</v>
      </c>
      <c r="C428" s="35"/>
      <c r="D428" s="191" t="s">
        <v>129</v>
      </c>
    </row>
    <row r="429" spans="1:4" ht="33" customHeight="1" x14ac:dyDescent="0.25">
      <c r="A429" s="49" t="s">
        <v>140</v>
      </c>
      <c r="B429" s="35">
        <f t="shared" ref="B429" si="111">B430-B431</f>
        <v>1947.4</v>
      </c>
      <c r="C429" s="35"/>
      <c r="D429" s="203" t="s">
        <v>264</v>
      </c>
    </row>
    <row r="430" spans="1:4" ht="15.75" x14ac:dyDescent="0.25">
      <c r="A430" s="199" t="s">
        <v>142</v>
      </c>
      <c r="B430" s="35">
        <v>1875.7</v>
      </c>
      <c r="C430" s="35"/>
      <c r="D430" s="189" t="s">
        <v>143</v>
      </c>
    </row>
    <row r="431" spans="1:4" ht="15.75" x14ac:dyDescent="0.25">
      <c r="A431" s="199" t="s">
        <v>144</v>
      </c>
      <c r="B431" s="35">
        <v>-71.7</v>
      </c>
      <c r="C431" s="35"/>
      <c r="D431" s="189" t="s">
        <v>145</v>
      </c>
    </row>
    <row r="432" spans="1:4" ht="15.75" x14ac:dyDescent="0.25">
      <c r="A432" s="50" t="s">
        <v>146</v>
      </c>
      <c r="B432" s="35">
        <v>-230</v>
      </c>
      <c r="C432" s="35"/>
      <c r="D432" s="189" t="s">
        <v>150</v>
      </c>
    </row>
    <row r="433" spans="1:4" ht="15.75" x14ac:dyDescent="0.25">
      <c r="A433" s="51" t="s">
        <v>151</v>
      </c>
      <c r="B433" s="35">
        <f t="shared" ref="B433" si="112">B436</f>
        <v>-7630.0999999999985</v>
      </c>
      <c r="C433" s="35"/>
      <c r="D433" s="191" t="s">
        <v>152</v>
      </c>
    </row>
    <row r="434" spans="1:4" ht="15.75" x14ac:dyDescent="0.25">
      <c r="A434" s="45" t="s">
        <v>153</v>
      </c>
      <c r="B434" s="35">
        <f t="shared" ref="B434:B435" si="113">B435</f>
        <v>-7630.0999999999985</v>
      </c>
      <c r="C434" s="35"/>
      <c r="D434" s="191" t="s">
        <v>154</v>
      </c>
    </row>
    <row r="435" spans="1:4" ht="15.75" x14ac:dyDescent="0.25">
      <c r="A435" s="204" t="s">
        <v>155</v>
      </c>
      <c r="B435" s="35">
        <f t="shared" si="113"/>
        <v>-7630.0999999999985</v>
      </c>
      <c r="C435" s="35"/>
      <c r="D435" s="191" t="s">
        <v>156</v>
      </c>
    </row>
    <row r="436" spans="1:4" ht="15.75" x14ac:dyDescent="0.25">
      <c r="A436" s="204" t="s">
        <v>157</v>
      </c>
      <c r="B436" s="35">
        <f t="shared" ref="B436" si="114">B437+B438+B439+B440</f>
        <v>-7630.0999999999985</v>
      </c>
      <c r="C436" s="35"/>
      <c r="D436" s="191" t="s">
        <v>158</v>
      </c>
    </row>
    <row r="437" spans="1:4" ht="15.75" x14ac:dyDescent="0.25">
      <c r="A437" s="205" t="s">
        <v>159</v>
      </c>
      <c r="B437" s="35">
        <v>0</v>
      </c>
      <c r="C437" s="35"/>
      <c r="D437" s="206" t="s">
        <v>160</v>
      </c>
    </row>
    <row r="438" spans="1:4" ht="15.75" x14ac:dyDescent="0.25">
      <c r="A438" s="205" t="s">
        <v>161</v>
      </c>
      <c r="B438" s="35">
        <v>-198</v>
      </c>
      <c r="C438" s="35"/>
      <c r="D438" s="206" t="s">
        <v>162</v>
      </c>
    </row>
    <row r="439" spans="1:4" ht="15.75" x14ac:dyDescent="0.25">
      <c r="A439" s="205" t="s">
        <v>163</v>
      </c>
      <c r="B439" s="35">
        <v>0</v>
      </c>
      <c r="C439" s="35"/>
      <c r="D439" s="206" t="s">
        <v>164</v>
      </c>
    </row>
    <row r="440" spans="1:4" ht="15.75" x14ac:dyDescent="0.25">
      <c r="A440" s="205" t="s">
        <v>165</v>
      </c>
      <c r="B440" s="35">
        <f>B441+B444</f>
        <v>-7432.0999999999985</v>
      </c>
      <c r="C440" s="35"/>
      <c r="D440" s="206" t="s">
        <v>166</v>
      </c>
    </row>
    <row r="441" spans="1:4" ht="15.75" x14ac:dyDescent="0.25">
      <c r="A441" s="207" t="s">
        <v>167</v>
      </c>
      <c r="B441" s="35">
        <f t="shared" ref="B441" si="115">B442+B443</f>
        <v>-9926.5999999999985</v>
      </c>
      <c r="C441" s="35"/>
      <c r="D441" s="208" t="s">
        <v>168</v>
      </c>
    </row>
    <row r="442" spans="1:4" ht="15.75" x14ac:dyDescent="0.25">
      <c r="A442" s="209" t="s">
        <v>169</v>
      </c>
      <c r="B442" s="35">
        <v>-8476.7999999999993</v>
      </c>
      <c r="C442" s="35"/>
      <c r="D442" s="194" t="s">
        <v>170</v>
      </c>
    </row>
    <row r="443" spans="1:4" ht="15.75" x14ac:dyDescent="0.25">
      <c r="A443" s="209" t="s">
        <v>171</v>
      </c>
      <c r="B443" s="35">
        <v>-1449.8</v>
      </c>
      <c r="C443" s="35"/>
      <c r="D443" s="189" t="s">
        <v>172</v>
      </c>
    </row>
    <row r="444" spans="1:4" ht="15.75" x14ac:dyDescent="0.25">
      <c r="A444" s="207" t="s">
        <v>173</v>
      </c>
      <c r="B444" s="35">
        <f t="shared" ref="B444" si="116">B445+B446+B447</f>
        <v>2494.5</v>
      </c>
      <c r="C444" s="35"/>
      <c r="D444" s="208" t="s">
        <v>174</v>
      </c>
    </row>
    <row r="445" spans="1:4" ht="15.75" x14ac:dyDescent="0.25">
      <c r="A445" s="210" t="s">
        <v>175</v>
      </c>
      <c r="B445" s="35">
        <v>0</v>
      </c>
      <c r="C445" s="35"/>
      <c r="D445" s="189" t="s">
        <v>176</v>
      </c>
    </row>
    <row r="446" spans="1:4" ht="15.75" x14ac:dyDescent="0.25">
      <c r="A446" s="210" t="s">
        <v>177</v>
      </c>
      <c r="B446" s="35">
        <v>0</v>
      </c>
      <c r="C446" s="35"/>
      <c r="D446" s="189" t="s">
        <v>178</v>
      </c>
    </row>
    <row r="447" spans="1:4" ht="54" customHeight="1" x14ac:dyDescent="0.25">
      <c r="A447" s="52" t="s">
        <v>257</v>
      </c>
      <c r="B447" s="35">
        <v>2494.5</v>
      </c>
      <c r="C447" s="35"/>
      <c r="D447" s="211" t="s">
        <v>263</v>
      </c>
    </row>
    <row r="448" spans="1:4" ht="15.75" x14ac:dyDescent="0.25">
      <c r="A448" s="207" t="s">
        <v>181</v>
      </c>
      <c r="B448" s="35">
        <v>0</v>
      </c>
      <c r="C448" s="35"/>
      <c r="D448" s="208" t="s">
        <v>182</v>
      </c>
    </row>
    <row r="449" spans="1:9" ht="60" customHeight="1" x14ac:dyDescent="0.25">
      <c r="A449" s="53" t="s">
        <v>265</v>
      </c>
      <c r="B449" s="35">
        <f t="shared" ref="B449" si="117">B398-(B346+B395)</f>
        <v>-12225.999999999998</v>
      </c>
      <c r="C449" s="35"/>
      <c r="D449" s="212" t="s">
        <v>223</v>
      </c>
    </row>
    <row r="450" spans="1:9" ht="15" x14ac:dyDescent="0.25">
      <c r="A450" s="213"/>
      <c r="B450" s="213"/>
      <c r="C450" s="213"/>
      <c r="D450" s="213"/>
    </row>
    <row r="451" spans="1:9" ht="53.25" customHeight="1" x14ac:dyDescent="0.25">
      <c r="A451" s="233" t="s">
        <v>185</v>
      </c>
      <c r="B451" s="213"/>
      <c r="C451" s="213"/>
      <c r="D451" s="215" t="s">
        <v>266</v>
      </c>
    </row>
    <row r="452" spans="1:9" ht="15" x14ac:dyDescent="0.25">
      <c r="A452" s="213"/>
      <c r="B452" s="213"/>
      <c r="C452" s="213"/>
      <c r="D452" s="213"/>
    </row>
    <row r="453" spans="1:9" ht="15" x14ac:dyDescent="0.25">
      <c r="A453" s="213"/>
      <c r="B453" s="213"/>
      <c r="C453" s="213"/>
      <c r="D453" s="213"/>
    </row>
    <row r="454" spans="1:9" ht="15" x14ac:dyDescent="0.25">
      <c r="A454" s="213"/>
      <c r="B454" s="213"/>
      <c r="C454" s="213"/>
      <c r="D454" s="213"/>
    </row>
    <row r="455" spans="1:9" ht="15" x14ac:dyDescent="0.25">
      <c r="A455" s="213"/>
      <c r="B455" s="213"/>
      <c r="C455" s="213"/>
      <c r="D455" s="213"/>
    </row>
    <row r="456" spans="1:9" ht="15" x14ac:dyDescent="0.25">
      <c r="A456" s="213"/>
      <c r="B456" s="213"/>
      <c r="C456" s="213"/>
      <c r="D456" s="213"/>
    </row>
    <row r="457" spans="1:9" ht="15" x14ac:dyDescent="0.25">
      <c r="A457" s="213"/>
      <c r="B457" s="213"/>
      <c r="C457" s="213"/>
      <c r="D457" s="213"/>
    </row>
    <row r="458" spans="1:9" ht="15" x14ac:dyDescent="0.25">
      <c r="A458" s="213"/>
      <c r="B458" s="213"/>
      <c r="C458" s="213"/>
      <c r="D458" s="213"/>
    </row>
    <row r="459" spans="1:9" ht="18.75" x14ac:dyDescent="0.3">
      <c r="A459" s="366" t="s">
        <v>285</v>
      </c>
      <c r="B459" s="366"/>
      <c r="C459" s="366"/>
      <c r="D459" s="366"/>
    </row>
    <row r="460" spans="1:9" ht="18.75" x14ac:dyDescent="0.3">
      <c r="A460" s="366" t="s">
        <v>286</v>
      </c>
      <c r="B460" s="366"/>
      <c r="C460" s="366"/>
      <c r="D460" s="366"/>
    </row>
    <row r="461" spans="1:9" ht="15" x14ac:dyDescent="0.25">
      <c r="A461" s="213"/>
      <c r="B461" s="213"/>
      <c r="C461" s="213"/>
      <c r="D461" s="213"/>
    </row>
    <row r="462" spans="1:9" ht="15.75" x14ac:dyDescent="0.25">
      <c r="A462" s="234" t="s">
        <v>0</v>
      </c>
      <c r="B462" s="235"/>
      <c r="C462" s="235"/>
      <c r="D462" s="217" t="s">
        <v>243</v>
      </c>
      <c r="F462" s="43"/>
      <c r="G462" s="43"/>
      <c r="H462" s="43"/>
      <c r="I462" s="43"/>
    </row>
    <row r="463" spans="1:9" ht="15.75" x14ac:dyDescent="0.25">
      <c r="A463" s="2" t="s">
        <v>2</v>
      </c>
      <c r="B463" s="236" t="s">
        <v>3</v>
      </c>
      <c r="C463" s="236" t="s">
        <v>4</v>
      </c>
      <c r="D463" s="193" t="s">
        <v>5</v>
      </c>
      <c r="F463" s="43"/>
      <c r="G463" s="43"/>
      <c r="H463" s="43"/>
      <c r="I463" s="43"/>
    </row>
    <row r="464" spans="1:9" ht="15.75" x14ac:dyDescent="0.25">
      <c r="A464" s="4" t="s">
        <v>6</v>
      </c>
      <c r="B464" s="79">
        <f>B465+B485+B488+B495</f>
        <v>15855.5</v>
      </c>
      <c r="C464" s="79"/>
      <c r="D464" s="192" t="s">
        <v>7</v>
      </c>
      <c r="F464" s="183"/>
      <c r="G464" s="183"/>
      <c r="H464" s="179"/>
      <c r="I464" s="179"/>
    </row>
    <row r="465" spans="1:9" ht="15.75" x14ac:dyDescent="0.25">
      <c r="A465" s="2" t="s">
        <v>8</v>
      </c>
      <c r="B465" s="80">
        <f>B466-B474</f>
        <v>35558</v>
      </c>
      <c r="C465" s="80"/>
      <c r="D465" s="192" t="s">
        <v>9</v>
      </c>
      <c r="F465" s="183"/>
      <c r="G465" s="183"/>
      <c r="H465" s="179"/>
      <c r="I465" s="179"/>
    </row>
    <row r="466" spans="1:9" ht="15.75" x14ac:dyDescent="0.25">
      <c r="A466" s="17" t="s">
        <v>10</v>
      </c>
      <c r="B466" s="80">
        <f>B467+B470+B473</f>
        <v>85369.5</v>
      </c>
      <c r="C466" s="80"/>
      <c r="D466" s="200" t="s">
        <v>11</v>
      </c>
      <c r="F466" s="183"/>
      <c r="G466" s="183"/>
      <c r="H466" s="179"/>
      <c r="I466" s="179"/>
    </row>
    <row r="467" spans="1:9" ht="15.75" x14ac:dyDescent="0.25">
      <c r="A467" s="18" t="s">
        <v>12</v>
      </c>
      <c r="B467" s="80">
        <f>B468+B469</f>
        <v>84927.400000000009</v>
      </c>
      <c r="C467" s="80"/>
      <c r="D467" s="190" t="s">
        <v>13</v>
      </c>
      <c r="F467" s="183"/>
      <c r="G467" s="183"/>
      <c r="H467" s="179"/>
      <c r="I467" s="179"/>
    </row>
    <row r="468" spans="1:9" ht="15.75" x14ac:dyDescent="0.25">
      <c r="A468" s="18" t="s">
        <v>14</v>
      </c>
      <c r="B468" s="80">
        <v>84834.1</v>
      </c>
      <c r="C468" s="80"/>
      <c r="D468" s="190" t="s">
        <v>15</v>
      </c>
      <c r="F468" s="183"/>
      <c r="G468" s="183"/>
      <c r="H468" s="179"/>
      <c r="I468" s="179"/>
    </row>
    <row r="469" spans="1:9" ht="15.75" x14ac:dyDescent="0.25">
      <c r="A469" s="18" t="s">
        <v>16</v>
      </c>
      <c r="B469" s="80">
        <v>93.3</v>
      </c>
      <c r="C469" s="80"/>
      <c r="D469" s="190" t="s">
        <v>17</v>
      </c>
      <c r="F469" s="183"/>
      <c r="G469" s="183"/>
      <c r="H469" s="179"/>
      <c r="I469" s="179"/>
    </row>
    <row r="470" spans="1:9" ht="15.75" x14ac:dyDescent="0.25">
      <c r="A470" s="18" t="s">
        <v>18</v>
      </c>
      <c r="B470" s="80">
        <f>B471+B472</f>
        <v>259.2</v>
      </c>
      <c r="C470" s="80"/>
      <c r="D470" s="190" t="s">
        <v>19</v>
      </c>
      <c r="F470" s="183"/>
      <c r="G470" s="183"/>
      <c r="H470" s="179"/>
      <c r="I470" s="179"/>
    </row>
    <row r="471" spans="1:9" ht="15.75" x14ac:dyDescent="0.25">
      <c r="A471" s="18" t="s">
        <v>20</v>
      </c>
      <c r="B471" s="80">
        <v>173.6</v>
      </c>
      <c r="C471" s="80"/>
      <c r="D471" s="190" t="s">
        <v>21</v>
      </c>
      <c r="F471" s="183"/>
      <c r="G471" s="183"/>
      <c r="H471" s="179"/>
      <c r="I471" s="179"/>
    </row>
    <row r="472" spans="1:9" ht="15.75" x14ac:dyDescent="0.25">
      <c r="A472" s="18" t="s">
        <v>16</v>
      </c>
      <c r="B472" s="80">
        <v>85.6</v>
      </c>
      <c r="C472" s="80"/>
      <c r="D472" s="190" t="s">
        <v>17</v>
      </c>
      <c r="F472" s="183"/>
      <c r="G472" s="183"/>
      <c r="H472" s="179"/>
      <c r="I472" s="179"/>
    </row>
    <row r="473" spans="1:9" ht="18" customHeight="1" x14ac:dyDescent="0.25">
      <c r="A473" s="19" t="s">
        <v>22</v>
      </c>
      <c r="B473" s="80">
        <v>182.9</v>
      </c>
      <c r="C473" s="80"/>
      <c r="D473" s="190" t="s">
        <v>23</v>
      </c>
      <c r="F473" s="183"/>
      <c r="G473" s="183"/>
      <c r="H473" s="179"/>
      <c r="I473" s="179"/>
    </row>
    <row r="474" spans="1:9" ht="15.75" x14ac:dyDescent="0.25">
      <c r="A474" s="75" t="s">
        <v>24</v>
      </c>
      <c r="B474" s="80">
        <f>B475+B481</f>
        <v>49811.5</v>
      </c>
      <c r="C474" s="80">
        <f>C475+C481</f>
        <v>58601.8</v>
      </c>
      <c r="D474" s="200" t="s">
        <v>25</v>
      </c>
      <c r="F474" s="183"/>
      <c r="G474" s="183"/>
      <c r="H474" s="179"/>
      <c r="I474" s="179"/>
    </row>
    <row r="475" spans="1:9" ht="15.75" x14ac:dyDescent="0.25">
      <c r="A475" s="20" t="s">
        <v>26</v>
      </c>
      <c r="B475" s="80">
        <f>B476+B477+B478+B479+B480</f>
        <v>18221.2</v>
      </c>
      <c r="C475" s="80">
        <f>C476+C477+C478+C479+C480</f>
        <v>21436.799999999999</v>
      </c>
      <c r="D475" s="191" t="s">
        <v>27</v>
      </c>
      <c r="F475" s="183"/>
      <c r="G475" s="183"/>
      <c r="H475" s="179"/>
      <c r="I475" s="179"/>
    </row>
    <row r="476" spans="1:9" ht="15.75" x14ac:dyDescent="0.25">
      <c r="A476" s="21" t="s">
        <v>28</v>
      </c>
      <c r="B476" s="80">
        <v>4298.6000000000004</v>
      </c>
      <c r="C476" s="80">
        <v>5057.1000000000004</v>
      </c>
      <c r="D476" s="189" t="s">
        <v>29</v>
      </c>
      <c r="F476" s="183"/>
      <c r="G476" s="183"/>
      <c r="H476" s="179"/>
      <c r="I476" s="179"/>
    </row>
    <row r="477" spans="1:9" ht="15.75" x14ac:dyDescent="0.25">
      <c r="A477" s="21" t="s">
        <v>30</v>
      </c>
      <c r="B477" s="80">
        <v>9018.5</v>
      </c>
      <c r="C477" s="80">
        <v>10610</v>
      </c>
      <c r="D477" s="189" t="s">
        <v>31</v>
      </c>
      <c r="F477" s="183"/>
      <c r="G477" s="183"/>
      <c r="H477" s="179"/>
      <c r="I477" s="179"/>
    </row>
    <row r="478" spans="1:9" ht="15.75" x14ac:dyDescent="0.25">
      <c r="A478" s="20" t="s">
        <v>32</v>
      </c>
      <c r="B478" s="80">
        <v>3886.6</v>
      </c>
      <c r="C478" s="80">
        <v>4572.5</v>
      </c>
      <c r="D478" s="189" t="s">
        <v>33</v>
      </c>
      <c r="F478" s="183"/>
      <c r="G478" s="183"/>
      <c r="H478" s="179"/>
      <c r="I478" s="179"/>
    </row>
    <row r="479" spans="1:9" ht="15.75" x14ac:dyDescent="0.25">
      <c r="A479" s="20" t="s">
        <v>34</v>
      </c>
      <c r="B479" s="80">
        <v>1014.8</v>
      </c>
      <c r="C479" s="80">
        <v>1194</v>
      </c>
      <c r="D479" s="189" t="s">
        <v>35</v>
      </c>
      <c r="F479" s="183"/>
      <c r="G479" s="183"/>
      <c r="H479" s="179"/>
      <c r="I479" s="179"/>
    </row>
    <row r="480" spans="1:9" ht="15.75" x14ac:dyDescent="0.25">
      <c r="A480" s="20" t="s">
        <v>36</v>
      </c>
      <c r="B480" s="80">
        <v>2.7</v>
      </c>
      <c r="C480" s="80">
        <v>3.2</v>
      </c>
      <c r="D480" s="189" t="s">
        <v>37</v>
      </c>
      <c r="F480" s="183"/>
      <c r="G480" s="183"/>
      <c r="H480" s="179"/>
      <c r="I480" s="179"/>
    </row>
    <row r="481" spans="1:9" ht="15.75" x14ac:dyDescent="0.25">
      <c r="A481" s="20" t="s">
        <v>38</v>
      </c>
      <c r="B481" s="80">
        <f>B482+B483+B484</f>
        <v>31590.300000000003</v>
      </c>
      <c r="C481" s="80">
        <f>C482+C483+C484</f>
        <v>37165</v>
      </c>
      <c r="D481" s="191" t="s">
        <v>39</v>
      </c>
      <c r="F481" s="183"/>
      <c r="G481" s="183"/>
      <c r="H481" s="179"/>
      <c r="I481" s="179"/>
    </row>
    <row r="482" spans="1:9" ht="15.75" x14ac:dyDescent="0.25">
      <c r="A482" s="22" t="s">
        <v>40</v>
      </c>
      <c r="B482" s="80">
        <v>7897.6</v>
      </c>
      <c r="C482" s="80">
        <v>9291.2999999999993</v>
      </c>
      <c r="D482" s="189" t="s">
        <v>41</v>
      </c>
      <c r="F482" s="183"/>
      <c r="G482" s="183"/>
      <c r="H482" s="179"/>
      <c r="I482" s="179"/>
    </row>
    <row r="483" spans="1:9" ht="15.75" x14ac:dyDescent="0.25">
      <c r="A483" s="22" t="s">
        <v>42</v>
      </c>
      <c r="B483" s="80">
        <v>23692.7</v>
      </c>
      <c r="C483" s="80">
        <v>27873.7</v>
      </c>
      <c r="D483" s="189" t="s">
        <v>43</v>
      </c>
      <c r="F483" s="183"/>
      <c r="G483" s="183"/>
      <c r="H483" s="179"/>
      <c r="I483" s="179"/>
    </row>
    <row r="484" spans="1:9" ht="15.75" x14ac:dyDescent="0.25">
      <c r="A484" s="22" t="s">
        <v>44</v>
      </c>
      <c r="B484" s="80">
        <v>0</v>
      </c>
      <c r="C484" s="80">
        <v>0</v>
      </c>
      <c r="D484" s="189" t="s">
        <v>45</v>
      </c>
      <c r="F484" s="183"/>
      <c r="G484" s="183"/>
      <c r="H484" s="179"/>
      <c r="I484" s="179"/>
    </row>
    <row r="485" spans="1:9" ht="15.75" x14ac:dyDescent="0.25">
      <c r="A485" s="2" t="s">
        <v>46</v>
      </c>
      <c r="B485" s="80">
        <f>B486-B487</f>
        <v>-15236</v>
      </c>
      <c r="C485" s="80"/>
      <c r="D485" s="192" t="s">
        <v>47</v>
      </c>
      <c r="F485" s="183"/>
      <c r="G485" s="183"/>
      <c r="H485" s="179"/>
      <c r="I485" s="179"/>
    </row>
    <row r="486" spans="1:9" ht="15.75" x14ac:dyDescent="0.25">
      <c r="A486" s="17" t="s">
        <v>48</v>
      </c>
      <c r="B486" s="80">
        <v>3579.5</v>
      </c>
      <c r="C486" s="80"/>
      <c r="D486" s="189" t="s">
        <v>49</v>
      </c>
      <c r="F486" s="183"/>
      <c r="G486" s="183"/>
      <c r="H486" s="179"/>
      <c r="I486" s="179"/>
    </row>
    <row r="487" spans="1:9" ht="15.75" x14ac:dyDescent="0.25">
      <c r="A487" s="17" t="s">
        <v>50</v>
      </c>
      <c r="B487" s="80">
        <v>18815.5</v>
      </c>
      <c r="C487" s="80"/>
      <c r="D487" s="193" t="s">
        <v>51</v>
      </c>
      <c r="F487" s="183"/>
      <c r="G487" s="183"/>
      <c r="H487" s="179"/>
      <c r="I487" s="179"/>
    </row>
    <row r="488" spans="1:9" ht="15.75" x14ac:dyDescent="0.25">
      <c r="A488" s="2" t="s">
        <v>52</v>
      </c>
      <c r="B488" s="80">
        <f>B489+B490</f>
        <v>-1303.5999999999999</v>
      </c>
      <c r="C488" s="80"/>
      <c r="D488" s="192" t="s">
        <v>53</v>
      </c>
      <c r="F488" s="183"/>
      <c r="G488" s="183"/>
      <c r="H488" s="179"/>
      <c r="I488" s="179"/>
    </row>
    <row r="489" spans="1:9" ht="15.75" x14ac:dyDescent="0.25">
      <c r="A489" s="23" t="s">
        <v>54</v>
      </c>
      <c r="B489" s="80">
        <v>35.799999999999997</v>
      </c>
      <c r="C489" s="80"/>
      <c r="D489" s="194" t="s">
        <v>55</v>
      </c>
      <c r="F489" s="183"/>
      <c r="G489" s="183"/>
      <c r="H489" s="179"/>
      <c r="I489" s="179"/>
    </row>
    <row r="490" spans="1:9" ht="15.75" x14ac:dyDescent="0.25">
      <c r="A490" s="23" t="s">
        <v>56</v>
      </c>
      <c r="B490" s="80">
        <f>B491-B492</f>
        <v>-1339.3999999999999</v>
      </c>
      <c r="C490" s="80"/>
      <c r="D490" s="194" t="s">
        <v>57</v>
      </c>
      <c r="F490" s="183"/>
      <c r="G490" s="183"/>
      <c r="H490" s="179"/>
      <c r="I490" s="179"/>
    </row>
    <row r="491" spans="1:9" ht="15.75" x14ac:dyDescent="0.25">
      <c r="A491" s="24" t="s">
        <v>58</v>
      </c>
      <c r="B491" s="80">
        <v>252</v>
      </c>
      <c r="C491" s="80"/>
      <c r="D491" s="194" t="s">
        <v>59</v>
      </c>
      <c r="F491" s="183"/>
      <c r="G491" s="183"/>
      <c r="H491" s="179"/>
      <c r="I491" s="179"/>
    </row>
    <row r="492" spans="1:9" ht="15.75" x14ac:dyDescent="0.25">
      <c r="A492" s="24" t="s">
        <v>60</v>
      </c>
      <c r="B492" s="80">
        <f>B493+B494</f>
        <v>1591.3999999999999</v>
      </c>
      <c r="C492" s="80"/>
      <c r="D492" s="194" t="s">
        <v>61</v>
      </c>
      <c r="F492" s="183"/>
      <c r="G492" s="183"/>
      <c r="H492" s="179"/>
      <c r="I492" s="179"/>
    </row>
    <row r="493" spans="1:9" ht="15.75" x14ac:dyDescent="0.25">
      <c r="A493" s="25" t="s">
        <v>62</v>
      </c>
      <c r="B493" s="80">
        <v>566.79999999999995</v>
      </c>
      <c r="C493" s="80"/>
      <c r="D493" s="195" t="s">
        <v>239</v>
      </c>
      <c r="F493" s="183"/>
      <c r="G493" s="183"/>
      <c r="H493" s="179"/>
      <c r="I493" s="179"/>
    </row>
    <row r="494" spans="1:9" ht="15.75" x14ac:dyDescent="0.25">
      <c r="A494" s="25" t="s">
        <v>63</v>
      </c>
      <c r="B494" s="80">
        <v>1024.5999999999999</v>
      </c>
      <c r="C494" s="80"/>
      <c r="D494" s="195" t="s">
        <v>240</v>
      </c>
      <c r="F494" s="183"/>
      <c r="G494" s="183"/>
      <c r="H494" s="179"/>
      <c r="I494" s="179"/>
    </row>
    <row r="495" spans="1:9" ht="15.75" x14ac:dyDescent="0.25">
      <c r="A495" s="2" t="s">
        <v>64</v>
      </c>
      <c r="B495" s="80">
        <f>B496+B497</f>
        <v>-3162.9000000000005</v>
      </c>
      <c r="C495" s="80"/>
      <c r="D495" s="192" t="s">
        <v>65</v>
      </c>
      <c r="F495" s="183"/>
      <c r="G495" s="183"/>
      <c r="H495" s="179"/>
      <c r="I495" s="179"/>
    </row>
    <row r="496" spans="1:9" ht="15.75" x14ac:dyDescent="0.25">
      <c r="A496" s="23" t="s">
        <v>66</v>
      </c>
      <c r="B496" s="80">
        <v>91.9</v>
      </c>
      <c r="C496" s="80"/>
      <c r="D496" s="189" t="s">
        <v>67</v>
      </c>
      <c r="F496" s="183"/>
      <c r="G496" s="183"/>
      <c r="H496" s="179"/>
      <c r="I496" s="179"/>
    </row>
    <row r="497" spans="1:9" ht="15.75" x14ac:dyDescent="0.25">
      <c r="A497" s="23" t="s">
        <v>68</v>
      </c>
      <c r="B497" s="80">
        <f>B498-B501</f>
        <v>-3254.8000000000006</v>
      </c>
      <c r="C497" s="80"/>
      <c r="D497" s="189" t="s">
        <v>69</v>
      </c>
      <c r="F497" s="183"/>
      <c r="G497" s="183"/>
      <c r="H497" s="179"/>
      <c r="I497" s="179"/>
    </row>
    <row r="498" spans="1:9" ht="15.75" x14ac:dyDescent="0.25">
      <c r="A498" s="24" t="s">
        <v>189</v>
      </c>
      <c r="B498" s="80">
        <f>B499+B500</f>
        <v>41.2</v>
      </c>
      <c r="C498" s="80"/>
      <c r="D498" s="189" t="s">
        <v>70</v>
      </c>
      <c r="F498" s="183"/>
      <c r="G498" s="183"/>
      <c r="H498" s="179"/>
      <c r="I498" s="179"/>
    </row>
    <row r="499" spans="1:9" ht="15.75" x14ac:dyDescent="0.25">
      <c r="A499" s="26" t="s">
        <v>187</v>
      </c>
      <c r="B499" s="80">
        <v>16.899999999999999</v>
      </c>
      <c r="C499" s="80"/>
      <c r="D499" s="194" t="s">
        <v>71</v>
      </c>
      <c r="F499" s="183"/>
      <c r="G499" s="183"/>
      <c r="H499" s="179"/>
      <c r="I499" s="179"/>
    </row>
    <row r="500" spans="1:9" ht="15.75" x14ac:dyDescent="0.25">
      <c r="A500" s="26" t="s">
        <v>188</v>
      </c>
      <c r="B500" s="80">
        <v>24.3</v>
      </c>
      <c r="C500" s="80"/>
      <c r="D500" s="197" t="s">
        <v>72</v>
      </c>
      <c r="F500" s="183"/>
      <c r="G500" s="183"/>
      <c r="H500" s="179"/>
      <c r="I500" s="179"/>
    </row>
    <row r="501" spans="1:9" ht="15.75" x14ac:dyDescent="0.25">
      <c r="A501" s="24" t="s">
        <v>190</v>
      </c>
      <c r="B501" s="80">
        <f>B502+B503</f>
        <v>3296.0000000000005</v>
      </c>
      <c r="C501" s="80"/>
      <c r="D501" s="189" t="s">
        <v>73</v>
      </c>
      <c r="F501" s="183"/>
      <c r="G501" s="183"/>
      <c r="H501" s="179"/>
      <c r="I501" s="179"/>
    </row>
    <row r="502" spans="1:9" ht="15.75" x14ac:dyDescent="0.25">
      <c r="A502" s="26" t="s">
        <v>191</v>
      </c>
      <c r="B502" s="80">
        <v>52.3</v>
      </c>
      <c r="C502" s="80"/>
      <c r="D502" s="194" t="s">
        <v>74</v>
      </c>
      <c r="F502" s="183"/>
      <c r="G502" s="183"/>
      <c r="H502" s="179"/>
      <c r="I502" s="179"/>
    </row>
    <row r="503" spans="1:9" ht="15.75" x14ac:dyDescent="0.25">
      <c r="A503" s="26" t="s">
        <v>192</v>
      </c>
      <c r="B503" s="80">
        <f>B504+B505</f>
        <v>3243.7000000000003</v>
      </c>
      <c r="C503" s="80"/>
      <c r="D503" s="197" t="s">
        <v>75</v>
      </c>
      <c r="F503" s="183"/>
      <c r="G503" s="183"/>
      <c r="H503" s="179"/>
      <c r="I503" s="179"/>
    </row>
    <row r="504" spans="1:9" ht="15.75" x14ac:dyDescent="0.25">
      <c r="A504" s="22" t="s">
        <v>231</v>
      </c>
      <c r="B504" s="80">
        <v>3211.4</v>
      </c>
      <c r="C504" s="80"/>
      <c r="D504" s="189" t="s">
        <v>76</v>
      </c>
      <c r="F504" s="183"/>
      <c r="G504" s="183"/>
      <c r="H504" s="179"/>
      <c r="I504" s="179"/>
    </row>
    <row r="505" spans="1:9" ht="16.5" thickBot="1" x14ac:dyDescent="0.3">
      <c r="A505" s="22" t="s">
        <v>232</v>
      </c>
      <c r="B505" s="81">
        <v>32.299999999999997</v>
      </c>
      <c r="C505" s="81"/>
      <c r="D505" s="189" t="s">
        <v>77</v>
      </c>
      <c r="F505" s="183"/>
      <c r="G505" s="183"/>
      <c r="H505" s="179"/>
      <c r="I505" s="179"/>
    </row>
    <row r="506" spans="1:9" ht="21" customHeight="1" x14ac:dyDescent="0.25">
      <c r="A506" s="237" t="s">
        <v>78</v>
      </c>
      <c r="B506" s="267"/>
      <c r="C506" s="267"/>
      <c r="D506" s="228" t="s">
        <v>79</v>
      </c>
      <c r="F506" s="43"/>
      <c r="G506" s="43"/>
      <c r="H506" s="43"/>
      <c r="I506" s="43"/>
    </row>
    <row r="507" spans="1:9" ht="27.75" customHeight="1" x14ac:dyDescent="0.25">
      <c r="A507" s="220" t="s">
        <v>363</v>
      </c>
      <c r="B507" s="222"/>
      <c r="C507" s="222"/>
      <c r="D507" s="223" t="s">
        <v>368</v>
      </c>
      <c r="F507" s="43"/>
      <c r="G507" s="43"/>
      <c r="H507" s="43"/>
      <c r="I507" s="43"/>
    </row>
    <row r="508" spans="1:9" ht="15" x14ac:dyDescent="0.25">
      <c r="A508" s="229" t="s">
        <v>212</v>
      </c>
      <c r="B508" s="213"/>
      <c r="C508" s="213"/>
      <c r="D508" s="230" t="s">
        <v>211</v>
      </c>
      <c r="F508" s="43"/>
      <c r="G508" s="43"/>
      <c r="H508" s="43"/>
      <c r="I508" s="43"/>
    </row>
    <row r="509" spans="1:9" ht="18.75" x14ac:dyDescent="0.3">
      <c r="A509" s="366" t="s">
        <v>285</v>
      </c>
      <c r="B509" s="366"/>
      <c r="C509" s="366"/>
      <c r="D509" s="366"/>
      <c r="F509" s="43"/>
      <c r="G509" s="43"/>
      <c r="H509" s="43"/>
      <c r="I509" s="43"/>
    </row>
    <row r="510" spans="1:9" ht="18.75" x14ac:dyDescent="0.3">
      <c r="A510" s="366" t="s">
        <v>286</v>
      </c>
      <c r="B510" s="366"/>
      <c r="C510" s="366"/>
      <c r="D510" s="366"/>
      <c r="F510" s="43"/>
      <c r="G510" s="43"/>
      <c r="H510" s="43"/>
      <c r="I510" s="43"/>
    </row>
    <row r="511" spans="1:9" ht="15.75" x14ac:dyDescent="0.25">
      <c r="A511" s="240" t="s">
        <v>80</v>
      </c>
      <c r="B511" s="235"/>
      <c r="C511" s="235"/>
      <c r="D511" s="217" t="s">
        <v>243</v>
      </c>
      <c r="F511" s="43"/>
      <c r="G511" s="43"/>
      <c r="H511" s="43"/>
      <c r="I511" s="43"/>
    </row>
    <row r="512" spans="1:9" ht="15.75" x14ac:dyDescent="0.25">
      <c r="A512" s="2" t="s">
        <v>2</v>
      </c>
      <c r="B512" s="236" t="s">
        <v>3</v>
      </c>
      <c r="C512" s="236" t="s">
        <v>4</v>
      </c>
      <c r="D512" s="189" t="s">
        <v>81</v>
      </c>
      <c r="F512" s="43"/>
      <c r="G512" s="43"/>
      <c r="H512" s="43"/>
      <c r="I512" s="43"/>
    </row>
    <row r="513" spans="1:9" ht="15.75" x14ac:dyDescent="0.25">
      <c r="A513" s="4" t="s">
        <v>82</v>
      </c>
      <c r="B513" s="82">
        <f>B514-B515</f>
        <v>-9.5</v>
      </c>
      <c r="C513" s="236"/>
      <c r="D513" s="192" t="s">
        <v>83</v>
      </c>
      <c r="F513" s="184"/>
      <c r="G513" s="180"/>
      <c r="H513" s="179"/>
      <c r="I513" s="179"/>
    </row>
    <row r="514" spans="1:9" ht="15.75" x14ac:dyDescent="0.25">
      <c r="A514" s="2" t="s">
        <v>84</v>
      </c>
      <c r="B514" s="82">
        <v>1</v>
      </c>
      <c r="C514" s="236"/>
      <c r="D514" s="189" t="s">
        <v>85</v>
      </c>
      <c r="F514" s="184"/>
      <c r="G514" s="180"/>
      <c r="H514" s="179"/>
      <c r="I514" s="179"/>
    </row>
    <row r="515" spans="1:9" ht="15.75" x14ac:dyDescent="0.25">
      <c r="A515" s="2" t="s">
        <v>86</v>
      </c>
      <c r="B515" s="82">
        <v>10.5</v>
      </c>
      <c r="C515" s="236"/>
      <c r="D515" s="193" t="s">
        <v>87</v>
      </c>
      <c r="F515" s="184"/>
      <c r="G515" s="180"/>
      <c r="H515" s="179"/>
      <c r="I515" s="179"/>
    </row>
    <row r="516" spans="1:9" ht="15.75" x14ac:dyDescent="0.25">
      <c r="A516" s="198" t="s">
        <v>88</v>
      </c>
      <c r="B516" s="82">
        <f>B517+B520+B535+B551</f>
        <v>-5065.2999999999993</v>
      </c>
      <c r="C516" s="236"/>
      <c r="D516" s="192" t="s">
        <v>89</v>
      </c>
      <c r="F516" s="184"/>
      <c r="G516" s="180"/>
      <c r="H516" s="179"/>
      <c r="I516" s="179"/>
    </row>
    <row r="517" spans="1:9" ht="15.75" x14ac:dyDescent="0.25">
      <c r="A517" s="44" t="s">
        <v>90</v>
      </c>
      <c r="B517" s="82">
        <f>B518-B519</f>
        <v>10417.9</v>
      </c>
      <c r="C517" s="236"/>
      <c r="D517" s="191" t="s">
        <v>91</v>
      </c>
      <c r="F517" s="184"/>
      <c r="G517" s="180"/>
      <c r="H517" s="179"/>
      <c r="I517" s="179"/>
    </row>
    <row r="518" spans="1:9" ht="15.75" x14ac:dyDescent="0.25">
      <c r="A518" s="2" t="s">
        <v>92</v>
      </c>
      <c r="B518" s="82">
        <v>241.5</v>
      </c>
      <c r="C518" s="236"/>
      <c r="D518" s="191" t="s">
        <v>93</v>
      </c>
      <c r="F518" s="184"/>
      <c r="G518" s="180"/>
      <c r="H518" s="179"/>
      <c r="I518" s="179"/>
    </row>
    <row r="519" spans="1:9" ht="15.75" x14ac:dyDescent="0.25">
      <c r="A519" s="2" t="s">
        <v>94</v>
      </c>
      <c r="B519" s="83">
        <v>-10176.4</v>
      </c>
      <c r="C519" s="236"/>
      <c r="D519" s="191" t="s">
        <v>95</v>
      </c>
      <c r="F519" s="185"/>
      <c r="G519" s="180"/>
      <c r="H519" s="179"/>
      <c r="I519" s="179"/>
    </row>
    <row r="520" spans="1:9" ht="15.75" x14ac:dyDescent="0.25">
      <c r="A520" s="44" t="s">
        <v>96</v>
      </c>
      <c r="B520" s="82">
        <f>B521-B528</f>
        <v>-4326.7000000000007</v>
      </c>
      <c r="C520" s="236"/>
      <c r="D520" s="192" t="s">
        <v>97</v>
      </c>
      <c r="F520" s="184"/>
      <c r="G520" s="180"/>
      <c r="H520" s="179"/>
      <c r="I520" s="179"/>
    </row>
    <row r="521" spans="1:9" ht="15.75" x14ac:dyDescent="0.25">
      <c r="A521" s="199" t="s">
        <v>98</v>
      </c>
      <c r="B521" s="82">
        <f>B522+B525</f>
        <v>-4301.6000000000004</v>
      </c>
      <c r="C521" s="236"/>
      <c r="D521" s="191" t="s">
        <v>99</v>
      </c>
      <c r="F521" s="184"/>
      <c r="G521" s="180"/>
      <c r="H521" s="179"/>
      <c r="I521" s="179"/>
    </row>
    <row r="522" spans="1:9" ht="15.75" x14ac:dyDescent="0.25">
      <c r="A522" s="44" t="s">
        <v>100</v>
      </c>
      <c r="B522" s="82">
        <f>B523-B524</f>
        <v>-4298.2000000000007</v>
      </c>
      <c r="C522" s="236"/>
      <c r="D522" s="192" t="s">
        <v>101</v>
      </c>
      <c r="F522" s="184"/>
      <c r="G522" s="180"/>
      <c r="H522" s="179"/>
      <c r="I522" s="179"/>
    </row>
    <row r="523" spans="1:9" ht="15.75" x14ac:dyDescent="0.25">
      <c r="A523" s="45" t="s">
        <v>102</v>
      </c>
      <c r="B523" s="82">
        <v>7897.4</v>
      </c>
      <c r="C523" s="236"/>
      <c r="D523" s="191" t="s">
        <v>103</v>
      </c>
      <c r="F523" s="184"/>
      <c r="G523" s="180"/>
      <c r="H523" s="179"/>
      <c r="I523" s="179"/>
    </row>
    <row r="524" spans="1:9" ht="15.75" x14ac:dyDescent="0.25">
      <c r="A524" s="45" t="s">
        <v>104</v>
      </c>
      <c r="B524" s="82">
        <v>12195.6</v>
      </c>
      <c r="C524" s="236"/>
      <c r="D524" s="191" t="s">
        <v>105</v>
      </c>
      <c r="F524" s="184"/>
      <c r="G524" s="180"/>
      <c r="H524" s="179"/>
      <c r="I524" s="179"/>
    </row>
    <row r="525" spans="1:9" ht="15.75" x14ac:dyDescent="0.25">
      <c r="A525" s="44" t="s">
        <v>106</v>
      </c>
      <c r="B525" s="82">
        <f>B526-B527</f>
        <v>-3.4</v>
      </c>
      <c r="C525" s="236"/>
      <c r="D525" s="192" t="s">
        <v>107</v>
      </c>
      <c r="F525" s="184"/>
      <c r="G525" s="180"/>
      <c r="H525" s="179"/>
      <c r="I525" s="179"/>
    </row>
    <row r="526" spans="1:9" ht="15.75" x14ac:dyDescent="0.25">
      <c r="A526" s="45" t="s">
        <v>108</v>
      </c>
      <c r="B526" s="82">
        <v>1.6</v>
      </c>
      <c r="C526" s="236"/>
      <c r="D526" s="191" t="s">
        <v>103</v>
      </c>
      <c r="F526" s="184"/>
      <c r="G526" s="180"/>
      <c r="H526" s="179"/>
      <c r="I526" s="179"/>
    </row>
    <row r="527" spans="1:9" ht="15.75" x14ac:dyDescent="0.25">
      <c r="A527" s="45" t="s">
        <v>109</v>
      </c>
      <c r="B527" s="82">
        <v>5</v>
      </c>
      <c r="C527" s="236"/>
      <c r="D527" s="191" t="s">
        <v>105</v>
      </c>
      <c r="F527" s="184"/>
      <c r="G527" s="180"/>
      <c r="H527" s="179"/>
      <c r="I527" s="179"/>
    </row>
    <row r="528" spans="1:9" ht="15.75" x14ac:dyDescent="0.25">
      <c r="A528" s="199" t="s">
        <v>110</v>
      </c>
      <c r="B528" s="82">
        <f>B529+B532</f>
        <v>25.099999999999994</v>
      </c>
      <c r="C528" s="236"/>
      <c r="D528" s="193" t="s">
        <v>111</v>
      </c>
      <c r="F528" s="184"/>
      <c r="G528" s="180"/>
      <c r="H528" s="179"/>
      <c r="I528" s="179"/>
    </row>
    <row r="529" spans="1:9" ht="15.75" x14ac:dyDescent="0.25">
      <c r="A529" s="45" t="s">
        <v>112</v>
      </c>
      <c r="B529" s="82">
        <f>B530-B531</f>
        <v>0</v>
      </c>
      <c r="C529" s="236"/>
      <c r="D529" s="191" t="s">
        <v>101</v>
      </c>
      <c r="F529" s="184"/>
      <c r="G529" s="180"/>
      <c r="H529" s="179"/>
      <c r="I529" s="179"/>
    </row>
    <row r="530" spans="1:9" ht="15.75" x14ac:dyDescent="0.25">
      <c r="A530" s="45" t="s">
        <v>113</v>
      </c>
      <c r="B530" s="82">
        <v>0</v>
      </c>
      <c r="C530" s="236"/>
      <c r="D530" s="191" t="s">
        <v>103</v>
      </c>
      <c r="F530" s="184"/>
      <c r="G530" s="180"/>
      <c r="H530" s="179"/>
      <c r="I530" s="179"/>
    </row>
    <row r="531" spans="1:9" ht="15.75" x14ac:dyDescent="0.25">
      <c r="A531" s="45" t="s">
        <v>109</v>
      </c>
      <c r="B531" s="82">
        <v>0</v>
      </c>
      <c r="C531" s="236"/>
      <c r="D531" s="191" t="s">
        <v>105</v>
      </c>
      <c r="F531" s="184"/>
      <c r="G531" s="180"/>
      <c r="H531" s="179"/>
      <c r="I531" s="179"/>
    </row>
    <row r="532" spans="1:9" ht="15.75" x14ac:dyDescent="0.25">
      <c r="A532" s="46" t="s">
        <v>114</v>
      </c>
      <c r="B532" s="82">
        <f>B533-B534</f>
        <v>25.099999999999994</v>
      </c>
      <c r="C532" s="236"/>
      <c r="D532" s="191" t="s">
        <v>107</v>
      </c>
      <c r="F532" s="184"/>
      <c r="G532" s="180"/>
      <c r="H532" s="179"/>
      <c r="I532" s="179"/>
    </row>
    <row r="533" spans="1:9" ht="15.75" x14ac:dyDescent="0.25">
      <c r="A533" s="45" t="s">
        <v>113</v>
      </c>
      <c r="B533" s="83">
        <v>93.8</v>
      </c>
      <c r="C533" s="236"/>
      <c r="D533" s="191" t="s">
        <v>115</v>
      </c>
      <c r="F533" s="185"/>
      <c r="G533" s="180"/>
      <c r="H533" s="179"/>
      <c r="I533" s="179"/>
    </row>
    <row r="534" spans="1:9" ht="15.75" x14ac:dyDescent="0.25">
      <c r="A534" s="45" t="s">
        <v>116</v>
      </c>
      <c r="B534" s="83">
        <v>68.7</v>
      </c>
      <c r="C534" s="236"/>
      <c r="D534" s="191" t="s">
        <v>117</v>
      </c>
      <c r="F534" s="185"/>
      <c r="G534" s="180"/>
      <c r="H534" s="179"/>
      <c r="I534" s="179"/>
    </row>
    <row r="535" spans="1:9" ht="15.75" x14ac:dyDescent="0.25">
      <c r="A535" s="44" t="s">
        <v>118</v>
      </c>
      <c r="B535" s="82">
        <f>B536+B547+B550</f>
        <v>556.70000000000027</v>
      </c>
      <c r="C535" s="236"/>
      <c r="D535" s="192" t="s">
        <v>119</v>
      </c>
      <c r="F535" s="184"/>
      <c r="G535" s="180"/>
      <c r="H535" s="179"/>
      <c r="I535" s="179"/>
    </row>
    <row r="536" spans="1:9" ht="15.75" x14ac:dyDescent="0.25">
      <c r="A536" s="47" t="s">
        <v>120</v>
      </c>
      <c r="B536" s="82">
        <f>B537-B542</f>
        <v>-3935.6</v>
      </c>
      <c r="C536" s="236"/>
      <c r="D536" s="200" t="s">
        <v>121</v>
      </c>
      <c r="F536" s="184"/>
      <c r="G536" s="180"/>
      <c r="H536" s="179"/>
      <c r="I536" s="179"/>
    </row>
    <row r="537" spans="1:9" ht="15.75" x14ac:dyDescent="0.25">
      <c r="A537" s="199" t="s">
        <v>122</v>
      </c>
      <c r="B537" s="82">
        <f>B538+B539+B540+B541</f>
        <v>-1603.4</v>
      </c>
      <c r="C537" s="236"/>
      <c r="D537" s="191" t="s">
        <v>123</v>
      </c>
      <c r="F537" s="184"/>
      <c r="G537" s="180"/>
      <c r="H537" s="179"/>
      <c r="I537" s="179"/>
    </row>
    <row r="538" spans="1:9" ht="15.75" x14ac:dyDescent="0.25">
      <c r="A538" s="201" t="s">
        <v>124</v>
      </c>
      <c r="B538" s="82">
        <v>-3.4</v>
      </c>
      <c r="C538" s="236"/>
      <c r="D538" s="191" t="s">
        <v>125</v>
      </c>
      <c r="F538" s="184"/>
      <c r="G538" s="180"/>
      <c r="H538" s="179"/>
      <c r="I538" s="179"/>
    </row>
    <row r="539" spans="1:9" ht="15.75" x14ac:dyDescent="0.25">
      <c r="A539" s="48" t="s">
        <v>126</v>
      </c>
      <c r="B539" s="82">
        <v>-949.6</v>
      </c>
      <c r="C539" s="236"/>
      <c r="D539" s="191" t="s">
        <v>127</v>
      </c>
      <c r="F539" s="184"/>
      <c r="G539" s="180"/>
      <c r="H539" s="179"/>
      <c r="I539" s="179"/>
    </row>
    <row r="540" spans="1:9" ht="15.75" x14ac:dyDescent="0.25">
      <c r="A540" s="201" t="s">
        <v>128</v>
      </c>
      <c r="B540" s="82">
        <v>-704.2</v>
      </c>
      <c r="C540" s="236"/>
      <c r="D540" s="191" t="s">
        <v>129</v>
      </c>
      <c r="F540" s="184"/>
      <c r="G540" s="180"/>
      <c r="H540" s="179"/>
      <c r="I540" s="179"/>
    </row>
    <row r="541" spans="1:9" ht="15.75" x14ac:dyDescent="0.25">
      <c r="A541" s="201" t="s">
        <v>130</v>
      </c>
      <c r="B541" s="82">
        <v>53.8</v>
      </c>
      <c r="C541" s="236"/>
      <c r="D541" s="191" t="s">
        <v>131</v>
      </c>
      <c r="F541" s="184"/>
      <c r="G541" s="180"/>
      <c r="H541" s="179"/>
      <c r="I541" s="179"/>
    </row>
    <row r="542" spans="1:9" ht="15.75" x14ac:dyDescent="0.25">
      <c r="A542" s="199" t="s">
        <v>110</v>
      </c>
      <c r="B542" s="82">
        <f>B543+B544+B545+B546</f>
        <v>2332.1999999999998</v>
      </c>
      <c r="C542" s="236"/>
      <c r="D542" s="193" t="s">
        <v>132</v>
      </c>
      <c r="F542" s="184"/>
      <c r="G542" s="180"/>
      <c r="H542" s="179"/>
      <c r="I542" s="179"/>
    </row>
    <row r="543" spans="1:9" ht="15.75" x14ac:dyDescent="0.25">
      <c r="A543" s="202" t="s">
        <v>133</v>
      </c>
      <c r="B543" s="82">
        <v>3713.9</v>
      </c>
      <c r="C543" s="236"/>
      <c r="D543" s="191" t="s">
        <v>134</v>
      </c>
      <c r="F543" s="184"/>
      <c r="G543" s="180"/>
      <c r="H543" s="179"/>
      <c r="I543" s="179"/>
    </row>
    <row r="544" spans="1:9" ht="15.75" x14ac:dyDescent="0.25">
      <c r="A544" s="201" t="s">
        <v>135</v>
      </c>
      <c r="B544" s="82">
        <v>70</v>
      </c>
      <c r="C544" s="236"/>
      <c r="D544" s="191" t="s">
        <v>136</v>
      </c>
      <c r="F544" s="184"/>
      <c r="G544" s="180"/>
      <c r="H544" s="179"/>
      <c r="I544" s="179"/>
    </row>
    <row r="545" spans="1:9" ht="15.75" x14ac:dyDescent="0.25">
      <c r="A545" s="201" t="s">
        <v>137</v>
      </c>
      <c r="B545" s="82">
        <v>-1451.7</v>
      </c>
      <c r="C545" s="236"/>
      <c r="D545" s="191" t="s">
        <v>138</v>
      </c>
      <c r="F545" s="184"/>
      <c r="G545" s="180"/>
      <c r="H545" s="179"/>
      <c r="I545" s="179"/>
    </row>
    <row r="546" spans="1:9" ht="15.75" x14ac:dyDescent="0.25">
      <c r="A546" s="201" t="s">
        <v>128</v>
      </c>
      <c r="B546" s="82">
        <v>0</v>
      </c>
      <c r="C546" s="236"/>
      <c r="D546" s="191" t="s">
        <v>129</v>
      </c>
      <c r="F546" s="184"/>
      <c r="G546" s="180"/>
      <c r="H546" s="179"/>
      <c r="I546" s="179"/>
    </row>
    <row r="547" spans="1:9" ht="33" customHeight="1" x14ac:dyDescent="0.25">
      <c r="A547" s="49" t="s">
        <v>140</v>
      </c>
      <c r="B547" s="82">
        <f>B548-B549</f>
        <v>4466.3</v>
      </c>
      <c r="C547" s="236"/>
      <c r="D547" s="203" t="s">
        <v>267</v>
      </c>
      <c r="F547" s="184"/>
      <c r="G547" s="180"/>
      <c r="H547" s="179"/>
      <c r="I547" s="179"/>
    </row>
    <row r="548" spans="1:9" ht="15.75" x14ac:dyDescent="0.25">
      <c r="A548" s="199" t="s">
        <v>142</v>
      </c>
      <c r="B548" s="82">
        <v>4423.7</v>
      </c>
      <c r="C548" s="236"/>
      <c r="D548" s="189" t="s">
        <v>143</v>
      </c>
      <c r="F548" s="184"/>
      <c r="G548" s="180"/>
      <c r="H548" s="179"/>
      <c r="I548" s="179"/>
    </row>
    <row r="549" spans="1:9" ht="15.75" x14ac:dyDescent="0.25">
      <c r="A549" s="199" t="s">
        <v>144</v>
      </c>
      <c r="B549" s="82">
        <v>-42.6</v>
      </c>
      <c r="C549" s="236"/>
      <c r="D549" s="189" t="s">
        <v>145</v>
      </c>
      <c r="F549" s="184"/>
      <c r="G549" s="180"/>
      <c r="H549" s="179"/>
      <c r="I549" s="179"/>
    </row>
    <row r="550" spans="1:9" ht="15.75" x14ac:dyDescent="0.25">
      <c r="A550" s="50" t="s">
        <v>146</v>
      </c>
      <c r="B550" s="82">
        <v>26</v>
      </c>
      <c r="C550" s="236"/>
      <c r="D550" s="200" t="s">
        <v>150</v>
      </c>
      <c r="F550" s="184"/>
      <c r="G550" s="180"/>
      <c r="H550" s="179"/>
      <c r="I550" s="179"/>
    </row>
    <row r="551" spans="1:9" ht="15.75" x14ac:dyDescent="0.25">
      <c r="A551" s="51" t="s">
        <v>151</v>
      </c>
      <c r="B551" s="82">
        <f>B552</f>
        <v>-11713.199999999999</v>
      </c>
      <c r="C551" s="236"/>
      <c r="D551" s="192" t="s">
        <v>152</v>
      </c>
      <c r="F551" s="184"/>
      <c r="G551" s="180"/>
      <c r="H551" s="179"/>
      <c r="I551" s="179"/>
    </row>
    <row r="552" spans="1:9" ht="15.75" x14ac:dyDescent="0.25">
      <c r="A552" s="45" t="s">
        <v>153</v>
      </c>
      <c r="B552" s="82">
        <f>B553</f>
        <v>-11713.199999999999</v>
      </c>
      <c r="C552" s="236"/>
      <c r="D552" s="191" t="s">
        <v>154</v>
      </c>
      <c r="F552" s="184"/>
      <c r="G552" s="180"/>
      <c r="H552" s="179"/>
      <c r="I552" s="179"/>
    </row>
    <row r="553" spans="1:9" ht="15.75" x14ac:dyDescent="0.25">
      <c r="A553" s="204" t="s">
        <v>155</v>
      </c>
      <c r="B553" s="82">
        <f>B554</f>
        <v>-11713.199999999999</v>
      </c>
      <c r="C553" s="236"/>
      <c r="D553" s="191" t="s">
        <v>156</v>
      </c>
      <c r="F553" s="184"/>
      <c r="G553" s="180"/>
      <c r="H553" s="179"/>
      <c r="I553" s="179"/>
    </row>
    <row r="554" spans="1:9" ht="15.75" x14ac:dyDescent="0.25">
      <c r="A554" s="204" t="s">
        <v>157</v>
      </c>
      <c r="B554" s="82">
        <f>B555+B556+B557+B558</f>
        <v>-11713.199999999999</v>
      </c>
      <c r="C554" s="236"/>
      <c r="D554" s="191" t="s">
        <v>158</v>
      </c>
      <c r="F554" s="184"/>
      <c r="G554" s="180"/>
      <c r="H554" s="179"/>
      <c r="I554" s="179"/>
    </row>
    <row r="555" spans="1:9" ht="15.75" x14ac:dyDescent="0.25">
      <c r="A555" s="205" t="s">
        <v>159</v>
      </c>
      <c r="B555" s="82">
        <v>1963</v>
      </c>
      <c r="C555" s="236"/>
      <c r="D555" s="206" t="s">
        <v>160</v>
      </c>
      <c r="F555" s="184"/>
      <c r="G555" s="180"/>
      <c r="H555" s="179"/>
      <c r="I555" s="179"/>
    </row>
    <row r="556" spans="1:9" ht="15.75" x14ac:dyDescent="0.25">
      <c r="A556" s="205" t="s">
        <v>161</v>
      </c>
      <c r="B556" s="82">
        <v>-763.3</v>
      </c>
      <c r="C556" s="236"/>
      <c r="D556" s="206" t="s">
        <v>162</v>
      </c>
      <c r="F556" s="184"/>
      <c r="G556" s="180"/>
      <c r="H556" s="179"/>
      <c r="I556" s="179"/>
    </row>
    <row r="557" spans="1:9" ht="15.75" x14ac:dyDescent="0.25">
      <c r="A557" s="205" t="s">
        <v>163</v>
      </c>
      <c r="B557" s="82">
        <v>0</v>
      </c>
      <c r="C557" s="236"/>
      <c r="D557" s="206" t="s">
        <v>164</v>
      </c>
      <c r="F557" s="184"/>
      <c r="G557" s="180"/>
      <c r="H557" s="179"/>
      <c r="I557" s="179"/>
    </row>
    <row r="558" spans="1:9" ht="15.75" x14ac:dyDescent="0.25">
      <c r="A558" s="205" t="s">
        <v>165</v>
      </c>
      <c r="B558" s="82">
        <f>B559+B562+B566</f>
        <v>-12912.9</v>
      </c>
      <c r="C558" s="236"/>
      <c r="D558" s="206" t="s">
        <v>166</v>
      </c>
      <c r="F558" s="184"/>
      <c r="G558" s="180"/>
      <c r="H558" s="179"/>
      <c r="I558" s="179"/>
    </row>
    <row r="559" spans="1:9" ht="15.75" x14ac:dyDescent="0.25">
      <c r="A559" s="207" t="s">
        <v>167</v>
      </c>
      <c r="B559" s="82">
        <f>B560+B561</f>
        <v>-7863.5</v>
      </c>
      <c r="C559" s="236"/>
      <c r="D559" s="208" t="s">
        <v>168</v>
      </c>
      <c r="F559" s="184"/>
      <c r="G559" s="180"/>
      <c r="H559" s="179"/>
      <c r="I559" s="179"/>
    </row>
    <row r="560" spans="1:9" ht="15.75" x14ac:dyDescent="0.25">
      <c r="A560" s="209" t="s">
        <v>169</v>
      </c>
      <c r="B560" s="82">
        <v>-7957.5</v>
      </c>
      <c r="C560" s="236"/>
      <c r="D560" s="194" t="s">
        <v>170</v>
      </c>
      <c r="F560" s="184"/>
      <c r="G560" s="180"/>
      <c r="H560" s="179"/>
      <c r="I560" s="179"/>
    </row>
    <row r="561" spans="1:9" ht="15.75" x14ac:dyDescent="0.25">
      <c r="A561" s="209" t="s">
        <v>171</v>
      </c>
      <c r="B561" s="82">
        <v>94</v>
      </c>
      <c r="C561" s="236"/>
      <c r="D561" s="189" t="s">
        <v>172</v>
      </c>
      <c r="F561" s="184"/>
      <c r="G561" s="180"/>
      <c r="H561" s="179"/>
      <c r="I561" s="179"/>
    </row>
    <row r="562" spans="1:9" ht="15.75" x14ac:dyDescent="0.25">
      <c r="A562" s="207" t="s">
        <v>173</v>
      </c>
      <c r="B562" s="82">
        <f>B563+B564+B565</f>
        <v>-5049.3999999999996</v>
      </c>
      <c r="C562" s="236"/>
      <c r="D562" s="208" t="s">
        <v>174</v>
      </c>
      <c r="F562" s="184"/>
      <c r="G562" s="180"/>
      <c r="H562" s="179"/>
      <c r="I562" s="179"/>
    </row>
    <row r="563" spans="1:9" ht="15.75" x14ac:dyDescent="0.25">
      <c r="A563" s="210" t="s">
        <v>175</v>
      </c>
      <c r="B563" s="82">
        <v>0</v>
      </c>
      <c r="C563" s="236"/>
      <c r="D563" s="189" t="s">
        <v>176</v>
      </c>
      <c r="F563" s="184"/>
      <c r="G563" s="180"/>
      <c r="H563" s="179"/>
      <c r="I563" s="179"/>
    </row>
    <row r="564" spans="1:9" ht="15.75" x14ac:dyDescent="0.25">
      <c r="A564" s="210" t="s">
        <v>177</v>
      </c>
      <c r="B564" s="82">
        <v>0</v>
      </c>
      <c r="C564" s="236"/>
      <c r="D564" s="189" t="s">
        <v>178</v>
      </c>
      <c r="F564" s="184"/>
      <c r="G564" s="180"/>
      <c r="H564" s="179"/>
      <c r="I564" s="179"/>
    </row>
    <row r="565" spans="1:9" ht="46.5" customHeight="1" x14ac:dyDescent="0.25">
      <c r="A565" s="52" t="s">
        <v>179</v>
      </c>
      <c r="B565" s="82">
        <v>-5049.3999999999996</v>
      </c>
      <c r="C565" s="236"/>
      <c r="D565" s="242" t="s">
        <v>180</v>
      </c>
      <c r="F565" s="184"/>
      <c r="G565" s="180"/>
      <c r="H565" s="179"/>
      <c r="I565" s="179"/>
    </row>
    <row r="566" spans="1:9" ht="15.75" x14ac:dyDescent="0.25">
      <c r="A566" s="207" t="s">
        <v>181</v>
      </c>
      <c r="B566" s="82">
        <v>0</v>
      </c>
      <c r="C566" s="236"/>
      <c r="D566" s="208" t="s">
        <v>182</v>
      </c>
      <c r="F566" s="184"/>
      <c r="G566" s="180"/>
      <c r="H566" s="179"/>
      <c r="I566" s="179"/>
    </row>
    <row r="567" spans="1:9" ht="51" customHeight="1" x14ac:dyDescent="0.25">
      <c r="A567" s="76" t="s">
        <v>262</v>
      </c>
      <c r="B567" s="35">
        <f t="shared" ref="B567" si="118">B516-(B464+B513)</f>
        <v>-20911.3</v>
      </c>
      <c r="C567" s="236"/>
      <c r="D567" s="212" t="s">
        <v>223</v>
      </c>
      <c r="F567" s="184"/>
      <c r="G567" s="180"/>
      <c r="H567" s="179"/>
      <c r="I567" s="179"/>
    </row>
    <row r="568" spans="1:9" ht="15" x14ac:dyDescent="0.25">
      <c r="A568" s="213"/>
      <c r="B568" s="213"/>
      <c r="C568" s="213"/>
      <c r="D568" s="213"/>
    </row>
    <row r="569" spans="1:9" ht="47.25" customHeight="1" x14ac:dyDescent="0.25">
      <c r="A569" s="214" t="s">
        <v>185</v>
      </c>
      <c r="B569" s="213"/>
      <c r="C569" s="213"/>
      <c r="D569" s="243" t="s">
        <v>194</v>
      </c>
    </row>
    <row r="570" spans="1:9" ht="15" x14ac:dyDescent="0.25">
      <c r="A570" s="213"/>
      <c r="B570" s="213"/>
      <c r="C570" s="213"/>
      <c r="D570" s="213"/>
    </row>
  </sheetData>
  <mergeCells count="28">
    <mergeCell ref="A509:D509"/>
    <mergeCell ref="A510:D510"/>
    <mergeCell ref="A162:D162"/>
    <mergeCell ref="A163:D163"/>
    <mergeCell ref="A50:D50"/>
    <mergeCell ref="A51:D51"/>
    <mergeCell ref="A114:D114"/>
    <mergeCell ref="A460:D460"/>
    <mergeCell ref="B115:C115"/>
    <mergeCell ref="B164:C164"/>
    <mergeCell ref="A227:D227"/>
    <mergeCell ref="A228:D228"/>
    <mergeCell ref="B229:C229"/>
    <mergeCell ref="B278:C278"/>
    <mergeCell ref="A341:D341"/>
    <mergeCell ref="A342:D342"/>
    <mergeCell ref="A1:D1"/>
    <mergeCell ref="A2:D2"/>
    <mergeCell ref="B3:C3"/>
    <mergeCell ref="B52:C52"/>
    <mergeCell ref="A113:D113"/>
    <mergeCell ref="A276:D276"/>
    <mergeCell ref="A277:D277"/>
    <mergeCell ref="B344:C344"/>
    <mergeCell ref="B393:C393"/>
    <mergeCell ref="A459:D459"/>
    <mergeCell ref="A391:D391"/>
    <mergeCell ref="A392:D392"/>
  </mergeCells>
  <printOptions horizontalCentered="1" verticalCentered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1"/>
  <sheetViews>
    <sheetView workbookViewId="0">
      <selection activeCell="F2" sqref="F2"/>
    </sheetView>
  </sheetViews>
  <sheetFormatPr defaultRowHeight="14.25" x14ac:dyDescent="0.2"/>
  <cols>
    <col min="1" max="1" width="39.25" customWidth="1"/>
    <col min="2" max="2" width="11" customWidth="1"/>
    <col min="3" max="3" width="10.125" bestFit="1" customWidth="1"/>
    <col min="4" max="4" width="42.625" customWidth="1"/>
    <col min="6" max="6" width="10.25" customWidth="1"/>
  </cols>
  <sheetData>
    <row r="1" spans="1:4" ht="18.75" x14ac:dyDescent="0.3">
      <c r="A1" s="366" t="s">
        <v>268</v>
      </c>
      <c r="B1" s="366"/>
      <c r="C1" s="366"/>
      <c r="D1" s="366"/>
    </row>
    <row r="2" spans="1:4" ht="18.75" x14ac:dyDescent="0.3">
      <c r="A2" s="366" t="s">
        <v>269</v>
      </c>
      <c r="B2" s="366"/>
      <c r="C2" s="366"/>
      <c r="D2" s="366"/>
    </row>
    <row r="3" spans="1:4" ht="15.75" x14ac:dyDescent="0.25">
      <c r="A3" s="216" t="s">
        <v>0</v>
      </c>
      <c r="B3" s="369"/>
      <c r="C3" s="369"/>
      <c r="D3" s="217" t="s">
        <v>243</v>
      </c>
    </row>
    <row r="4" spans="1:4" ht="15.75" x14ac:dyDescent="0.25">
      <c r="A4" s="2" t="s">
        <v>2</v>
      </c>
      <c r="B4" s="57" t="s">
        <v>3</v>
      </c>
      <c r="C4" s="57" t="s">
        <v>4</v>
      </c>
      <c r="D4" s="193" t="s">
        <v>5</v>
      </c>
    </row>
    <row r="5" spans="1:4" ht="15.75" x14ac:dyDescent="0.25">
      <c r="A5" s="4" t="s">
        <v>6</v>
      </c>
      <c r="B5" s="35">
        <f t="shared" ref="B5" si="0">B6+B26+B29+B36</f>
        <v>2115.4297264900001</v>
      </c>
      <c r="C5" s="35"/>
      <c r="D5" s="192" t="s">
        <v>7</v>
      </c>
    </row>
    <row r="6" spans="1:4" ht="15.75" x14ac:dyDescent="0.25">
      <c r="A6" s="2" t="s">
        <v>8</v>
      </c>
      <c r="B6" s="35">
        <f>B7-B15</f>
        <v>4024.1959999999999</v>
      </c>
      <c r="C6" s="35"/>
      <c r="D6" s="192" t="s">
        <v>9</v>
      </c>
    </row>
    <row r="7" spans="1:4" ht="15.75" x14ac:dyDescent="0.25">
      <c r="A7" s="17" t="s">
        <v>10</v>
      </c>
      <c r="B7" s="35">
        <f>B8+B11+B14</f>
        <v>11014.91</v>
      </c>
      <c r="C7" s="35"/>
      <c r="D7" s="189" t="s">
        <v>11</v>
      </c>
    </row>
    <row r="8" spans="1:4" ht="15.75" x14ac:dyDescent="0.25">
      <c r="A8" s="18" t="s">
        <v>12</v>
      </c>
      <c r="B8" s="35">
        <f>B9+B10</f>
        <v>10940.81</v>
      </c>
      <c r="C8" s="35"/>
      <c r="D8" s="190" t="s">
        <v>13</v>
      </c>
    </row>
    <row r="9" spans="1:4" ht="15.75" x14ac:dyDescent="0.25">
      <c r="A9" s="18" t="s">
        <v>14</v>
      </c>
      <c r="B9" s="35">
        <v>10940.81</v>
      </c>
      <c r="C9" s="35"/>
      <c r="D9" s="190" t="s">
        <v>15</v>
      </c>
    </row>
    <row r="10" spans="1:4" ht="15.75" x14ac:dyDescent="0.25">
      <c r="A10" s="18" t="s">
        <v>16</v>
      </c>
      <c r="B10" s="35">
        <v>0</v>
      </c>
      <c r="C10" s="35"/>
      <c r="D10" s="190" t="s">
        <v>17</v>
      </c>
    </row>
    <row r="11" spans="1:4" ht="15.75" x14ac:dyDescent="0.25">
      <c r="A11" s="18" t="s">
        <v>18</v>
      </c>
      <c r="B11" s="35">
        <f>B12+B13</f>
        <v>31.5</v>
      </c>
      <c r="C11" s="35"/>
      <c r="D11" s="190" t="s">
        <v>19</v>
      </c>
    </row>
    <row r="12" spans="1:4" ht="15.75" x14ac:dyDescent="0.25">
      <c r="A12" s="18" t="s">
        <v>20</v>
      </c>
      <c r="B12" s="35">
        <v>31.5</v>
      </c>
      <c r="C12" s="35"/>
      <c r="D12" s="190" t="s">
        <v>21</v>
      </c>
    </row>
    <row r="13" spans="1:4" ht="15.75" x14ac:dyDescent="0.25">
      <c r="A13" s="18" t="s">
        <v>16</v>
      </c>
      <c r="B13" s="35">
        <v>0</v>
      </c>
      <c r="C13" s="35"/>
      <c r="D13" s="190" t="s">
        <v>17</v>
      </c>
    </row>
    <row r="14" spans="1:4" ht="20.25" customHeight="1" x14ac:dyDescent="0.25">
      <c r="A14" s="19" t="s">
        <v>22</v>
      </c>
      <c r="B14" s="35">
        <v>42.6</v>
      </c>
      <c r="C14" s="35"/>
      <c r="D14" s="190" t="s">
        <v>23</v>
      </c>
    </row>
    <row r="15" spans="1:4" ht="15.75" x14ac:dyDescent="0.25">
      <c r="A15" s="17" t="s">
        <v>24</v>
      </c>
      <c r="B15" s="35">
        <f>B16+B22</f>
        <v>6990.7139999999999</v>
      </c>
      <c r="C15" s="35">
        <f t="shared" ref="C15" si="1">C16+C22</f>
        <v>8224.380000000001</v>
      </c>
      <c r="D15" s="189" t="s">
        <v>25</v>
      </c>
    </row>
    <row r="16" spans="1:4" ht="15.75" x14ac:dyDescent="0.25">
      <c r="A16" s="20" t="s">
        <v>26</v>
      </c>
      <c r="B16" s="35">
        <f>B17+B18+B19+B20+B21</f>
        <v>1991.6240000000003</v>
      </c>
      <c r="C16" s="35">
        <f t="shared" ref="C16" si="2">C17+C18+C19+C20+C21</f>
        <v>2343.04</v>
      </c>
      <c r="D16" s="191" t="s">
        <v>27</v>
      </c>
    </row>
    <row r="17" spans="1:4" ht="15.75" x14ac:dyDescent="0.25">
      <c r="A17" s="21" t="s">
        <v>28</v>
      </c>
      <c r="B17" s="35">
        <v>638.29999999999995</v>
      </c>
      <c r="C17" s="35">
        <v>750.9</v>
      </c>
      <c r="D17" s="189" t="s">
        <v>29</v>
      </c>
    </row>
    <row r="18" spans="1:4" ht="15.75" x14ac:dyDescent="0.25">
      <c r="A18" s="21" t="s">
        <v>30</v>
      </c>
      <c r="B18" s="35">
        <v>559.1</v>
      </c>
      <c r="C18" s="35">
        <v>657.8</v>
      </c>
      <c r="D18" s="189" t="s">
        <v>31</v>
      </c>
    </row>
    <row r="19" spans="1:4" ht="15.75" x14ac:dyDescent="0.25">
      <c r="A19" s="20" t="s">
        <v>32</v>
      </c>
      <c r="B19" s="35">
        <v>514.20000000000005</v>
      </c>
      <c r="C19" s="35">
        <v>604.9</v>
      </c>
      <c r="D19" s="189" t="s">
        <v>33</v>
      </c>
    </row>
    <row r="20" spans="1:4" ht="15.75" x14ac:dyDescent="0.25">
      <c r="A20" s="20" t="s">
        <v>34</v>
      </c>
      <c r="B20" s="35">
        <v>280.024</v>
      </c>
      <c r="C20" s="35">
        <v>329.44</v>
      </c>
      <c r="D20" s="189" t="s">
        <v>35</v>
      </c>
    </row>
    <row r="21" spans="1:4" ht="15.75" x14ac:dyDescent="0.25">
      <c r="A21" s="20" t="s">
        <v>36</v>
      </c>
      <c r="B21" s="35">
        <v>0</v>
      </c>
      <c r="C21" s="35">
        <v>0</v>
      </c>
      <c r="D21" s="189" t="s">
        <v>37</v>
      </c>
    </row>
    <row r="22" spans="1:4" ht="15.75" x14ac:dyDescent="0.25">
      <c r="A22" s="20" t="s">
        <v>38</v>
      </c>
      <c r="B22" s="35">
        <f>B23+B24+B25</f>
        <v>4999.09</v>
      </c>
      <c r="C22" s="35">
        <f>C23+C24+C25</f>
        <v>5881.34</v>
      </c>
      <c r="D22" s="191" t="s">
        <v>39</v>
      </c>
    </row>
    <row r="23" spans="1:4" ht="15.75" x14ac:dyDescent="0.25">
      <c r="A23" s="22" t="s">
        <v>40</v>
      </c>
      <c r="B23" s="35">
        <v>1249.79</v>
      </c>
      <c r="C23" s="35">
        <v>1470.34</v>
      </c>
      <c r="D23" s="189" t="s">
        <v>41</v>
      </c>
    </row>
    <row r="24" spans="1:4" ht="15.75" x14ac:dyDescent="0.25">
      <c r="A24" s="22" t="s">
        <v>42</v>
      </c>
      <c r="B24" s="35">
        <v>3749.3</v>
      </c>
      <c r="C24" s="35">
        <v>4411</v>
      </c>
      <c r="D24" s="189" t="s">
        <v>43</v>
      </c>
    </row>
    <row r="25" spans="1:4" ht="15.75" x14ac:dyDescent="0.25">
      <c r="A25" s="22" t="s">
        <v>44</v>
      </c>
      <c r="B25" s="35">
        <v>0</v>
      </c>
      <c r="C25" s="35">
        <v>0</v>
      </c>
      <c r="D25" s="189" t="s">
        <v>45</v>
      </c>
    </row>
    <row r="26" spans="1:4" ht="15.75" x14ac:dyDescent="0.25">
      <c r="A26" s="2" t="s">
        <v>46</v>
      </c>
      <c r="B26" s="35">
        <f>B27-B28</f>
        <v>-1919.8634999999999</v>
      </c>
      <c r="C26" s="35"/>
      <c r="D26" s="192" t="s">
        <v>47</v>
      </c>
    </row>
    <row r="27" spans="1:4" ht="15.75" x14ac:dyDescent="0.25">
      <c r="A27" s="17" t="s">
        <v>48</v>
      </c>
      <c r="B27" s="35">
        <f>'[2]جدول الخدمات'!$AP$21</f>
        <v>1062.3000000000002</v>
      </c>
      <c r="C27" s="35"/>
      <c r="D27" s="189" t="s">
        <v>49</v>
      </c>
    </row>
    <row r="28" spans="1:4" ht="15.75" x14ac:dyDescent="0.25">
      <c r="A28" s="17" t="s">
        <v>50</v>
      </c>
      <c r="B28" s="35">
        <v>2982.1635000000001</v>
      </c>
      <c r="C28" s="35"/>
      <c r="D28" s="193" t="s">
        <v>51</v>
      </c>
    </row>
    <row r="29" spans="1:4" ht="15.75" x14ac:dyDescent="0.25">
      <c r="A29" s="2" t="s">
        <v>52</v>
      </c>
      <c r="B29" s="35">
        <f>B30+B31</f>
        <v>-112.70277350999999</v>
      </c>
      <c r="C29" s="35"/>
      <c r="D29" s="192" t="s">
        <v>53</v>
      </c>
    </row>
    <row r="30" spans="1:4" ht="15.75" x14ac:dyDescent="0.25">
      <c r="A30" s="23" t="s">
        <v>54</v>
      </c>
      <c r="B30" s="35">
        <v>8.6999999999999993</v>
      </c>
      <c r="C30" s="35"/>
      <c r="D30" s="194" t="s">
        <v>55</v>
      </c>
    </row>
    <row r="31" spans="1:4" ht="15.75" x14ac:dyDescent="0.25">
      <c r="A31" s="23" t="s">
        <v>56</v>
      </c>
      <c r="B31" s="35">
        <f>B32-B33</f>
        <v>-121.40277350999999</v>
      </c>
      <c r="C31" s="35"/>
      <c r="D31" s="194" t="s">
        <v>57</v>
      </c>
    </row>
    <row r="32" spans="1:4" ht="15.75" x14ac:dyDescent="0.25">
      <c r="A32" s="24" t="s">
        <v>58</v>
      </c>
      <c r="B32" s="35">
        <v>58.197226490000006</v>
      </c>
      <c r="C32" s="35"/>
      <c r="D32" s="194" t="s">
        <v>59</v>
      </c>
    </row>
    <row r="33" spans="1:4" ht="15.75" x14ac:dyDescent="0.25">
      <c r="A33" s="24" t="s">
        <v>60</v>
      </c>
      <c r="B33" s="35">
        <f t="shared" ref="B33" si="3">B34+B35</f>
        <v>179.6</v>
      </c>
      <c r="C33" s="35"/>
      <c r="D33" s="194" t="s">
        <v>61</v>
      </c>
    </row>
    <row r="34" spans="1:4" ht="15.75" x14ac:dyDescent="0.25">
      <c r="A34" s="25" t="s">
        <v>62</v>
      </c>
      <c r="B34" s="35">
        <v>0</v>
      </c>
      <c r="C34" s="35"/>
      <c r="D34" s="195" t="s">
        <v>220</v>
      </c>
    </row>
    <row r="35" spans="1:4" ht="15.75" x14ac:dyDescent="0.25">
      <c r="A35" s="25" t="s">
        <v>63</v>
      </c>
      <c r="B35" s="35">
        <v>179.6</v>
      </c>
      <c r="C35" s="35"/>
      <c r="D35" s="195" t="s">
        <v>221</v>
      </c>
    </row>
    <row r="36" spans="1:4" ht="15.75" x14ac:dyDescent="0.25">
      <c r="A36" s="2" t="s">
        <v>64</v>
      </c>
      <c r="B36" s="35">
        <f>B37+B38</f>
        <v>123.8</v>
      </c>
      <c r="C36" s="35"/>
      <c r="D36" s="192" t="s">
        <v>65</v>
      </c>
    </row>
    <row r="37" spans="1:4" ht="15.75" x14ac:dyDescent="0.25">
      <c r="A37" s="23" t="s">
        <v>66</v>
      </c>
      <c r="B37" s="35">
        <v>124.2</v>
      </c>
      <c r="C37" s="35"/>
      <c r="D37" s="189" t="s">
        <v>67</v>
      </c>
    </row>
    <row r="38" spans="1:4" ht="15.75" x14ac:dyDescent="0.25">
      <c r="A38" s="23" t="s">
        <v>68</v>
      </c>
      <c r="B38" s="35">
        <f>B39-B42</f>
        <v>-0.39999999999999947</v>
      </c>
      <c r="C38" s="35"/>
      <c r="D38" s="189" t="s">
        <v>69</v>
      </c>
    </row>
    <row r="39" spans="1:4" ht="15.75" x14ac:dyDescent="0.25">
      <c r="A39" s="24" t="s">
        <v>189</v>
      </c>
      <c r="B39" s="35">
        <f>B40+B41</f>
        <v>4.4000000000000004</v>
      </c>
      <c r="C39" s="35"/>
      <c r="D39" s="189" t="s">
        <v>70</v>
      </c>
    </row>
    <row r="40" spans="1:4" ht="15.75" x14ac:dyDescent="0.25">
      <c r="A40" s="26" t="s">
        <v>187</v>
      </c>
      <c r="B40" s="35">
        <v>0</v>
      </c>
      <c r="C40" s="35"/>
      <c r="D40" s="194" t="s">
        <v>71</v>
      </c>
    </row>
    <row r="41" spans="1:4" ht="15.75" x14ac:dyDescent="0.25">
      <c r="A41" s="26" t="s">
        <v>188</v>
      </c>
      <c r="B41" s="35">
        <v>4.4000000000000004</v>
      </c>
      <c r="C41" s="35"/>
      <c r="D41" s="197" t="s">
        <v>72</v>
      </c>
    </row>
    <row r="42" spans="1:4" ht="15.75" x14ac:dyDescent="0.25">
      <c r="A42" s="24" t="s">
        <v>190</v>
      </c>
      <c r="B42" s="35">
        <f>B43+B44</f>
        <v>4.8</v>
      </c>
      <c r="C42" s="35"/>
      <c r="D42" s="189" t="s">
        <v>73</v>
      </c>
    </row>
    <row r="43" spans="1:4" ht="15.75" x14ac:dyDescent="0.25">
      <c r="A43" s="26" t="s">
        <v>191</v>
      </c>
      <c r="B43" s="35">
        <v>0</v>
      </c>
      <c r="C43" s="35"/>
      <c r="D43" s="194" t="s">
        <v>74</v>
      </c>
    </row>
    <row r="44" spans="1:4" ht="15.75" x14ac:dyDescent="0.25">
      <c r="A44" s="26" t="s">
        <v>192</v>
      </c>
      <c r="B44" s="35">
        <f>B45+B46</f>
        <v>4.8</v>
      </c>
      <c r="C44" s="35"/>
      <c r="D44" s="197" t="s">
        <v>75</v>
      </c>
    </row>
    <row r="45" spans="1:4" ht="15.75" x14ac:dyDescent="0.25">
      <c r="A45" s="22" t="s">
        <v>227</v>
      </c>
      <c r="B45" s="35">
        <v>0</v>
      </c>
      <c r="C45" s="35"/>
      <c r="D45" s="189" t="s">
        <v>76</v>
      </c>
    </row>
    <row r="46" spans="1:4" ht="15.75" x14ac:dyDescent="0.25">
      <c r="A46" s="22" t="s">
        <v>228</v>
      </c>
      <c r="B46" s="35">
        <v>4.8</v>
      </c>
      <c r="C46" s="35"/>
      <c r="D46" s="189" t="s">
        <v>77</v>
      </c>
    </row>
    <row r="47" spans="1:4" ht="17.25" customHeight="1" x14ac:dyDescent="0.25">
      <c r="A47" s="218" t="s">
        <v>78</v>
      </c>
      <c r="B47" s="268"/>
      <c r="C47" s="70"/>
      <c r="D47" s="219" t="s">
        <v>79</v>
      </c>
    </row>
    <row r="48" spans="1:4" ht="35.25" customHeight="1" x14ac:dyDescent="0.25">
      <c r="A48" s="220" t="s">
        <v>326</v>
      </c>
      <c r="B48" s="269"/>
      <c r="C48" s="222"/>
      <c r="D48" s="223" t="s">
        <v>321</v>
      </c>
    </row>
    <row r="49" spans="1:4" ht="15.75" x14ac:dyDescent="0.25">
      <c r="A49" s="224" t="s">
        <v>212</v>
      </c>
      <c r="B49" s="270"/>
      <c r="C49" s="222"/>
      <c r="D49" s="225" t="s">
        <v>211</v>
      </c>
    </row>
    <row r="50" spans="1:4" ht="18.75" x14ac:dyDescent="0.3">
      <c r="A50" s="376" t="s">
        <v>377</v>
      </c>
      <c r="B50" s="376"/>
      <c r="C50" s="376"/>
      <c r="D50" s="376"/>
    </row>
    <row r="51" spans="1:4" ht="18.75" x14ac:dyDescent="0.3">
      <c r="A51" s="366" t="s">
        <v>269</v>
      </c>
      <c r="B51" s="366"/>
      <c r="C51" s="366"/>
      <c r="D51" s="366"/>
    </row>
    <row r="52" spans="1:4" ht="15.75" x14ac:dyDescent="0.25">
      <c r="A52" s="226" t="s">
        <v>80</v>
      </c>
      <c r="B52" s="370"/>
      <c r="C52" s="370"/>
      <c r="D52" s="217" t="s">
        <v>243</v>
      </c>
    </row>
    <row r="53" spans="1:4" ht="15.75" x14ac:dyDescent="0.25">
      <c r="A53" s="2" t="s">
        <v>2</v>
      </c>
      <c r="B53" s="57" t="s">
        <v>3</v>
      </c>
      <c r="C53" s="57" t="s">
        <v>4</v>
      </c>
      <c r="D53" s="189" t="s">
        <v>81</v>
      </c>
    </row>
    <row r="54" spans="1:4" ht="15.75" x14ac:dyDescent="0.25">
      <c r="A54" s="4" t="s">
        <v>82</v>
      </c>
      <c r="B54" s="35">
        <f>B55-B56</f>
        <v>1.2</v>
      </c>
      <c r="C54" s="35"/>
      <c r="D54" s="192" t="s">
        <v>83</v>
      </c>
    </row>
    <row r="55" spans="1:4" ht="15.75" x14ac:dyDescent="0.25">
      <c r="A55" s="2" t="s">
        <v>84</v>
      </c>
      <c r="B55" s="35">
        <v>2.4</v>
      </c>
      <c r="C55" s="35"/>
      <c r="D55" s="189" t="s">
        <v>85</v>
      </c>
    </row>
    <row r="56" spans="1:4" ht="15.75" x14ac:dyDescent="0.25">
      <c r="A56" s="2" t="s">
        <v>86</v>
      </c>
      <c r="B56" s="35">
        <v>1.2</v>
      </c>
      <c r="C56" s="35"/>
      <c r="D56" s="193" t="s">
        <v>87</v>
      </c>
    </row>
    <row r="57" spans="1:4" ht="15.75" x14ac:dyDescent="0.25">
      <c r="A57" s="198" t="s">
        <v>88</v>
      </c>
      <c r="B57" s="35">
        <f>B58+B61+B76+B92</f>
        <v>-3189</v>
      </c>
      <c r="C57" s="35"/>
      <c r="D57" s="192" t="s">
        <v>89</v>
      </c>
    </row>
    <row r="58" spans="1:4" ht="15.75" x14ac:dyDescent="0.25">
      <c r="A58" s="44" t="s">
        <v>90</v>
      </c>
      <c r="B58" s="35">
        <f>B59-B60</f>
        <v>1513.3</v>
      </c>
      <c r="C58" s="35"/>
      <c r="D58" s="192" t="s">
        <v>91</v>
      </c>
    </row>
    <row r="59" spans="1:4" ht="15.75" x14ac:dyDescent="0.25">
      <c r="A59" s="2" t="s">
        <v>92</v>
      </c>
      <c r="B59" s="35">
        <v>47.2</v>
      </c>
      <c r="C59" s="35"/>
      <c r="D59" s="191" t="s">
        <v>93</v>
      </c>
    </row>
    <row r="60" spans="1:4" ht="15.75" x14ac:dyDescent="0.25">
      <c r="A60" s="2" t="s">
        <v>94</v>
      </c>
      <c r="B60" s="55">
        <v>-1466.1</v>
      </c>
      <c r="C60" s="35"/>
      <c r="D60" s="191" t="s">
        <v>95</v>
      </c>
    </row>
    <row r="61" spans="1:4" ht="15.75" x14ac:dyDescent="0.25">
      <c r="A61" s="44" t="s">
        <v>96</v>
      </c>
      <c r="B61" s="35">
        <f>B62-B69</f>
        <v>333.50000000000011</v>
      </c>
      <c r="C61" s="35"/>
      <c r="D61" s="192" t="s">
        <v>97</v>
      </c>
    </row>
    <row r="62" spans="1:4" ht="15.75" x14ac:dyDescent="0.25">
      <c r="A62" s="199" t="s">
        <v>98</v>
      </c>
      <c r="B62" s="35">
        <f>B63+B66</f>
        <v>349.80000000000013</v>
      </c>
      <c r="C62" s="35"/>
      <c r="D62" s="191" t="s">
        <v>99</v>
      </c>
    </row>
    <row r="63" spans="1:4" ht="15.75" x14ac:dyDescent="0.25">
      <c r="A63" s="44" t="s">
        <v>100</v>
      </c>
      <c r="B63" s="35">
        <f>B64-B65</f>
        <v>349.60000000000014</v>
      </c>
      <c r="C63" s="35"/>
      <c r="D63" s="191" t="s">
        <v>101</v>
      </c>
    </row>
    <row r="64" spans="1:4" ht="15.75" x14ac:dyDescent="0.25">
      <c r="A64" s="45" t="s">
        <v>102</v>
      </c>
      <c r="B64" s="35">
        <v>1849.2</v>
      </c>
      <c r="C64" s="35"/>
      <c r="D64" s="191" t="s">
        <v>103</v>
      </c>
    </row>
    <row r="65" spans="1:4" ht="15.75" x14ac:dyDescent="0.25">
      <c r="A65" s="45" t="s">
        <v>104</v>
      </c>
      <c r="B65" s="35">
        <v>1499.6</v>
      </c>
      <c r="C65" s="35"/>
      <c r="D65" s="191" t="s">
        <v>105</v>
      </c>
    </row>
    <row r="66" spans="1:4" ht="15.75" x14ac:dyDescent="0.25">
      <c r="A66" s="44" t="s">
        <v>106</v>
      </c>
      <c r="B66" s="35">
        <f>B67-B68</f>
        <v>0.19999999999999998</v>
      </c>
      <c r="C66" s="35"/>
      <c r="D66" s="192" t="s">
        <v>107</v>
      </c>
    </row>
    <row r="67" spans="1:4" ht="15.75" x14ac:dyDescent="0.25">
      <c r="A67" s="45" t="s">
        <v>108</v>
      </c>
      <c r="B67" s="35">
        <v>0.3</v>
      </c>
      <c r="C67" s="35"/>
      <c r="D67" s="191" t="s">
        <v>103</v>
      </c>
    </row>
    <row r="68" spans="1:4" ht="15.75" x14ac:dyDescent="0.25">
      <c r="A68" s="45" t="s">
        <v>109</v>
      </c>
      <c r="B68" s="35">
        <v>0.1</v>
      </c>
      <c r="C68" s="35"/>
      <c r="D68" s="191" t="s">
        <v>105</v>
      </c>
    </row>
    <row r="69" spans="1:4" ht="15.75" x14ac:dyDescent="0.25">
      <c r="A69" s="199" t="s">
        <v>110</v>
      </c>
      <c r="B69" s="35">
        <f>B70+B73</f>
        <v>16.300000000000004</v>
      </c>
      <c r="C69" s="35"/>
      <c r="D69" s="193" t="s">
        <v>111</v>
      </c>
    </row>
    <row r="70" spans="1:4" ht="15.75" x14ac:dyDescent="0.25">
      <c r="A70" s="45" t="s">
        <v>112</v>
      </c>
      <c r="B70" s="35">
        <f>B71-B72</f>
        <v>0</v>
      </c>
      <c r="C70" s="35"/>
      <c r="D70" s="191" t="s">
        <v>101</v>
      </c>
    </row>
    <row r="71" spans="1:4" ht="15.75" x14ac:dyDescent="0.25">
      <c r="A71" s="45" t="s">
        <v>113</v>
      </c>
      <c r="B71" s="35">
        <v>0</v>
      </c>
      <c r="C71" s="35"/>
      <c r="D71" s="191" t="s">
        <v>103</v>
      </c>
    </row>
    <row r="72" spans="1:4" ht="15.75" x14ac:dyDescent="0.25">
      <c r="A72" s="45" t="s">
        <v>109</v>
      </c>
      <c r="B72" s="35">
        <v>0</v>
      </c>
      <c r="C72" s="35"/>
      <c r="D72" s="191" t="s">
        <v>105</v>
      </c>
    </row>
    <row r="73" spans="1:4" ht="15.75" x14ac:dyDescent="0.25">
      <c r="A73" s="46" t="s">
        <v>114</v>
      </c>
      <c r="B73" s="35">
        <f>B74-B75</f>
        <v>16.300000000000004</v>
      </c>
      <c r="C73" s="35"/>
      <c r="D73" s="191" t="s">
        <v>107</v>
      </c>
    </row>
    <row r="74" spans="1:4" ht="15.75" x14ac:dyDescent="0.25">
      <c r="A74" s="45" t="s">
        <v>113</v>
      </c>
      <c r="B74" s="55">
        <v>60.1</v>
      </c>
      <c r="C74" s="35"/>
      <c r="D74" s="191" t="s">
        <v>115</v>
      </c>
    </row>
    <row r="75" spans="1:4" ht="15.75" x14ac:dyDescent="0.25">
      <c r="A75" s="45" t="s">
        <v>116</v>
      </c>
      <c r="B75" s="55">
        <v>43.8</v>
      </c>
      <c r="C75" s="35"/>
      <c r="D75" s="191" t="s">
        <v>117</v>
      </c>
    </row>
    <row r="76" spans="1:4" ht="15.75" x14ac:dyDescent="0.25">
      <c r="A76" s="44" t="s">
        <v>118</v>
      </c>
      <c r="B76" s="35">
        <f>B77+B88+B91</f>
        <v>-925.60000000000036</v>
      </c>
      <c r="C76" s="35"/>
      <c r="D76" s="192" t="s">
        <v>119</v>
      </c>
    </row>
    <row r="77" spans="1:4" ht="15.75" x14ac:dyDescent="0.25">
      <c r="A77" s="47" t="s">
        <v>120</v>
      </c>
      <c r="B77" s="35">
        <f>B78-B83</f>
        <v>4992.3999999999996</v>
      </c>
      <c r="C77" s="35"/>
      <c r="D77" s="200" t="s">
        <v>121</v>
      </c>
    </row>
    <row r="78" spans="1:4" ht="15.75" x14ac:dyDescent="0.25">
      <c r="A78" s="199" t="s">
        <v>122</v>
      </c>
      <c r="B78" s="35">
        <f>B79+B80+B81+B82</f>
        <v>5491.4</v>
      </c>
      <c r="C78" s="35"/>
      <c r="D78" s="191" t="s">
        <v>123</v>
      </c>
    </row>
    <row r="79" spans="1:4" ht="15.75" x14ac:dyDescent="0.25">
      <c r="A79" s="201" t="s">
        <v>124</v>
      </c>
      <c r="B79" s="35">
        <v>0</v>
      </c>
      <c r="C79" s="35"/>
      <c r="D79" s="191" t="s">
        <v>125</v>
      </c>
    </row>
    <row r="80" spans="1:4" ht="15.75" x14ac:dyDescent="0.25">
      <c r="A80" s="48" t="s">
        <v>126</v>
      </c>
      <c r="B80" s="35">
        <v>5291.4</v>
      </c>
      <c r="C80" s="35"/>
      <c r="D80" s="191" t="s">
        <v>127</v>
      </c>
    </row>
    <row r="81" spans="1:4" ht="15.75" x14ac:dyDescent="0.25">
      <c r="A81" s="201" t="s">
        <v>128</v>
      </c>
      <c r="B81" s="35">
        <v>196.3</v>
      </c>
      <c r="C81" s="35"/>
      <c r="D81" s="191" t="s">
        <v>129</v>
      </c>
    </row>
    <row r="82" spans="1:4" ht="15.75" x14ac:dyDescent="0.25">
      <c r="A82" s="201" t="s">
        <v>130</v>
      </c>
      <c r="B82" s="35">
        <v>3.7</v>
      </c>
      <c r="C82" s="35"/>
      <c r="D82" s="191" t="s">
        <v>131</v>
      </c>
    </row>
    <row r="83" spans="1:4" ht="15.75" x14ac:dyDescent="0.25">
      <c r="A83" s="199" t="s">
        <v>110</v>
      </c>
      <c r="B83" s="35">
        <f>B84+B85+B86+B87</f>
        <v>499</v>
      </c>
      <c r="C83" s="35"/>
      <c r="D83" s="193" t="s">
        <v>132</v>
      </c>
    </row>
    <row r="84" spans="1:4" ht="15.75" x14ac:dyDescent="0.25">
      <c r="A84" s="202" t="s">
        <v>133</v>
      </c>
      <c r="B84" s="56" t="s">
        <v>296</v>
      </c>
      <c r="C84" s="35"/>
      <c r="D84" s="191" t="s">
        <v>134</v>
      </c>
    </row>
    <row r="85" spans="1:4" ht="15.75" x14ac:dyDescent="0.25">
      <c r="A85" s="201" t="s">
        <v>135</v>
      </c>
      <c r="B85" s="35">
        <v>0</v>
      </c>
      <c r="C85" s="35"/>
      <c r="D85" s="191" t="s">
        <v>136</v>
      </c>
    </row>
    <row r="86" spans="1:4" ht="15.75" x14ac:dyDescent="0.25">
      <c r="A86" s="201" t="s">
        <v>137</v>
      </c>
      <c r="B86" s="35">
        <v>0</v>
      </c>
      <c r="C86" s="35"/>
      <c r="D86" s="191" t="s">
        <v>138</v>
      </c>
    </row>
    <row r="87" spans="1:4" ht="15.75" x14ac:dyDescent="0.25">
      <c r="A87" s="201" t="s">
        <v>128</v>
      </c>
      <c r="B87" s="35">
        <v>0</v>
      </c>
      <c r="C87" s="35"/>
      <c r="D87" s="191" t="s">
        <v>129</v>
      </c>
    </row>
    <row r="88" spans="1:4" ht="32.25" customHeight="1" x14ac:dyDescent="0.25">
      <c r="A88" s="49" t="s">
        <v>140</v>
      </c>
      <c r="B88" s="35">
        <f>B89-B90</f>
        <v>-5863</v>
      </c>
      <c r="C88" s="35"/>
      <c r="D88" s="203" t="s">
        <v>226</v>
      </c>
    </row>
    <row r="89" spans="1:4" ht="15.75" x14ac:dyDescent="0.25">
      <c r="A89" s="199" t="s">
        <v>142</v>
      </c>
      <c r="B89" s="35">
        <v>-5844.6</v>
      </c>
      <c r="C89" s="35"/>
      <c r="D89" s="189" t="s">
        <v>143</v>
      </c>
    </row>
    <row r="90" spans="1:4" ht="15.75" x14ac:dyDescent="0.25">
      <c r="A90" s="199" t="s">
        <v>144</v>
      </c>
      <c r="B90" s="35">
        <v>18.399999999999999</v>
      </c>
      <c r="C90" s="35"/>
      <c r="D90" s="189" t="s">
        <v>145</v>
      </c>
    </row>
    <row r="91" spans="1:4" ht="15.75" x14ac:dyDescent="0.25">
      <c r="A91" s="50" t="s">
        <v>146</v>
      </c>
      <c r="B91" s="35">
        <v>-55</v>
      </c>
      <c r="C91" s="35"/>
      <c r="D91" s="189" t="s">
        <v>150</v>
      </c>
    </row>
    <row r="92" spans="1:4" ht="15.75" x14ac:dyDescent="0.25">
      <c r="A92" s="51" t="s">
        <v>151</v>
      </c>
      <c r="B92" s="35">
        <f>B95</f>
        <v>-4110.2</v>
      </c>
      <c r="C92" s="35"/>
      <c r="D92" s="191" t="s">
        <v>152</v>
      </c>
    </row>
    <row r="93" spans="1:4" ht="15.75" x14ac:dyDescent="0.25">
      <c r="A93" s="45" t="s">
        <v>153</v>
      </c>
      <c r="B93" s="35">
        <f>B94</f>
        <v>-4110.2</v>
      </c>
      <c r="C93" s="35"/>
      <c r="D93" s="191" t="s">
        <v>154</v>
      </c>
    </row>
    <row r="94" spans="1:4" ht="15.75" x14ac:dyDescent="0.25">
      <c r="A94" s="204" t="s">
        <v>155</v>
      </c>
      <c r="B94" s="35">
        <f>B95</f>
        <v>-4110.2</v>
      </c>
      <c r="C94" s="35"/>
      <c r="D94" s="191" t="s">
        <v>156</v>
      </c>
    </row>
    <row r="95" spans="1:4" ht="15.75" x14ac:dyDescent="0.25">
      <c r="A95" s="204" t="s">
        <v>157</v>
      </c>
      <c r="B95" s="35">
        <f>B96+B97+B98+B99</f>
        <v>-4110.2</v>
      </c>
      <c r="C95" s="35"/>
      <c r="D95" s="191" t="s">
        <v>158</v>
      </c>
    </row>
    <row r="96" spans="1:4" ht="15.75" x14ac:dyDescent="0.25">
      <c r="A96" s="205" t="s">
        <v>159</v>
      </c>
      <c r="B96" s="35">
        <v>0</v>
      </c>
      <c r="C96" s="35"/>
      <c r="D96" s="206" t="s">
        <v>160</v>
      </c>
    </row>
    <row r="97" spans="1:4" ht="15.75" x14ac:dyDescent="0.25">
      <c r="A97" s="205" t="s">
        <v>161</v>
      </c>
      <c r="B97" s="35">
        <v>-186.3</v>
      </c>
      <c r="C97" s="35"/>
      <c r="D97" s="206" t="s">
        <v>162</v>
      </c>
    </row>
    <row r="98" spans="1:4" ht="15.75" x14ac:dyDescent="0.25">
      <c r="A98" s="205" t="s">
        <v>163</v>
      </c>
      <c r="B98" s="35">
        <v>0</v>
      </c>
      <c r="C98" s="35"/>
      <c r="D98" s="206" t="s">
        <v>164</v>
      </c>
    </row>
    <row r="99" spans="1:4" ht="15.75" x14ac:dyDescent="0.25">
      <c r="A99" s="205" t="s">
        <v>165</v>
      </c>
      <c r="B99" s="35">
        <f>B100+B103</f>
        <v>-3923.9</v>
      </c>
      <c r="C99" s="35"/>
      <c r="D99" s="206" t="s">
        <v>166</v>
      </c>
    </row>
    <row r="100" spans="1:4" ht="15.75" x14ac:dyDescent="0.25">
      <c r="A100" s="207" t="s">
        <v>167</v>
      </c>
      <c r="B100" s="35">
        <f>B101+B102</f>
        <v>-4660.3</v>
      </c>
      <c r="C100" s="35"/>
      <c r="D100" s="208" t="s">
        <v>168</v>
      </c>
    </row>
    <row r="101" spans="1:4" ht="15.75" x14ac:dyDescent="0.25">
      <c r="A101" s="209" t="s">
        <v>169</v>
      </c>
      <c r="B101" s="35">
        <v>-2622.6</v>
      </c>
      <c r="C101" s="35"/>
      <c r="D101" s="194" t="s">
        <v>170</v>
      </c>
    </row>
    <row r="102" spans="1:4" ht="15.75" x14ac:dyDescent="0.25">
      <c r="A102" s="209" t="s">
        <v>171</v>
      </c>
      <c r="B102" s="35">
        <v>-2037.7</v>
      </c>
      <c r="C102" s="35"/>
      <c r="D102" s="189" t="s">
        <v>172</v>
      </c>
    </row>
    <row r="103" spans="1:4" ht="15.75" x14ac:dyDescent="0.25">
      <c r="A103" s="207" t="s">
        <v>173</v>
      </c>
      <c r="B103" s="35">
        <f>B104+B105+B106</f>
        <v>736.4</v>
      </c>
      <c r="C103" s="35"/>
      <c r="D103" s="208" t="s">
        <v>174</v>
      </c>
    </row>
    <row r="104" spans="1:4" ht="15.75" x14ac:dyDescent="0.25">
      <c r="A104" s="210" t="s">
        <v>175</v>
      </c>
      <c r="B104" s="35">
        <v>0</v>
      </c>
      <c r="C104" s="35"/>
      <c r="D104" s="189" t="s">
        <v>176</v>
      </c>
    </row>
    <row r="105" spans="1:4" ht="15.75" x14ac:dyDescent="0.25">
      <c r="A105" s="210" t="s">
        <v>177</v>
      </c>
      <c r="B105" s="35">
        <v>0</v>
      </c>
      <c r="C105" s="35"/>
      <c r="D105" s="189" t="s">
        <v>178</v>
      </c>
    </row>
    <row r="106" spans="1:4" ht="30" customHeight="1" x14ac:dyDescent="0.25">
      <c r="A106" s="52" t="s">
        <v>257</v>
      </c>
      <c r="B106" s="35">
        <v>736.4</v>
      </c>
      <c r="C106" s="35"/>
      <c r="D106" s="211" t="s">
        <v>256</v>
      </c>
    </row>
    <row r="107" spans="1:4" ht="15.75" x14ac:dyDescent="0.25">
      <c r="A107" s="207" t="s">
        <v>181</v>
      </c>
      <c r="B107" s="35">
        <v>0</v>
      </c>
      <c r="C107" s="35"/>
      <c r="D107" s="208" t="s">
        <v>182</v>
      </c>
    </row>
    <row r="108" spans="1:4" ht="55.5" customHeight="1" x14ac:dyDescent="0.25">
      <c r="A108" s="78" t="s">
        <v>258</v>
      </c>
      <c r="B108" s="35">
        <f>B57-(B5+B54)</f>
        <v>-5305.6297264900004</v>
      </c>
      <c r="C108" s="35"/>
      <c r="D108" s="212" t="s">
        <v>246</v>
      </c>
    </row>
    <row r="109" spans="1:4" ht="15" x14ac:dyDescent="0.25">
      <c r="A109" s="213"/>
      <c r="B109" s="213"/>
      <c r="C109" s="213"/>
      <c r="D109" s="213"/>
    </row>
    <row r="110" spans="1:4" ht="42.75" customHeight="1" x14ac:dyDescent="0.25">
      <c r="A110" s="214" t="s">
        <v>185</v>
      </c>
      <c r="B110" s="213"/>
      <c r="C110" s="213"/>
      <c r="D110" s="215" t="s">
        <v>194</v>
      </c>
    </row>
    <row r="111" spans="1:4" ht="15" x14ac:dyDescent="0.25">
      <c r="A111" s="266"/>
      <c r="B111" s="213"/>
      <c r="C111" s="213"/>
      <c r="D111" s="213"/>
    </row>
    <row r="112" spans="1:4" ht="15" x14ac:dyDescent="0.25">
      <c r="A112" s="229"/>
      <c r="B112" s="213"/>
      <c r="C112" s="213"/>
      <c r="D112" s="213"/>
    </row>
    <row r="113" spans="1:4" ht="18.75" x14ac:dyDescent="0.3">
      <c r="A113" s="366" t="s">
        <v>270</v>
      </c>
      <c r="B113" s="366"/>
      <c r="C113" s="366"/>
      <c r="D113" s="366"/>
    </row>
    <row r="114" spans="1:4" ht="18.75" x14ac:dyDescent="0.3">
      <c r="A114" s="366" t="s">
        <v>271</v>
      </c>
      <c r="B114" s="366"/>
      <c r="C114" s="366"/>
      <c r="D114" s="366"/>
    </row>
    <row r="115" spans="1:4" ht="15.75" x14ac:dyDescent="0.25">
      <c r="A115" s="216" t="s">
        <v>0</v>
      </c>
      <c r="B115" s="371"/>
      <c r="C115" s="371"/>
      <c r="D115" s="217" t="s">
        <v>243</v>
      </c>
    </row>
    <row r="116" spans="1:4" ht="15.75" x14ac:dyDescent="0.25">
      <c r="A116" s="2" t="s">
        <v>2</v>
      </c>
      <c r="B116" s="57" t="s">
        <v>3</v>
      </c>
      <c r="C116" s="57" t="s">
        <v>4</v>
      </c>
      <c r="D116" s="193" t="s">
        <v>5</v>
      </c>
    </row>
    <row r="117" spans="1:4" ht="15.75" x14ac:dyDescent="0.25">
      <c r="A117" s="4" t="s">
        <v>6</v>
      </c>
      <c r="B117" s="35">
        <f t="shared" ref="B117" si="4">B118+B138+B141+B148</f>
        <v>633.29967618000092</v>
      </c>
      <c r="C117" s="35"/>
      <c r="D117" s="192" t="s">
        <v>7</v>
      </c>
    </row>
    <row r="118" spans="1:4" ht="15.75" x14ac:dyDescent="0.25">
      <c r="A118" s="2" t="s">
        <v>8</v>
      </c>
      <c r="B118" s="35">
        <f t="shared" ref="B118" si="5">B119-B127</f>
        <v>4668.6110000000008</v>
      </c>
      <c r="C118" s="35"/>
      <c r="D118" s="191" t="s">
        <v>9</v>
      </c>
    </row>
    <row r="119" spans="1:4" ht="15.75" x14ac:dyDescent="0.25">
      <c r="A119" s="17" t="s">
        <v>10</v>
      </c>
      <c r="B119" s="35">
        <f t="shared" ref="B119" si="6">B120+B123+B126</f>
        <v>15530.2</v>
      </c>
      <c r="C119" s="35"/>
      <c r="D119" s="189" t="s">
        <v>11</v>
      </c>
    </row>
    <row r="120" spans="1:4" ht="15.75" x14ac:dyDescent="0.25">
      <c r="A120" s="18" t="s">
        <v>12</v>
      </c>
      <c r="B120" s="35">
        <f t="shared" ref="B120" si="7">B121+B122</f>
        <v>15408.6</v>
      </c>
      <c r="C120" s="35"/>
      <c r="D120" s="190" t="s">
        <v>13</v>
      </c>
    </row>
    <row r="121" spans="1:4" ht="15.75" x14ac:dyDescent="0.25">
      <c r="A121" s="18" t="s">
        <v>14</v>
      </c>
      <c r="B121" s="35">
        <v>15408.6</v>
      </c>
      <c r="C121" s="35"/>
      <c r="D121" s="190" t="s">
        <v>15</v>
      </c>
    </row>
    <row r="122" spans="1:4" ht="15.75" x14ac:dyDescent="0.25">
      <c r="A122" s="18" t="s">
        <v>16</v>
      </c>
      <c r="B122" s="35">
        <v>0</v>
      </c>
      <c r="C122" s="35"/>
      <c r="D122" s="190" t="s">
        <v>17</v>
      </c>
    </row>
    <row r="123" spans="1:4" ht="15.75" x14ac:dyDescent="0.25">
      <c r="A123" s="18" t="s">
        <v>18</v>
      </c>
      <c r="B123" s="35">
        <f t="shared" ref="B123" si="8">B124+B125</f>
        <v>59.2</v>
      </c>
      <c r="C123" s="35"/>
      <c r="D123" s="190" t="s">
        <v>19</v>
      </c>
    </row>
    <row r="124" spans="1:4" ht="15.75" x14ac:dyDescent="0.25">
      <c r="A124" s="18" t="s">
        <v>20</v>
      </c>
      <c r="B124" s="35">
        <v>59.2</v>
      </c>
      <c r="C124" s="35"/>
      <c r="D124" s="190" t="s">
        <v>21</v>
      </c>
    </row>
    <row r="125" spans="1:4" ht="15.75" x14ac:dyDescent="0.25">
      <c r="A125" s="18" t="s">
        <v>16</v>
      </c>
      <c r="B125" s="35">
        <v>0</v>
      </c>
      <c r="C125" s="35"/>
      <c r="D125" s="190" t="s">
        <v>17</v>
      </c>
    </row>
    <row r="126" spans="1:4" ht="22.5" customHeight="1" x14ac:dyDescent="0.25">
      <c r="A126" s="19" t="s">
        <v>22</v>
      </c>
      <c r="B126" s="35">
        <v>62.4</v>
      </c>
      <c r="C126" s="35"/>
      <c r="D126" s="190" t="s">
        <v>23</v>
      </c>
    </row>
    <row r="127" spans="1:4" ht="15.75" x14ac:dyDescent="0.25">
      <c r="A127" s="17" t="s">
        <v>24</v>
      </c>
      <c r="B127" s="35">
        <f t="shared" ref="B127:C127" si="9">B128+B134</f>
        <v>10861.589</v>
      </c>
      <c r="C127" s="35">
        <f t="shared" si="9"/>
        <v>12778.33</v>
      </c>
      <c r="D127" s="189" t="s">
        <v>25</v>
      </c>
    </row>
    <row r="128" spans="1:4" ht="15.75" x14ac:dyDescent="0.25">
      <c r="A128" s="20" t="s">
        <v>26</v>
      </c>
      <c r="B128" s="35">
        <f t="shared" ref="B128:C128" si="10">B129+B130+B131+B132+B133</f>
        <v>2811.1589999999997</v>
      </c>
      <c r="C128" s="35">
        <f t="shared" si="10"/>
        <v>3307.2400000000002</v>
      </c>
      <c r="D128" s="191" t="s">
        <v>27</v>
      </c>
    </row>
    <row r="129" spans="1:4" ht="15.75" x14ac:dyDescent="0.25">
      <c r="A129" s="21" t="s">
        <v>28</v>
      </c>
      <c r="B129" s="35">
        <v>788.3</v>
      </c>
      <c r="C129" s="35">
        <v>927.4</v>
      </c>
      <c r="D129" s="189" t="s">
        <v>29</v>
      </c>
    </row>
    <row r="130" spans="1:4" ht="15.75" x14ac:dyDescent="0.25">
      <c r="A130" s="21" t="s">
        <v>30</v>
      </c>
      <c r="B130" s="35">
        <v>1095.0999999999999</v>
      </c>
      <c r="C130" s="35">
        <v>1288.4000000000001</v>
      </c>
      <c r="D130" s="189" t="s">
        <v>31</v>
      </c>
    </row>
    <row r="131" spans="1:4" ht="15.75" x14ac:dyDescent="0.25">
      <c r="A131" s="20" t="s">
        <v>32</v>
      </c>
      <c r="B131" s="35">
        <v>478.5</v>
      </c>
      <c r="C131" s="35">
        <v>562.9</v>
      </c>
      <c r="D131" s="189" t="s">
        <v>33</v>
      </c>
    </row>
    <row r="132" spans="1:4" ht="15.75" x14ac:dyDescent="0.25">
      <c r="A132" s="20" t="s">
        <v>34</v>
      </c>
      <c r="B132" s="35">
        <v>449.25899999999996</v>
      </c>
      <c r="C132" s="35">
        <v>528.54</v>
      </c>
      <c r="D132" s="189" t="s">
        <v>35</v>
      </c>
    </row>
    <row r="133" spans="1:4" ht="15.75" x14ac:dyDescent="0.25">
      <c r="A133" s="20" t="s">
        <v>36</v>
      </c>
      <c r="B133" s="35">
        <v>0</v>
      </c>
      <c r="C133" s="35">
        <v>0</v>
      </c>
      <c r="D133" s="189" t="s">
        <v>37</v>
      </c>
    </row>
    <row r="134" spans="1:4" ht="15.75" x14ac:dyDescent="0.25">
      <c r="A134" s="20" t="s">
        <v>38</v>
      </c>
      <c r="B134" s="35">
        <f t="shared" ref="B134:C134" si="11">B135+B136+B137</f>
        <v>8050.4299999999994</v>
      </c>
      <c r="C134" s="35">
        <f t="shared" si="11"/>
        <v>9471.09</v>
      </c>
      <c r="D134" s="191" t="s">
        <v>39</v>
      </c>
    </row>
    <row r="135" spans="1:4" ht="15.75" x14ac:dyDescent="0.25">
      <c r="A135" s="22" t="s">
        <v>40</v>
      </c>
      <c r="B135" s="35">
        <v>2012.61</v>
      </c>
      <c r="C135" s="35">
        <v>2367.77</v>
      </c>
      <c r="D135" s="189" t="s">
        <v>41</v>
      </c>
    </row>
    <row r="136" spans="1:4" ht="15.75" x14ac:dyDescent="0.25">
      <c r="A136" s="22" t="s">
        <v>42</v>
      </c>
      <c r="B136" s="35">
        <v>6037.82</v>
      </c>
      <c r="C136" s="35">
        <v>7103.32</v>
      </c>
      <c r="D136" s="189" t="s">
        <v>43</v>
      </c>
    </row>
    <row r="137" spans="1:4" ht="15.75" x14ac:dyDescent="0.25">
      <c r="A137" s="22" t="s">
        <v>44</v>
      </c>
      <c r="B137" s="35">
        <v>0</v>
      </c>
      <c r="C137" s="35">
        <v>0</v>
      </c>
      <c r="D137" s="189" t="s">
        <v>45</v>
      </c>
    </row>
    <row r="138" spans="1:4" ht="15.75" x14ac:dyDescent="0.25">
      <c r="A138" s="2" t="s">
        <v>46</v>
      </c>
      <c r="B138" s="35">
        <f t="shared" ref="B138" si="12">B139-B140</f>
        <v>-3638.4474999999998</v>
      </c>
      <c r="C138" s="35"/>
      <c r="D138" s="191" t="s">
        <v>47</v>
      </c>
    </row>
    <row r="139" spans="1:4" ht="15.75" x14ac:dyDescent="0.25">
      <c r="A139" s="17" t="s">
        <v>48</v>
      </c>
      <c r="B139" s="35">
        <f>'[2]جدول الخدمات'!$AT$21</f>
        <v>1112.3610000000003</v>
      </c>
      <c r="C139" s="35"/>
      <c r="D139" s="189" t="s">
        <v>49</v>
      </c>
    </row>
    <row r="140" spans="1:4" ht="15.75" x14ac:dyDescent="0.25">
      <c r="A140" s="17" t="s">
        <v>50</v>
      </c>
      <c r="B140" s="35">
        <v>4750.8085000000001</v>
      </c>
      <c r="C140" s="35"/>
      <c r="D140" s="193" t="s">
        <v>51</v>
      </c>
    </row>
    <row r="141" spans="1:4" ht="15.75" x14ac:dyDescent="0.25">
      <c r="A141" s="2" t="s">
        <v>52</v>
      </c>
      <c r="B141" s="35">
        <f t="shared" ref="B141" si="13">B142+B143</f>
        <v>-463.66382382</v>
      </c>
      <c r="C141" s="35"/>
      <c r="D141" s="191" t="s">
        <v>53</v>
      </c>
    </row>
    <row r="142" spans="1:4" ht="15.75" x14ac:dyDescent="0.25">
      <c r="A142" s="23" t="s">
        <v>54</v>
      </c>
      <c r="B142" s="35">
        <v>11.8</v>
      </c>
      <c r="C142" s="35"/>
      <c r="D142" s="194" t="s">
        <v>55</v>
      </c>
    </row>
    <row r="143" spans="1:4" ht="15.75" x14ac:dyDescent="0.25">
      <c r="A143" s="23" t="s">
        <v>56</v>
      </c>
      <c r="B143" s="35">
        <f t="shared" ref="B143" si="14">B144-B145</f>
        <v>-475.46382382000002</v>
      </c>
      <c r="C143" s="35"/>
      <c r="D143" s="194" t="s">
        <v>57</v>
      </c>
    </row>
    <row r="144" spans="1:4" ht="15.75" x14ac:dyDescent="0.25">
      <c r="A144" s="24" t="s">
        <v>58</v>
      </c>
      <c r="B144" s="35">
        <v>66.136176179999993</v>
      </c>
      <c r="C144" s="35"/>
      <c r="D144" s="194" t="s">
        <v>59</v>
      </c>
    </row>
    <row r="145" spans="1:4" ht="15.75" x14ac:dyDescent="0.25">
      <c r="A145" s="24" t="s">
        <v>60</v>
      </c>
      <c r="B145" s="35">
        <f t="shared" ref="B145" si="15">B146+B147</f>
        <v>541.6</v>
      </c>
      <c r="C145" s="35"/>
      <c r="D145" s="194" t="s">
        <v>61</v>
      </c>
    </row>
    <row r="146" spans="1:4" ht="15.75" x14ac:dyDescent="0.25">
      <c r="A146" s="25" t="s">
        <v>62</v>
      </c>
      <c r="B146" s="35">
        <v>267.60000000000002</v>
      </c>
      <c r="C146" s="35"/>
      <c r="D146" s="195" t="s">
        <v>220</v>
      </c>
    </row>
    <row r="147" spans="1:4" ht="15.75" x14ac:dyDescent="0.25">
      <c r="A147" s="25" t="s">
        <v>63</v>
      </c>
      <c r="B147" s="35">
        <v>274</v>
      </c>
      <c r="C147" s="35"/>
      <c r="D147" s="195" t="s">
        <v>221</v>
      </c>
    </row>
    <row r="148" spans="1:4" ht="15.75" x14ac:dyDescent="0.25">
      <c r="A148" s="2" t="s">
        <v>64</v>
      </c>
      <c r="B148" s="35">
        <f t="shared" ref="B148" si="16">B149+B150</f>
        <v>66.800000000000011</v>
      </c>
      <c r="C148" s="35"/>
      <c r="D148" s="191" t="s">
        <v>65</v>
      </c>
    </row>
    <row r="149" spans="1:4" ht="15.75" x14ac:dyDescent="0.25">
      <c r="A149" s="23" t="s">
        <v>66</v>
      </c>
      <c r="B149" s="35">
        <v>70.900000000000006</v>
      </c>
      <c r="C149" s="35"/>
      <c r="D149" s="189" t="s">
        <v>67</v>
      </c>
    </row>
    <row r="150" spans="1:4" ht="15.75" x14ac:dyDescent="0.25">
      <c r="A150" s="23" t="s">
        <v>68</v>
      </c>
      <c r="B150" s="35">
        <f t="shared" ref="B150" si="17">B151-B154</f>
        <v>-4.0999999999999979</v>
      </c>
      <c r="C150" s="35"/>
      <c r="D150" s="189" t="s">
        <v>69</v>
      </c>
    </row>
    <row r="151" spans="1:4" ht="15.75" x14ac:dyDescent="0.25">
      <c r="A151" s="24" t="s">
        <v>189</v>
      </c>
      <c r="B151" s="35">
        <f t="shared" ref="B151" si="18">B152+B153</f>
        <v>14.3</v>
      </c>
      <c r="C151" s="35"/>
      <c r="D151" s="189" t="s">
        <v>70</v>
      </c>
    </row>
    <row r="152" spans="1:4" ht="15.75" x14ac:dyDescent="0.25">
      <c r="A152" s="26" t="s">
        <v>187</v>
      </c>
      <c r="B152" s="35">
        <v>0</v>
      </c>
      <c r="C152" s="35"/>
      <c r="D152" s="194" t="s">
        <v>71</v>
      </c>
    </row>
    <row r="153" spans="1:4" ht="15.75" x14ac:dyDescent="0.25">
      <c r="A153" s="26" t="s">
        <v>188</v>
      </c>
      <c r="B153" s="35">
        <v>14.3</v>
      </c>
      <c r="C153" s="35"/>
      <c r="D153" s="197" t="s">
        <v>72</v>
      </c>
    </row>
    <row r="154" spans="1:4" ht="15.75" x14ac:dyDescent="0.25">
      <c r="A154" s="24" t="s">
        <v>190</v>
      </c>
      <c r="B154" s="35">
        <f t="shared" ref="B154" si="19">B155+B156</f>
        <v>18.399999999999999</v>
      </c>
      <c r="C154" s="35"/>
      <c r="D154" s="189" t="s">
        <v>73</v>
      </c>
    </row>
    <row r="155" spans="1:4" ht="15.75" x14ac:dyDescent="0.25">
      <c r="A155" s="26" t="s">
        <v>191</v>
      </c>
      <c r="B155" s="35">
        <v>0</v>
      </c>
      <c r="C155" s="35"/>
      <c r="D155" s="194" t="s">
        <v>74</v>
      </c>
    </row>
    <row r="156" spans="1:4" ht="15.75" x14ac:dyDescent="0.25">
      <c r="A156" s="26" t="s">
        <v>192</v>
      </c>
      <c r="B156" s="35">
        <f t="shared" ref="B156" si="20">B157+B158</f>
        <v>18.399999999999999</v>
      </c>
      <c r="C156" s="35"/>
      <c r="D156" s="197" t="s">
        <v>75</v>
      </c>
    </row>
    <row r="157" spans="1:4" ht="15.75" x14ac:dyDescent="0.25">
      <c r="A157" s="22" t="s">
        <v>231</v>
      </c>
      <c r="B157" s="35">
        <v>0</v>
      </c>
      <c r="C157" s="35"/>
      <c r="D157" s="189" t="s">
        <v>76</v>
      </c>
    </row>
    <row r="158" spans="1:4" ht="15.75" x14ac:dyDescent="0.25">
      <c r="A158" s="22" t="s">
        <v>232</v>
      </c>
      <c r="B158" s="35">
        <v>18.399999999999999</v>
      </c>
      <c r="C158" s="35"/>
      <c r="D158" s="189" t="s">
        <v>77</v>
      </c>
    </row>
    <row r="159" spans="1:4" ht="24" customHeight="1" x14ac:dyDescent="0.25">
      <c r="A159" s="218" t="s">
        <v>78</v>
      </c>
      <c r="B159" s="72"/>
      <c r="C159" s="70"/>
      <c r="D159" s="219" t="s">
        <v>79</v>
      </c>
    </row>
    <row r="160" spans="1:4" ht="24.75" customHeight="1" x14ac:dyDescent="0.25">
      <c r="A160" s="220" t="s">
        <v>327</v>
      </c>
      <c r="B160" s="221"/>
      <c r="C160" s="222"/>
      <c r="D160" s="223" t="s">
        <v>322</v>
      </c>
    </row>
    <row r="161" spans="1:4" ht="15.75" x14ac:dyDescent="0.25">
      <c r="A161" s="224" t="s">
        <v>212</v>
      </c>
      <c r="B161" s="222"/>
      <c r="C161" s="222"/>
      <c r="D161" s="225" t="s">
        <v>211</v>
      </c>
    </row>
    <row r="162" spans="1:4" ht="18.75" x14ac:dyDescent="0.3">
      <c r="A162" s="366" t="s">
        <v>270</v>
      </c>
      <c r="B162" s="366"/>
      <c r="C162" s="366"/>
      <c r="D162" s="366"/>
    </row>
    <row r="163" spans="1:4" ht="18.75" x14ac:dyDescent="0.3">
      <c r="A163" s="366" t="s">
        <v>271</v>
      </c>
      <c r="B163" s="366"/>
      <c r="C163" s="366"/>
      <c r="D163" s="366"/>
    </row>
    <row r="164" spans="1:4" ht="15.75" x14ac:dyDescent="0.25">
      <c r="A164" s="226" t="s">
        <v>80</v>
      </c>
      <c r="B164" s="372"/>
      <c r="C164" s="372"/>
      <c r="D164" s="217" t="s">
        <v>243</v>
      </c>
    </row>
    <row r="165" spans="1:4" ht="15.75" x14ac:dyDescent="0.25">
      <c r="A165" s="2" t="s">
        <v>2</v>
      </c>
      <c r="B165" s="57" t="s">
        <v>3</v>
      </c>
      <c r="C165" s="57" t="s">
        <v>4</v>
      </c>
      <c r="D165" s="189" t="s">
        <v>81</v>
      </c>
    </row>
    <row r="166" spans="1:4" ht="15.75" x14ac:dyDescent="0.25">
      <c r="A166" s="4" t="s">
        <v>82</v>
      </c>
      <c r="B166" s="35">
        <f t="shared" ref="B166" si="21">B167-B168</f>
        <v>-2.2000000000000002</v>
      </c>
      <c r="C166" s="35"/>
      <c r="D166" s="192" t="s">
        <v>83</v>
      </c>
    </row>
    <row r="167" spans="1:4" ht="15.75" x14ac:dyDescent="0.25">
      <c r="A167" s="2" t="s">
        <v>84</v>
      </c>
      <c r="B167" s="35">
        <v>0</v>
      </c>
      <c r="C167" s="35"/>
      <c r="D167" s="189" t="s">
        <v>85</v>
      </c>
    </row>
    <row r="168" spans="1:4" ht="15.75" x14ac:dyDescent="0.25">
      <c r="A168" s="2" t="s">
        <v>86</v>
      </c>
      <c r="B168" s="35">
        <v>2.2000000000000002</v>
      </c>
      <c r="C168" s="35"/>
      <c r="D168" s="193" t="s">
        <v>87</v>
      </c>
    </row>
    <row r="169" spans="1:4" ht="15.75" x14ac:dyDescent="0.25">
      <c r="A169" s="198" t="s">
        <v>88</v>
      </c>
      <c r="B169" s="35">
        <f t="shared" ref="B169" si="22">B170+B173+B188+B204</f>
        <v>-852.89999999999986</v>
      </c>
      <c r="C169" s="35"/>
      <c r="D169" s="192" t="s">
        <v>89</v>
      </c>
    </row>
    <row r="170" spans="1:4" ht="15.75" x14ac:dyDescent="0.25">
      <c r="A170" s="44" t="s">
        <v>90</v>
      </c>
      <c r="B170" s="35">
        <f t="shared" ref="B170" si="23">B171-B172</f>
        <v>2447.9</v>
      </c>
      <c r="C170" s="35"/>
      <c r="D170" s="191" t="s">
        <v>91</v>
      </c>
    </row>
    <row r="171" spans="1:4" ht="15.75" x14ac:dyDescent="0.25">
      <c r="A171" s="2" t="s">
        <v>92</v>
      </c>
      <c r="B171" s="35">
        <v>42</v>
      </c>
      <c r="C171" s="35"/>
      <c r="D171" s="191" t="s">
        <v>93</v>
      </c>
    </row>
    <row r="172" spans="1:4" ht="15.75" x14ac:dyDescent="0.25">
      <c r="A172" s="2" t="s">
        <v>94</v>
      </c>
      <c r="B172" s="35">
        <v>-2405.9</v>
      </c>
      <c r="C172" s="35"/>
      <c r="D172" s="191" t="s">
        <v>95</v>
      </c>
    </row>
    <row r="173" spans="1:4" ht="15.75" x14ac:dyDescent="0.25">
      <c r="A173" s="44" t="s">
        <v>96</v>
      </c>
      <c r="B173" s="35">
        <f t="shared" ref="B173" si="24">B174-B181</f>
        <v>-1.999999999999909</v>
      </c>
      <c r="C173" s="35"/>
      <c r="D173" s="192" t="s">
        <v>97</v>
      </c>
    </row>
    <row r="174" spans="1:4" ht="15.75" x14ac:dyDescent="0.25">
      <c r="A174" s="199" t="s">
        <v>98</v>
      </c>
      <c r="B174" s="35">
        <f t="shared" ref="B174" si="25">B175+B178</f>
        <v>9.095502129241595E-14</v>
      </c>
      <c r="C174" s="35"/>
      <c r="D174" s="191" t="s">
        <v>99</v>
      </c>
    </row>
    <row r="175" spans="1:4" ht="15.75" x14ac:dyDescent="0.25">
      <c r="A175" s="44" t="s">
        <v>100</v>
      </c>
      <c r="B175" s="35">
        <f t="shared" ref="B175" si="26">B176-B177</f>
        <v>-9.9999999999909051E-2</v>
      </c>
      <c r="C175" s="35"/>
      <c r="D175" s="192" t="s">
        <v>101</v>
      </c>
    </row>
    <row r="176" spans="1:4" ht="15.75" x14ac:dyDescent="0.25">
      <c r="A176" s="45" t="s">
        <v>102</v>
      </c>
      <c r="B176" s="35">
        <v>1299.4000000000001</v>
      </c>
      <c r="C176" s="35"/>
      <c r="D176" s="191" t="s">
        <v>103</v>
      </c>
    </row>
    <row r="177" spans="1:4" ht="15.75" x14ac:dyDescent="0.25">
      <c r="A177" s="45" t="s">
        <v>104</v>
      </c>
      <c r="B177" s="35">
        <v>1299.5</v>
      </c>
      <c r="C177" s="35"/>
      <c r="D177" s="191" t="s">
        <v>105</v>
      </c>
    </row>
    <row r="178" spans="1:4" ht="15.75" x14ac:dyDescent="0.25">
      <c r="A178" s="44" t="s">
        <v>106</v>
      </c>
      <c r="B178" s="35">
        <f t="shared" ref="B178" si="27">B179-B180</f>
        <v>0.1</v>
      </c>
      <c r="C178" s="35"/>
      <c r="D178" s="192" t="s">
        <v>107</v>
      </c>
    </row>
    <row r="179" spans="1:4" ht="15.75" x14ac:dyDescent="0.25">
      <c r="A179" s="45" t="s">
        <v>108</v>
      </c>
      <c r="B179" s="35">
        <v>0.1</v>
      </c>
      <c r="C179" s="35"/>
      <c r="D179" s="191" t="s">
        <v>103</v>
      </c>
    </row>
    <row r="180" spans="1:4" ht="15.75" x14ac:dyDescent="0.25">
      <c r="A180" s="45" t="s">
        <v>109</v>
      </c>
      <c r="B180" s="35">
        <v>0</v>
      </c>
      <c r="C180" s="35"/>
      <c r="D180" s="191" t="s">
        <v>105</v>
      </c>
    </row>
    <row r="181" spans="1:4" ht="15.75" x14ac:dyDescent="0.25">
      <c r="A181" s="199" t="s">
        <v>110</v>
      </c>
      <c r="B181" s="35">
        <f t="shared" ref="B181" si="28">B182+B185</f>
        <v>2</v>
      </c>
      <c r="C181" s="35"/>
      <c r="D181" s="193" t="s">
        <v>111</v>
      </c>
    </row>
    <row r="182" spans="1:4" ht="15.75" x14ac:dyDescent="0.25">
      <c r="A182" s="45" t="s">
        <v>112</v>
      </c>
      <c r="B182" s="35">
        <f t="shared" ref="B182" si="29">B183-B184</f>
        <v>0</v>
      </c>
      <c r="C182" s="35"/>
      <c r="D182" s="191" t="s">
        <v>101</v>
      </c>
    </row>
    <row r="183" spans="1:4" ht="15.75" x14ac:dyDescent="0.25">
      <c r="A183" s="45" t="s">
        <v>113</v>
      </c>
      <c r="B183" s="35">
        <v>0</v>
      </c>
      <c r="C183" s="35"/>
      <c r="D183" s="191" t="s">
        <v>103</v>
      </c>
    </row>
    <row r="184" spans="1:4" ht="15.75" x14ac:dyDescent="0.25">
      <c r="A184" s="45" t="s">
        <v>109</v>
      </c>
      <c r="B184" s="35">
        <v>0</v>
      </c>
      <c r="C184" s="35"/>
      <c r="D184" s="191" t="s">
        <v>105</v>
      </c>
    </row>
    <row r="185" spans="1:4" ht="15.75" x14ac:dyDescent="0.25">
      <c r="A185" s="46" t="s">
        <v>114</v>
      </c>
      <c r="B185" s="35">
        <f t="shared" ref="B185" si="30">B186-B187</f>
        <v>2</v>
      </c>
      <c r="C185" s="35"/>
      <c r="D185" s="191" t="s">
        <v>107</v>
      </c>
    </row>
    <row r="186" spans="1:4" ht="15.75" x14ac:dyDescent="0.25">
      <c r="A186" s="45" t="s">
        <v>113</v>
      </c>
      <c r="B186" s="35">
        <v>11.9</v>
      </c>
      <c r="C186" s="35"/>
      <c r="D186" s="191" t="s">
        <v>115</v>
      </c>
    </row>
    <row r="187" spans="1:4" ht="15.75" x14ac:dyDescent="0.25">
      <c r="A187" s="45" t="s">
        <v>116</v>
      </c>
      <c r="B187" s="35">
        <v>9.9</v>
      </c>
      <c r="C187" s="35"/>
      <c r="D187" s="191" t="s">
        <v>117</v>
      </c>
    </row>
    <row r="188" spans="1:4" ht="15.75" x14ac:dyDescent="0.25">
      <c r="A188" s="44" t="s">
        <v>118</v>
      </c>
      <c r="B188" s="35">
        <f t="shared" ref="B188" si="31">B189+B200+B203</f>
        <v>-873.3</v>
      </c>
      <c r="C188" s="35"/>
      <c r="D188" s="192" t="s">
        <v>119</v>
      </c>
    </row>
    <row r="189" spans="1:4" ht="15.75" x14ac:dyDescent="0.25">
      <c r="A189" s="47" t="s">
        <v>120</v>
      </c>
      <c r="B189" s="35">
        <f t="shared" ref="B189" si="32">B190-B195</f>
        <v>-926.3</v>
      </c>
      <c r="C189" s="35"/>
      <c r="D189" s="200" t="s">
        <v>121</v>
      </c>
    </row>
    <row r="190" spans="1:4" ht="15.75" x14ac:dyDescent="0.25">
      <c r="A190" s="199" t="s">
        <v>122</v>
      </c>
      <c r="B190" s="35">
        <f t="shared" ref="B190" si="33">B191+B192+B193+B194</f>
        <v>-2262.6</v>
      </c>
      <c r="C190" s="35"/>
      <c r="D190" s="191" t="s">
        <v>123</v>
      </c>
    </row>
    <row r="191" spans="1:4" ht="15.75" x14ac:dyDescent="0.25">
      <c r="A191" s="201" t="s">
        <v>124</v>
      </c>
      <c r="B191" s="35">
        <v>0</v>
      </c>
      <c r="C191" s="35"/>
      <c r="D191" s="191" t="s">
        <v>125</v>
      </c>
    </row>
    <row r="192" spans="1:4" ht="15.75" x14ac:dyDescent="0.25">
      <c r="A192" s="48" t="s">
        <v>126</v>
      </c>
      <c r="B192" s="35">
        <v>-2420.4</v>
      </c>
      <c r="C192" s="35"/>
      <c r="D192" s="191" t="s">
        <v>127</v>
      </c>
    </row>
    <row r="193" spans="1:4" ht="15.75" x14ac:dyDescent="0.25">
      <c r="A193" s="201" t="s">
        <v>128</v>
      </c>
      <c r="B193" s="35">
        <v>119.3</v>
      </c>
      <c r="C193" s="35"/>
      <c r="D193" s="191" t="s">
        <v>129</v>
      </c>
    </row>
    <row r="194" spans="1:4" ht="15.75" x14ac:dyDescent="0.25">
      <c r="A194" s="201" t="s">
        <v>130</v>
      </c>
      <c r="B194" s="35">
        <v>38.5</v>
      </c>
      <c r="C194" s="35"/>
      <c r="D194" s="191" t="s">
        <v>131</v>
      </c>
    </row>
    <row r="195" spans="1:4" ht="15.75" x14ac:dyDescent="0.25">
      <c r="A195" s="199" t="s">
        <v>110</v>
      </c>
      <c r="B195" s="35">
        <f t="shared" ref="B195" si="34">B196+B197+B198+B199</f>
        <v>-1336.3</v>
      </c>
      <c r="C195" s="35"/>
      <c r="D195" s="193" t="s">
        <v>132</v>
      </c>
    </row>
    <row r="196" spans="1:4" ht="15.75" x14ac:dyDescent="0.25">
      <c r="A196" s="202" t="s">
        <v>133</v>
      </c>
      <c r="B196" s="35">
        <v>-449.3</v>
      </c>
      <c r="C196" s="35"/>
      <c r="D196" s="191" t="s">
        <v>134</v>
      </c>
    </row>
    <row r="197" spans="1:4" ht="15.75" x14ac:dyDescent="0.25">
      <c r="A197" s="201" t="s">
        <v>135</v>
      </c>
      <c r="B197" s="35">
        <v>-140.1</v>
      </c>
      <c r="C197" s="35"/>
      <c r="D197" s="191" t="s">
        <v>136</v>
      </c>
    </row>
    <row r="198" spans="1:4" ht="15.75" x14ac:dyDescent="0.25">
      <c r="A198" s="201" t="s">
        <v>137</v>
      </c>
      <c r="B198" s="35">
        <v>-746.9</v>
      </c>
      <c r="C198" s="35"/>
      <c r="D198" s="191" t="s">
        <v>138</v>
      </c>
    </row>
    <row r="199" spans="1:4" ht="15.75" x14ac:dyDescent="0.25">
      <c r="A199" s="201" t="s">
        <v>128</v>
      </c>
      <c r="B199" s="35">
        <v>0</v>
      </c>
      <c r="C199" s="35"/>
      <c r="D199" s="191" t="s">
        <v>233</v>
      </c>
    </row>
    <row r="200" spans="1:4" ht="30.75" customHeight="1" x14ac:dyDescent="0.25">
      <c r="A200" s="49" t="s">
        <v>140</v>
      </c>
      <c r="B200" s="35">
        <f t="shared" ref="B200" si="35">B201-B202</f>
        <v>4.9999999999999982</v>
      </c>
      <c r="C200" s="35"/>
      <c r="D200" s="203" t="s">
        <v>222</v>
      </c>
    </row>
    <row r="201" spans="1:4" ht="15.75" x14ac:dyDescent="0.25">
      <c r="A201" s="199" t="s">
        <v>142</v>
      </c>
      <c r="B201" s="35">
        <v>20.399999999999999</v>
      </c>
      <c r="C201" s="35"/>
      <c r="D201" s="189" t="s">
        <v>143</v>
      </c>
    </row>
    <row r="202" spans="1:4" ht="15.75" x14ac:dyDescent="0.25">
      <c r="A202" s="199" t="s">
        <v>144</v>
      </c>
      <c r="B202" s="35">
        <v>15.4</v>
      </c>
      <c r="C202" s="35"/>
      <c r="D202" s="189" t="s">
        <v>145</v>
      </c>
    </row>
    <row r="203" spans="1:4" ht="15.75" x14ac:dyDescent="0.25">
      <c r="A203" s="50" t="s">
        <v>146</v>
      </c>
      <c r="B203" s="35">
        <v>48</v>
      </c>
      <c r="C203" s="35"/>
      <c r="D203" s="200" t="s">
        <v>150</v>
      </c>
    </row>
    <row r="204" spans="1:4" ht="15.75" x14ac:dyDescent="0.25">
      <c r="A204" s="51" t="s">
        <v>151</v>
      </c>
      <c r="B204" s="35">
        <f t="shared" ref="B204" si="36">B207</f>
        <v>-2425.5</v>
      </c>
      <c r="C204" s="35"/>
      <c r="D204" s="192" t="s">
        <v>152</v>
      </c>
    </row>
    <row r="205" spans="1:4" ht="15.75" x14ac:dyDescent="0.25">
      <c r="A205" s="45" t="s">
        <v>153</v>
      </c>
      <c r="B205" s="35">
        <f t="shared" ref="B205:B206" si="37">B206</f>
        <v>-2425.5</v>
      </c>
      <c r="C205" s="35"/>
      <c r="D205" s="191" t="s">
        <v>154</v>
      </c>
    </row>
    <row r="206" spans="1:4" ht="15.75" x14ac:dyDescent="0.25">
      <c r="A206" s="204" t="s">
        <v>155</v>
      </c>
      <c r="B206" s="35">
        <f t="shared" si="37"/>
        <v>-2425.5</v>
      </c>
      <c r="C206" s="35"/>
      <c r="D206" s="191" t="s">
        <v>156</v>
      </c>
    </row>
    <row r="207" spans="1:4" ht="15.75" x14ac:dyDescent="0.25">
      <c r="A207" s="204" t="s">
        <v>157</v>
      </c>
      <c r="B207" s="35">
        <f t="shared" ref="B207" si="38">B208+B209+B210+B211</f>
        <v>-2425.5</v>
      </c>
      <c r="C207" s="35"/>
      <c r="D207" s="191" t="s">
        <v>158</v>
      </c>
    </row>
    <row r="208" spans="1:4" ht="15.75" x14ac:dyDescent="0.25">
      <c r="A208" s="205" t="s">
        <v>159</v>
      </c>
      <c r="B208" s="35">
        <v>0</v>
      </c>
      <c r="C208" s="35"/>
      <c r="D208" s="206" t="s">
        <v>160</v>
      </c>
    </row>
    <row r="209" spans="1:4" ht="15.75" x14ac:dyDescent="0.25">
      <c r="A209" s="205" t="s">
        <v>161</v>
      </c>
      <c r="B209" s="35">
        <v>-134.69999999999999</v>
      </c>
      <c r="C209" s="35"/>
      <c r="D209" s="206" t="s">
        <v>162</v>
      </c>
    </row>
    <row r="210" spans="1:4" ht="15.75" x14ac:dyDescent="0.25">
      <c r="A210" s="205" t="s">
        <v>163</v>
      </c>
      <c r="B210" s="35">
        <v>0</v>
      </c>
      <c r="C210" s="35"/>
      <c r="D210" s="206" t="s">
        <v>164</v>
      </c>
    </row>
    <row r="211" spans="1:4" ht="15.75" x14ac:dyDescent="0.25">
      <c r="A211" s="205" t="s">
        <v>165</v>
      </c>
      <c r="B211" s="35">
        <f>B212+B215</f>
        <v>-2290.8000000000002</v>
      </c>
      <c r="C211" s="35"/>
      <c r="D211" s="206" t="s">
        <v>166</v>
      </c>
    </row>
    <row r="212" spans="1:4" ht="15.75" x14ac:dyDescent="0.25">
      <c r="A212" s="207" t="s">
        <v>167</v>
      </c>
      <c r="B212" s="35">
        <f t="shared" ref="B212" si="39">B213+B214</f>
        <v>-5887</v>
      </c>
      <c r="C212" s="35"/>
      <c r="D212" s="208" t="s">
        <v>168</v>
      </c>
    </row>
    <row r="213" spans="1:4" ht="15.75" x14ac:dyDescent="0.25">
      <c r="A213" s="209" t="s">
        <v>169</v>
      </c>
      <c r="B213" s="35">
        <v>-6043.1</v>
      </c>
      <c r="C213" s="35"/>
      <c r="D213" s="194" t="s">
        <v>170</v>
      </c>
    </row>
    <row r="214" spans="1:4" ht="15.75" x14ac:dyDescent="0.25">
      <c r="A214" s="209" t="s">
        <v>171</v>
      </c>
      <c r="B214" s="35">
        <v>156.1</v>
      </c>
      <c r="C214" s="35"/>
      <c r="D214" s="189" t="s">
        <v>172</v>
      </c>
    </row>
    <row r="215" spans="1:4" ht="15.75" x14ac:dyDescent="0.25">
      <c r="A215" s="207" t="s">
        <v>173</v>
      </c>
      <c r="B215" s="35">
        <f t="shared" ref="B215" si="40">B216+B217+B218</f>
        <v>3596.2</v>
      </c>
      <c r="C215" s="35"/>
      <c r="D215" s="208" t="s">
        <v>174</v>
      </c>
    </row>
    <row r="216" spans="1:4" ht="15.75" x14ac:dyDescent="0.25">
      <c r="A216" s="210" t="s">
        <v>175</v>
      </c>
      <c r="B216" s="35">
        <v>0</v>
      </c>
      <c r="C216" s="35"/>
      <c r="D216" s="189" t="s">
        <v>176</v>
      </c>
    </row>
    <row r="217" spans="1:4" ht="15.75" x14ac:dyDescent="0.25">
      <c r="A217" s="210" t="s">
        <v>177</v>
      </c>
      <c r="B217" s="35">
        <v>0</v>
      </c>
      <c r="C217" s="35"/>
      <c r="D217" s="189" t="s">
        <v>178</v>
      </c>
    </row>
    <row r="218" spans="1:4" ht="28.5" customHeight="1" x14ac:dyDescent="0.25">
      <c r="A218" s="52" t="s">
        <v>210</v>
      </c>
      <c r="B218" s="35">
        <v>3596.2</v>
      </c>
      <c r="C218" s="35"/>
      <c r="D218" s="211" t="s">
        <v>209</v>
      </c>
    </row>
    <row r="219" spans="1:4" ht="15.75" x14ac:dyDescent="0.25">
      <c r="A219" s="207" t="s">
        <v>181</v>
      </c>
      <c r="B219" s="35">
        <v>0</v>
      </c>
      <c r="C219" s="35"/>
      <c r="D219" s="208" t="s">
        <v>182</v>
      </c>
    </row>
    <row r="220" spans="1:4" ht="50.25" customHeight="1" x14ac:dyDescent="0.25">
      <c r="A220" s="74" t="s">
        <v>259</v>
      </c>
      <c r="B220" s="35">
        <f t="shared" ref="B220" si="41">B169-(B117+B166)</f>
        <v>-1483.9996761800007</v>
      </c>
      <c r="C220" s="35"/>
      <c r="D220" s="212" t="s">
        <v>223</v>
      </c>
    </row>
    <row r="221" spans="1:4" ht="15" x14ac:dyDescent="0.25">
      <c r="A221" s="213"/>
      <c r="B221" s="213"/>
      <c r="C221" s="213"/>
      <c r="D221" s="213"/>
    </row>
    <row r="222" spans="1:4" ht="48.75" customHeight="1" x14ac:dyDescent="0.25">
      <c r="A222" s="214" t="s">
        <v>185</v>
      </c>
      <c r="B222" s="213"/>
      <c r="C222" s="213"/>
      <c r="D222" s="215" t="s">
        <v>260</v>
      </c>
    </row>
    <row r="223" spans="1:4" ht="15" x14ac:dyDescent="0.25">
      <c r="A223" s="213"/>
      <c r="B223" s="213"/>
      <c r="C223" s="213"/>
      <c r="D223" s="213"/>
    </row>
    <row r="224" spans="1:4" ht="15" x14ac:dyDescent="0.25">
      <c r="A224" s="213"/>
      <c r="B224" s="213"/>
      <c r="C224" s="213"/>
      <c r="D224" s="213"/>
    </row>
    <row r="225" spans="1:4" ht="15" x14ac:dyDescent="0.25">
      <c r="A225" s="213"/>
      <c r="B225" s="213"/>
      <c r="C225" s="213"/>
      <c r="D225" s="213"/>
    </row>
    <row r="226" spans="1:4" ht="15" x14ac:dyDescent="0.25">
      <c r="A226" s="213"/>
      <c r="B226" s="213"/>
      <c r="C226" s="213"/>
      <c r="D226" s="213"/>
    </row>
    <row r="227" spans="1:4" ht="18.75" x14ac:dyDescent="0.3">
      <c r="A227" s="366" t="s">
        <v>272</v>
      </c>
      <c r="B227" s="366"/>
      <c r="C227" s="366"/>
      <c r="D227" s="366"/>
    </row>
    <row r="228" spans="1:4" ht="18.75" x14ac:dyDescent="0.3">
      <c r="A228" s="366" t="s">
        <v>273</v>
      </c>
      <c r="B228" s="366"/>
      <c r="C228" s="366"/>
      <c r="D228" s="366"/>
    </row>
    <row r="229" spans="1:4" ht="15.75" x14ac:dyDescent="0.25">
      <c r="A229" s="216" t="s">
        <v>0</v>
      </c>
      <c r="B229" s="373"/>
      <c r="C229" s="373"/>
      <c r="D229" s="217" t="s">
        <v>243</v>
      </c>
    </row>
    <row r="230" spans="1:4" ht="15.75" x14ac:dyDescent="0.25">
      <c r="A230" s="2" t="s">
        <v>2</v>
      </c>
      <c r="B230" s="3" t="s">
        <v>3</v>
      </c>
      <c r="C230" s="3" t="s">
        <v>4</v>
      </c>
      <c r="D230" s="193" t="s">
        <v>5</v>
      </c>
    </row>
    <row r="231" spans="1:4" ht="15.75" x14ac:dyDescent="0.25">
      <c r="A231" s="4" t="s">
        <v>6</v>
      </c>
      <c r="B231" s="35">
        <f t="shared" ref="B231" si="42">B232+B252+B255+B262</f>
        <v>-3036.6144461599993</v>
      </c>
      <c r="C231" s="35"/>
      <c r="D231" s="192" t="s">
        <v>7</v>
      </c>
    </row>
    <row r="232" spans="1:4" ht="15.75" x14ac:dyDescent="0.25">
      <c r="A232" s="2" t="s">
        <v>8</v>
      </c>
      <c r="B232" s="35">
        <f t="shared" ref="B232" si="43">B233-B241</f>
        <v>1286.0355</v>
      </c>
      <c r="C232" s="35"/>
      <c r="D232" s="191" t="s">
        <v>9</v>
      </c>
    </row>
    <row r="233" spans="1:4" ht="15.75" x14ac:dyDescent="0.25">
      <c r="A233" s="17" t="s">
        <v>10</v>
      </c>
      <c r="B233" s="35">
        <f t="shared" ref="B233" si="44">B234+B237+B240</f>
        <v>13280.31</v>
      </c>
      <c r="C233" s="35"/>
      <c r="D233" s="189" t="s">
        <v>11</v>
      </c>
    </row>
    <row r="234" spans="1:4" ht="15.75" x14ac:dyDescent="0.25">
      <c r="A234" s="18" t="s">
        <v>12</v>
      </c>
      <c r="B234" s="35">
        <f t="shared" ref="B234" si="45">B235+B236</f>
        <v>13195.81</v>
      </c>
      <c r="C234" s="35"/>
      <c r="D234" s="190" t="s">
        <v>13</v>
      </c>
    </row>
    <row r="235" spans="1:4" ht="15.75" x14ac:dyDescent="0.25">
      <c r="A235" s="18" t="s">
        <v>14</v>
      </c>
      <c r="B235" s="35">
        <v>13195.81</v>
      </c>
      <c r="C235" s="35"/>
      <c r="D235" s="190" t="s">
        <v>15</v>
      </c>
    </row>
    <row r="236" spans="1:4" ht="15.75" x14ac:dyDescent="0.25">
      <c r="A236" s="18" t="s">
        <v>16</v>
      </c>
      <c r="B236" s="35">
        <v>0</v>
      </c>
      <c r="C236" s="35"/>
      <c r="D236" s="190" t="s">
        <v>17</v>
      </c>
    </row>
    <row r="237" spans="1:4" ht="15.75" x14ac:dyDescent="0.25">
      <c r="A237" s="18" t="s">
        <v>18</v>
      </c>
      <c r="B237" s="35">
        <f t="shared" ref="B237" si="46">B238+B239</f>
        <v>47.099999999999994</v>
      </c>
      <c r="C237" s="35"/>
      <c r="D237" s="190" t="s">
        <v>19</v>
      </c>
    </row>
    <row r="238" spans="1:4" ht="15.75" x14ac:dyDescent="0.25">
      <c r="A238" s="18" t="s">
        <v>20</v>
      </c>
      <c r="B238" s="35">
        <v>27.9</v>
      </c>
      <c r="C238" s="35"/>
      <c r="D238" s="190" t="s">
        <v>21</v>
      </c>
    </row>
    <row r="239" spans="1:4" ht="15.75" x14ac:dyDescent="0.25">
      <c r="A239" s="18" t="s">
        <v>16</v>
      </c>
      <c r="B239" s="35">
        <v>19.2</v>
      </c>
      <c r="C239" s="35"/>
      <c r="D239" s="190" t="s">
        <v>17</v>
      </c>
    </row>
    <row r="240" spans="1:4" ht="20.25" customHeight="1" x14ac:dyDescent="0.25">
      <c r="A240" s="19" t="s">
        <v>22</v>
      </c>
      <c r="B240" s="35">
        <v>37.4</v>
      </c>
      <c r="C240" s="35"/>
      <c r="D240" s="190" t="s">
        <v>23</v>
      </c>
    </row>
    <row r="241" spans="1:4" ht="15.75" x14ac:dyDescent="0.25">
      <c r="A241" s="17" t="s">
        <v>24</v>
      </c>
      <c r="B241" s="35">
        <f t="shared" ref="B241:C241" si="47">B242+B248</f>
        <v>11994.2745</v>
      </c>
      <c r="C241" s="35">
        <f t="shared" si="47"/>
        <v>14110.949999999999</v>
      </c>
      <c r="D241" s="189" t="s">
        <v>25</v>
      </c>
    </row>
    <row r="242" spans="1:4" ht="15.75" x14ac:dyDescent="0.25">
      <c r="A242" s="20" t="s">
        <v>26</v>
      </c>
      <c r="B242" s="35">
        <f t="shared" ref="B242:C242" si="48">B243+B244+B245+B246+B247</f>
        <v>1694.4245000000001</v>
      </c>
      <c r="C242" s="35">
        <f t="shared" si="48"/>
        <v>1993.47</v>
      </c>
      <c r="D242" s="191" t="s">
        <v>27</v>
      </c>
    </row>
    <row r="243" spans="1:4" ht="15.75" x14ac:dyDescent="0.25">
      <c r="A243" s="21" t="s">
        <v>28</v>
      </c>
      <c r="B243" s="35">
        <v>287.8</v>
      </c>
      <c r="C243" s="35">
        <v>338.6</v>
      </c>
      <c r="D243" s="189" t="s">
        <v>29</v>
      </c>
    </row>
    <row r="244" spans="1:4" ht="15.75" x14ac:dyDescent="0.25">
      <c r="A244" s="21" t="s">
        <v>30</v>
      </c>
      <c r="B244" s="35">
        <v>678.2</v>
      </c>
      <c r="C244" s="35">
        <v>797.9</v>
      </c>
      <c r="D244" s="189" t="s">
        <v>31</v>
      </c>
    </row>
    <row r="245" spans="1:4" ht="15.75" x14ac:dyDescent="0.25">
      <c r="A245" s="20" t="s">
        <v>32</v>
      </c>
      <c r="B245" s="35">
        <f>(C245-(C245*0.15))</f>
        <v>507.45850000000002</v>
      </c>
      <c r="C245" s="35">
        <v>597.01</v>
      </c>
      <c r="D245" s="189" t="s">
        <v>33</v>
      </c>
    </row>
    <row r="246" spans="1:4" ht="15.75" x14ac:dyDescent="0.25">
      <c r="A246" s="20" t="s">
        <v>34</v>
      </c>
      <c r="B246" s="35">
        <v>220.96600000000004</v>
      </c>
      <c r="C246" s="35">
        <v>259.96000000000004</v>
      </c>
      <c r="D246" s="189" t="s">
        <v>35</v>
      </c>
    </row>
    <row r="247" spans="1:4" ht="15.75" x14ac:dyDescent="0.25">
      <c r="A247" s="20" t="s">
        <v>36</v>
      </c>
      <c r="B247" s="35">
        <v>0</v>
      </c>
      <c r="C247" s="35">
        <v>0</v>
      </c>
      <c r="D247" s="189" t="s">
        <v>37</v>
      </c>
    </row>
    <row r="248" spans="1:4" ht="15.75" x14ac:dyDescent="0.25">
      <c r="A248" s="20" t="s">
        <v>38</v>
      </c>
      <c r="B248" s="35">
        <f t="shared" ref="B248:C248" si="49">B249+B250+B251</f>
        <v>10299.85</v>
      </c>
      <c r="C248" s="35">
        <f t="shared" si="49"/>
        <v>12117.48</v>
      </c>
      <c r="D248" s="191" t="s">
        <v>39</v>
      </c>
    </row>
    <row r="249" spans="1:4" ht="15.75" x14ac:dyDescent="0.25">
      <c r="A249" s="22" t="s">
        <v>40</v>
      </c>
      <c r="B249" s="35">
        <v>2574.96</v>
      </c>
      <c r="C249" s="35">
        <v>3029.37</v>
      </c>
      <c r="D249" s="189" t="s">
        <v>41</v>
      </c>
    </row>
    <row r="250" spans="1:4" ht="15.75" x14ac:dyDescent="0.25">
      <c r="A250" s="22" t="s">
        <v>42</v>
      </c>
      <c r="B250" s="35">
        <v>7724.89</v>
      </c>
      <c r="C250" s="35">
        <v>9088.11</v>
      </c>
      <c r="D250" s="189" t="s">
        <v>43</v>
      </c>
    </row>
    <row r="251" spans="1:4" ht="15.75" x14ac:dyDescent="0.25">
      <c r="A251" s="22" t="s">
        <v>44</v>
      </c>
      <c r="B251" s="35">
        <v>0</v>
      </c>
      <c r="C251" s="35">
        <v>0</v>
      </c>
      <c r="D251" s="189" t="s">
        <v>45</v>
      </c>
    </row>
    <row r="252" spans="1:4" ht="15.75" x14ac:dyDescent="0.25">
      <c r="A252" s="2" t="s">
        <v>46</v>
      </c>
      <c r="B252" s="35">
        <f t="shared" ref="B252" si="50">B253-B254</f>
        <v>-4112.7999999999993</v>
      </c>
      <c r="C252" s="35"/>
      <c r="D252" s="191" t="s">
        <v>47</v>
      </c>
    </row>
    <row r="253" spans="1:4" ht="15.75" x14ac:dyDescent="0.25">
      <c r="A253" s="17" t="s">
        <v>48</v>
      </c>
      <c r="B253" s="35">
        <f>'[2]جدول الخدمات'!$AX$21</f>
        <v>1051.5999999999999</v>
      </c>
      <c r="C253" s="35"/>
      <c r="D253" s="189" t="s">
        <v>49</v>
      </c>
    </row>
    <row r="254" spans="1:4" ht="15.75" x14ac:dyDescent="0.25">
      <c r="A254" s="17" t="s">
        <v>50</v>
      </c>
      <c r="B254" s="35">
        <v>5164.3999999999996</v>
      </c>
      <c r="C254" s="35"/>
      <c r="D254" s="193" t="s">
        <v>51</v>
      </c>
    </row>
    <row r="255" spans="1:4" ht="15.75" x14ac:dyDescent="0.25">
      <c r="A255" s="2" t="s">
        <v>52</v>
      </c>
      <c r="B255" s="35">
        <f t="shared" ref="B255" si="51">B256+B257</f>
        <v>-310.74994615999998</v>
      </c>
      <c r="C255" s="35"/>
      <c r="D255" s="191" t="s">
        <v>53</v>
      </c>
    </row>
    <row r="256" spans="1:4" ht="15.75" x14ac:dyDescent="0.25">
      <c r="A256" s="23" t="s">
        <v>54</v>
      </c>
      <c r="B256" s="35">
        <v>10.7</v>
      </c>
      <c r="C256" s="35"/>
      <c r="D256" s="194" t="s">
        <v>55</v>
      </c>
    </row>
    <row r="257" spans="1:4" ht="15.75" x14ac:dyDescent="0.25">
      <c r="A257" s="23" t="s">
        <v>56</v>
      </c>
      <c r="B257" s="35">
        <f t="shared" ref="B257" si="52">B258-B259</f>
        <v>-321.44994615999997</v>
      </c>
      <c r="C257" s="35"/>
      <c r="D257" s="194" t="s">
        <v>57</v>
      </c>
    </row>
    <row r="258" spans="1:4" ht="15.75" x14ac:dyDescent="0.25">
      <c r="A258" s="24" t="s">
        <v>58</v>
      </c>
      <c r="B258" s="35">
        <v>65.45005384000001</v>
      </c>
      <c r="C258" s="35"/>
      <c r="D258" s="194" t="s">
        <v>59</v>
      </c>
    </row>
    <row r="259" spans="1:4" ht="15.75" x14ac:dyDescent="0.25">
      <c r="A259" s="24" t="s">
        <v>60</v>
      </c>
      <c r="B259" s="35">
        <f t="shared" ref="B259" si="53">B260+B261</f>
        <v>386.9</v>
      </c>
      <c r="C259" s="35"/>
      <c r="D259" s="194" t="s">
        <v>61</v>
      </c>
    </row>
    <row r="260" spans="1:4" ht="15.75" x14ac:dyDescent="0.25">
      <c r="A260" s="25" t="s">
        <v>62</v>
      </c>
      <c r="B260" s="35">
        <v>0</v>
      </c>
      <c r="C260" s="35"/>
      <c r="D260" s="197" t="s">
        <v>234</v>
      </c>
    </row>
    <row r="261" spans="1:4" ht="15.75" x14ac:dyDescent="0.25">
      <c r="A261" s="25" t="s">
        <v>63</v>
      </c>
      <c r="B261" s="35">
        <v>386.9</v>
      </c>
      <c r="C261" s="35"/>
      <c r="D261" s="197" t="s">
        <v>235</v>
      </c>
    </row>
    <row r="262" spans="1:4" ht="15.75" x14ac:dyDescent="0.25">
      <c r="A262" s="2" t="s">
        <v>64</v>
      </c>
      <c r="B262" s="35">
        <f t="shared" ref="B262" si="54">B263+B264</f>
        <v>100.9</v>
      </c>
      <c r="C262" s="35"/>
      <c r="D262" s="191" t="s">
        <v>65</v>
      </c>
    </row>
    <row r="263" spans="1:4" ht="15.75" x14ac:dyDescent="0.25">
      <c r="A263" s="23" t="s">
        <v>66</v>
      </c>
      <c r="B263" s="35">
        <v>102.9</v>
      </c>
      <c r="C263" s="35"/>
      <c r="D263" s="189" t="s">
        <v>67</v>
      </c>
    </row>
    <row r="264" spans="1:4" ht="15.75" x14ac:dyDescent="0.25">
      <c r="A264" s="23" t="s">
        <v>68</v>
      </c>
      <c r="B264" s="35">
        <f t="shared" ref="B264" si="55">B265-B268</f>
        <v>-2</v>
      </c>
      <c r="C264" s="35"/>
      <c r="D264" s="189" t="s">
        <v>69</v>
      </c>
    </row>
    <row r="265" spans="1:4" ht="15.75" x14ac:dyDescent="0.25">
      <c r="A265" s="24" t="s">
        <v>189</v>
      </c>
      <c r="B265" s="35">
        <f t="shared" ref="B265" si="56">B266+B267</f>
        <v>37.700000000000003</v>
      </c>
      <c r="C265" s="35"/>
      <c r="D265" s="189" t="s">
        <v>70</v>
      </c>
    </row>
    <row r="266" spans="1:4" ht="15.75" x14ac:dyDescent="0.25">
      <c r="A266" s="26" t="s">
        <v>187</v>
      </c>
      <c r="B266" s="35">
        <v>0</v>
      </c>
      <c r="C266" s="35"/>
      <c r="D266" s="194" t="s">
        <v>71</v>
      </c>
    </row>
    <row r="267" spans="1:4" ht="15.75" x14ac:dyDescent="0.25">
      <c r="A267" s="26" t="s">
        <v>188</v>
      </c>
      <c r="B267" s="35">
        <v>37.700000000000003</v>
      </c>
      <c r="C267" s="35"/>
      <c r="D267" s="197" t="s">
        <v>72</v>
      </c>
    </row>
    <row r="268" spans="1:4" ht="15.75" x14ac:dyDescent="0.25">
      <c r="A268" s="24" t="s">
        <v>190</v>
      </c>
      <c r="B268" s="35">
        <f t="shared" ref="B268" si="57">B269+B270</f>
        <v>39.700000000000003</v>
      </c>
      <c r="C268" s="35"/>
      <c r="D268" s="189" t="s">
        <v>73</v>
      </c>
    </row>
    <row r="269" spans="1:4" ht="15.75" x14ac:dyDescent="0.25">
      <c r="A269" s="26" t="s">
        <v>191</v>
      </c>
      <c r="B269" s="35">
        <v>35</v>
      </c>
      <c r="C269" s="35"/>
      <c r="D269" s="194" t="s">
        <v>74</v>
      </c>
    </row>
    <row r="270" spans="1:4" ht="15.75" x14ac:dyDescent="0.25">
      <c r="A270" s="26" t="s">
        <v>192</v>
      </c>
      <c r="B270" s="35">
        <f t="shared" ref="B270" si="58">B271+B272</f>
        <v>4.7</v>
      </c>
      <c r="C270" s="35"/>
      <c r="D270" s="197" t="s">
        <v>75</v>
      </c>
    </row>
    <row r="271" spans="1:4" ht="15.75" x14ac:dyDescent="0.25">
      <c r="A271" s="22" t="s">
        <v>236</v>
      </c>
      <c r="B271" s="35">
        <v>0</v>
      </c>
      <c r="C271" s="35"/>
      <c r="D271" s="189" t="s">
        <v>76</v>
      </c>
    </row>
    <row r="272" spans="1:4" ht="15.75" x14ac:dyDescent="0.25">
      <c r="A272" s="22" t="s">
        <v>237</v>
      </c>
      <c r="B272" s="35">
        <v>4.7</v>
      </c>
      <c r="C272" s="35"/>
      <c r="D272" s="189" t="s">
        <v>77</v>
      </c>
    </row>
    <row r="273" spans="1:4" ht="20.25" customHeight="1" x14ac:dyDescent="0.25">
      <c r="A273" s="227" t="s">
        <v>78</v>
      </c>
      <c r="B273" s="72"/>
      <c r="C273" s="72"/>
      <c r="D273" s="228" t="s">
        <v>79</v>
      </c>
    </row>
    <row r="274" spans="1:4" ht="29.25" customHeight="1" x14ac:dyDescent="0.25">
      <c r="A274" s="220" t="s">
        <v>328</v>
      </c>
      <c r="B274" s="221"/>
      <c r="C274" s="222"/>
      <c r="D274" s="223" t="s">
        <v>323</v>
      </c>
    </row>
    <row r="275" spans="1:4" ht="15.75" x14ac:dyDescent="0.25">
      <c r="A275" s="229" t="s">
        <v>212</v>
      </c>
      <c r="B275" s="222"/>
      <c r="C275" s="222"/>
      <c r="D275" s="230" t="s">
        <v>211</v>
      </c>
    </row>
    <row r="276" spans="1:4" ht="18.75" x14ac:dyDescent="0.3">
      <c r="A276" s="366" t="s">
        <v>272</v>
      </c>
      <c r="B276" s="366"/>
      <c r="C276" s="366"/>
      <c r="D276" s="366"/>
    </row>
    <row r="277" spans="1:4" ht="18.75" x14ac:dyDescent="0.3">
      <c r="A277" s="366" t="s">
        <v>273</v>
      </c>
      <c r="B277" s="366"/>
      <c r="C277" s="366"/>
      <c r="D277" s="366"/>
    </row>
    <row r="278" spans="1:4" ht="15.75" x14ac:dyDescent="0.25">
      <c r="A278" s="226" t="s">
        <v>80</v>
      </c>
      <c r="B278" s="374"/>
      <c r="C278" s="374"/>
      <c r="D278" s="217" t="s">
        <v>243</v>
      </c>
    </row>
    <row r="279" spans="1:4" ht="15.75" x14ac:dyDescent="0.25">
      <c r="A279" s="2" t="s">
        <v>2</v>
      </c>
      <c r="B279" s="57" t="s">
        <v>3</v>
      </c>
      <c r="C279" s="57" t="s">
        <v>4</v>
      </c>
      <c r="D279" s="189" t="s">
        <v>81</v>
      </c>
    </row>
    <row r="280" spans="1:4" ht="15.75" x14ac:dyDescent="0.25">
      <c r="A280" s="4" t="s">
        <v>82</v>
      </c>
      <c r="B280" s="35">
        <f t="shared" ref="B280" si="59">B281-B282</f>
        <v>-0.3</v>
      </c>
      <c r="C280" s="35"/>
      <c r="D280" s="192" t="s">
        <v>83</v>
      </c>
    </row>
    <row r="281" spans="1:4" ht="15.75" x14ac:dyDescent="0.25">
      <c r="A281" s="2" t="s">
        <v>84</v>
      </c>
      <c r="B281" s="35">
        <v>0</v>
      </c>
      <c r="C281" s="35"/>
      <c r="D281" s="189" t="s">
        <v>85</v>
      </c>
    </row>
    <row r="282" spans="1:4" ht="15.75" x14ac:dyDescent="0.25">
      <c r="A282" s="2" t="s">
        <v>86</v>
      </c>
      <c r="B282" s="35">
        <v>0.3</v>
      </c>
      <c r="C282" s="35"/>
      <c r="D282" s="193" t="s">
        <v>87</v>
      </c>
    </row>
    <row r="283" spans="1:4" ht="15.75" x14ac:dyDescent="0.25">
      <c r="A283" s="198" t="s">
        <v>88</v>
      </c>
      <c r="B283" s="35">
        <f t="shared" ref="B283" si="60">B284+B287+B302+B318</f>
        <v>-5835.5</v>
      </c>
      <c r="C283" s="35"/>
      <c r="D283" s="192" t="s">
        <v>89</v>
      </c>
    </row>
    <row r="284" spans="1:4" ht="15.75" x14ac:dyDescent="0.25">
      <c r="A284" s="44" t="s">
        <v>90</v>
      </c>
      <c r="B284" s="35">
        <f t="shared" ref="B284" si="61">B285-B286</f>
        <v>2137.7999999999997</v>
      </c>
      <c r="C284" s="35"/>
      <c r="D284" s="191" t="s">
        <v>91</v>
      </c>
    </row>
    <row r="285" spans="1:4" ht="15.75" x14ac:dyDescent="0.25">
      <c r="A285" s="2" t="s">
        <v>92</v>
      </c>
      <c r="B285" s="35">
        <v>25.2</v>
      </c>
      <c r="C285" s="35"/>
      <c r="D285" s="191" t="s">
        <v>93</v>
      </c>
    </row>
    <row r="286" spans="1:4" ht="15.75" x14ac:dyDescent="0.25">
      <c r="A286" s="2" t="s">
        <v>94</v>
      </c>
      <c r="B286" s="35">
        <v>-2112.6</v>
      </c>
      <c r="C286" s="35"/>
      <c r="D286" s="191" t="s">
        <v>95</v>
      </c>
    </row>
    <row r="287" spans="1:4" ht="15.75" x14ac:dyDescent="0.25">
      <c r="A287" s="44" t="s">
        <v>96</v>
      </c>
      <c r="B287" s="35">
        <f t="shared" ref="B287" si="62">B288-B295</f>
        <v>-546.60000000000014</v>
      </c>
      <c r="C287" s="35"/>
      <c r="D287" s="191" t="s">
        <v>97</v>
      </c>
    </row>
    <row r="288" spans="1:4" ht="15.75" x14ac:dyDescent="0.25">
      <c r="A288" s="199" t="s">
        <v>98</v>
      </c>
      <c r="B288" s="35">
        <f t="shared" ref="B288" si="63">B289+B292</f>
        <v>-550.40000000000009</v>
      </c>
      <c r="C288" s="35"/>
      <c r="D288" s="191" t="s">
        <v>99</v>
      </c>
    </row>
    <row r="289" spans="1:4" ht="15.75" x14ac:dyDescent="0.25">
      <c r="A289" s="44" t="s">
        <v>100</v>
      </c>
      <c r="B289" s="35">
        <f t="shared" ref="B289" si="64">B290-B291</f>
        <v>-550.40000000000009</v>
      </c>
      <c r="C289" s="35"/>
      <c r="D289" s="191" t="s">
        <v>101</v>
      </c>
    </row>
    <row r="290" spans="1:4" ht="15.75" x14ac:dyDescent="0.25">
      <c r="A290" s="45" t="s">
        <v>102</v>
      </c>
      <c r="B290" s="35">
        <v>1298.8</v>
      </c>
      <c r="C290" s="35"/>
      <c r="D290" s="191" t="s">
        <v>103</v>
      </c>
    </row>
    <row r="291" spans="1:4" ht="15.75" x14ac:dyDescent="0.25">
      <c r="A291" s="45" t="s">
        <v>104</v>
      </c>
      <c r="B291" s="35">
        <v>1849.2</v>
      </c>
      <c r="C291" s="35"/>
      <c r="D291" s="191" t="s">
        <v>105</v>
      </c>
    </row>
    <row r="292" spans="1:4" ht="15.75" x14ac:dyDescent="0.25">
      <c r="A292" s="44" t="s">
        <v>106</v>
      </c>
      <c r="B292" s="35">
        <f t="shared" ref="B292" si="65">B293-B294</f>
        <v>0</v>
      </c>
      <c r="C292" s="35"/>
      <c r="D292" s="191" t="s">
        <v>107</v>
      </c>
    </row>
    <row r="293" spans="1:4" ht="15.75" x14ac:dyDescent="0.25">
      <c r="A293" s="45" t="s">
        <v>108</v>
      </c>
      <c r="B293" s="35">
        <v>0</v>
      </c>
      <c r="C293" s="35"/>
      <c r="D293" s="191" t="s">
        <v>103</v>
      </c>
    </row>
    <row r="294" spans="1:4" ht="15.75" x14ac:dyDescent="0.25">
      <c r="A294" s="45" t="s">
        <v>109</v>
      </c>
      <c r="B294" s="35">
        <v>0</v>
      </c>
      <c r="C294" s="35"/>
      <c r="D294" s="191" t="s">
        <v>105</v>
      </c>
    </row>
    <row r="295" spans="1:4" ht="15.75" x14ac:dyDescent="0.25">
      <c r="A295" s="199" t="s">
        <v>110</v>
      </c>
      <c r="B295" s="35">
        <f t="shared" ref="B295" si="66">B296+B299</f>
        <v>-3.8000000000000003</v>
      </c>
      <c r="C295" s="35"/>
      <c r="D295" s="193" t="s">
        <v>111</v>
      </c>
    </row>
    <row r="296" spans="1:4" ht="15.75" x14ac:dyDescent="0.25">
      <c r="A296" s="45" t="s">
        <v>112</v>
      </c>
      <c r="B296" s="35">
        <f t="shared" ref="B296" si="67">B297-B298</f>
        <v>0</v>
      </c>
      <c r="C296" s="35"/>
      <c r="D296" s="191" t="s">
        <v>101</v>
      </c>
    </row>
    <row r="297" spans="1:4" ht="15.75" x14ac:dyDescent="0.25">
      <c r="A297" s="45" t="s">
        <v>113</v>
      </c>
      <c r="B297" s="35">
        <v>0</v>
      </c>
      <c r="C297" s="35"/>
      <c r="D297" s="191" t="s">
        <v>103</v>
      </c>
    </row>
    <row r="298" spans="1:4" ht="15.75" x14ac:dyDescent="0.25">
      <c r="A298" s="45" t="s">
        <v>109</v>
      </c>
      <c r="B298" s="35">
        <v>0</v>
      </c>
      <c r="C298" s="35"/>
      <c r="D298" s="191" t="s">
        <v>105</v>
      </c>
    </row>
    <row r="299" spans="1:4" ht="15.75" x14ac:dyDescent="0.25">
      <c r="A299" s="46" t="s">
        <v>114</v>
      </c>
      <c r="B299" s="35">
        <f t="shared" ref="B299" si="68">B300-B301</f>
        <v>-3.8000000000000003</v>
      </c>
      <c r="C299" s="35"/>
      <c r="D299" s="191" t="s">
        <v>107</v>
      </c>
    </row>
    <row r="300" spans="1:4" ht="15.75" x14ac:dyDescent="0.25">
      <c r="A300" s="45" t="s">
        <v>113</v>
      </c>
      <c r="B300" s="35">
        <v>0.4</v>
      </c>
      <c r="C300" s="35"/>
      <c r="D300" s="191" t="s">
        <v>115</v>
      </c>
    </row>
    <row r="301" spans="1:4" ht="15.75" x14ac:dyDescent="0.25">
      <c r="A301" s="45" t="s">
        <v>116</v>
      </c>
      <c r="B301" s="35">
        <v>4.2</v>
      </c>
      <c r="C301" s="35"/>
      <c r="D301" s="191" t="s">
        <v>117</v>
      </c>
    </row>
    <row r="302" spans="1:4" ht="15.75" x14ac:dyDescent="0.25">
      <c r="A302" s="44" t="s">
        <v>118</v>
      </c>
      <c r="B302" s="35">
        <f t="shared" ref="B302" si="69">B303+B314+B317</f>
        <v>-2311.8000000000002</v>
      </c>
      <c r="C302" s="35"/>
      <c r="D302" s="191" t="s">
        <v>119</v>
      </c>
    </row>
    <row r="303" spans="1:4" ht="15.75" x14ac:dyDescent="0.25">
      <c r="A303" s="47" t="s">
        <v>120</v>
      </c>
      <c r="B303" s="35">
        <f t="shared" ref="B303" si="70">B304-B309</f>
        <v>-54.500000000000057</v>
      </c>
      <c r="C303" s="35"/>
      <c r="D303" s="189" t="s">
        <v>121</v>
      </c>
    </row>
    <row r="304" spans="1:4" ht="15.75" x14ac:dyDescent="0.25">
      <c r="A304" s="199" t="s">
        <v>122</v>
      </c>
      <c r="B304" s="35">
        <f t="shared" ref="B304" si="71">B305+B306+B307+B308</f>
        <v>399.79999999999995</v>
      </c>
      <c r="C304" s="35"/>
      <c r="D304" s="191" t="s">
        <v>123</v>
      </c>
    </row>
    <row r="305" spans="1:4" ht="15.75" x14ac:dyDescent="0.25">
      <c r="A305" s="201" t="s">
        <v>124</v>
      </c>
      <c r="B305" s="35">
        <v>0</v>
      </c>
      <c r="C305" s="35"/>
      <c r="D305" s="191" t="s">
        <v>125</v>
      </c>
    </row>
    <row r="306" spans="1:4" ht="15.75" x14ac:dyDescent="0.25">
      <c r="A306" s="48" t="s">
        <v>126</v>
      </c>
      <c r="B306" s="35">
        <v>1082</v>
      </c>
      <c r="C306" s="35"/>
      <c r="D306" s="191" t="s">
        <v>127</v>
      </c>
    </row>
    <row r="307" spans="1:4" ht="15.75" x14ac:dyDescent="0.25">
      <c r="A307" s="201" t="s">
        <v>128</v>
      </c>
      <c r="B307" s="35">
        <v>-682.2</v>
      </c>
      <c r="C307" s="35"/>
      <c r="D307" s="191" t="s">
        <v>129</v>
      </c>
    </row>
    <row r="308" spans="1:4" ht="15.75" x14ac:dyDescent="0.25">
      <c r="A308" s="201" t="s">
        <v>130</v>
      </c>
      <c r="B308" s="35">
        <v>0</v>
      </c>
      <c r="C308" s="35"/>
      <c r="D308" s="191" t="s">
        <v>131</v>
      </c>
    </row>
    <row r="309" spans="1:4" ht="15.75" x14ac:dyDescent="0.25">
      <c r="A309" s="199" t="s">
        <v>110</v>
      </c>
      <c r="B309" s="35">
        <f t="shared" ref="B309" si="72">B310+B311+B312+B313</f>
        <v>454.3</v>
      </c>
      <c r="C309" s="35"/>
      <c r="D309" s="193" t="s">
        <v>132</v>
      </c>
    </row>
    <row r="310" spans="1:4" ht="15.75" x14ac:dyDescent="0.25">
      <c r="A310" s="202" t="s">
        <v>133</v>
      </c>
      <c r="B310" s="35">
        <v>454.3</v>
      </c>
      <c r="C310" s="35"/>
      <c r="D310" s="191" t="s">
        <v>134</v>
      </c>
    </row>
    <row r="311" spans="1:4" ht="15.75" x14ac:dyDescent="0.25">
      <c r="A311" s="201" t="s">
        <v>135</v>
      </c>
      <c r="B311" s="35">
        <v>0</v>
      </c>
      <c r="C311" s="35"/>
      <c r="D311" s="191" t="s">
        <v>136</v>
      </c>
    </row>
    <row r="312" spans="1:4" ht="15.75" x14ac:dyDescent="0.25">
      <c r="A312" s="201" t="s">
        <v>137</v>
      </c>
      <c r="B312" s="35">
        <v>0</v>
      </c>
      <c r="C312" s="35"/>
      <c r="D312" s="191" t="s">
        <v>138</v>
      </c>
    </row>
    <row r="313" spans="1:4" ht="15.75" x14ac:dyDescent="0.25">
      <c r="A313" s="201" t="s">
        <v>128</v>
      </c>
      <c r="B313" s="35">
        <v>0</v>
      </c>
      <c r="C313" s="35"/>
      <c r="D313" s="191" t="s">
        <v>129</v>
      </c>
    </row>
    <row r="314" spans="1:4" ht="31.5" customHeight="1" x14ac:dyDescent="0.25">
      <c r="A314" s="49" t="s">
        <v>140</v>
      </c>
      <c r="B314" s="35">
        <f t="shared" ref="B314" si="73">B315-B316</f>
        <v>-2248.3000000000002</v>
      </c>
      <c r="C314" s="35"/>
      <c r="D314" s="231" t="s">
        <v>141</v>
      </c>
    </row>
    <row r="315" spans="1:4" ht="15.75" x14ac:dyDescent="0.25">
      <c r="A315" s="199" t="s">
        <v>142</v>
      </c>
      <c r="B315" s="35">
        <v>-2136.8000000000002</v>
      </c>
      <c r="C315" s="35"/>
      <c r="D315" s="189" t="s">
        <v>143</v>
      </c>
    </row>
    <row r="316" spans="1:4" ht="15.75" x14ac:dyDescent="0.25">
      <c r="A316" s="199" t="s">
        <v>144</v>
      </c>
      <c r="B316" s="35">
        <v>111.5</v>
      </c>
      <c r="C316" s="35"/>
      <c r="D316" s="189" t="s">
        <v>145</v>
      </c>
    </row>
    <row r="317" spans="1:4" ht="15.75" x14ac:dyDescent="0.25">
      <c r="A317" s="50" t="s">
        <v>146</v>
      </c>
      <c r="B317" s="35">
        <v>-9</v>
      </c>
      <c r="C317" s="35"/>
      <c r="D317" s="189" t="s">
        <v>150</v>
      </c>
    </row>
    <row r="318" spans="1:4" ht="15.75" x14ac:dyDescent="0.25">
      <c r="A318" s="51" t="s">
        <v>151</v>
      </c>
      <c r="B318" s="35">
        <f t="shared" ref="B318" si="74">B321</f>
        <v>-5114.8999999999996</v>
      </c>
      <c r="C318" s="35"/>
      <c r="D318" s="191" t="s">
        <v>152</v>
      </c>
    </row>
    <row r="319" spans="1:4" ht="15.75" x14ac:dyDescent="0.25">
      <c r="A319" s="45" t="s">
        <v>153</v>
      </c>
      <c r="B319" s="35">
        <f t="shared" ref="B319:B320" si="75">B320</f>
        <v>-5114.8999999999996</v>
      </c>
      <c r="C319" s="35"/>
      <c r="D319" s="191" t="s">
        <v>154</v>
      </c>
    </row>
    <row r="320" spans="1:4" ht="15.75" x14ac:dyDescent="0.25">
      <c r="A320" s="204" t="s">
        <v>155</v>
      </c>
      <c r="B320" s="35">
        <f t="shared" si="75"/>
        <v>-5114.8999999999996</v>
      </c>
      <c r="C320" s="35"/>
      <c r="D320" s="191" t="s">
        <v>156</v>
      </c>
    </row>
    <row r="321" spans="1:4" ht="15.75" x14ac:dyDescent="0.25">
      <c r="A321" s="204" t="s">
        <v>157</v>
      </c>
      <c r="B321" s="35">
        <f t="shared" ref="B321" si="76">B322+B323+B324+B325</f>
        <v>-5114.8999999999996</v>
      </c>
      <c r="C321" s="35"/>
      <c r="D321" s="191" t="s">
        <v>158</v>
      </c>
    </row>
    <row r="322" spans="1:4" ht="15.75" x14ac:dyDescent="0.25">
      <c r="A322" s="205" t="s">
        <v>159</v>
      </c>
      <c r="B322" s="35">
        <v>0</v>
      </c>
      <c r="C322" s="35"/>
      <c r="D322" s="206" t="s">
        <v>160</v>
      </c>
    </row>
    <row r="323" spans="1:4" ht="15.75" x14ac:dyDescent="0.25">
      <c r="A323" s="205" t="s">
        <v>161</v>
      </c>
      <c r="B323" s="35">
        <v>-142.80000000000001</v>
      </c>
      <c r="C323" s="35"/>
      <c r="D323" s="206" t="s">
        <v>162</v>
      </c>
    </row>
    <row r="324" spans="1:4" ht="15.75" x14ac:dyDescent="0.25">
      <c r="A324" s="205" t="s">
        <v>163</v>
      </c>
      <c r="B324" s="35">
        <v>0</v>
      </c>
      <c r="C324" s="35"/>
      <c r="D324" s="206" t="s">
        <v>164</v>
      </c>
    </row>
    <row r="325" spans="1:4" ht="15.75" x14ac:dyDescent="0.25">
      <c r="A325" s="205" t="s">
        <v>165</v>
      </c>
      <c r="B325" s="35">
        <f>B326+B329</f>
        <v>-4972.0999999999995</v>
      </c>
      <c r="C325" s="35"/>
      <c r="D325" s="206" t="s">
        <v>166</v>
      </c>
    </row>
    <row r="326" spans="1:4" ht="15.75" x14ac:dyDescent="0.25">
      <c r="A326" s="207" t="s">
        <v>167</v>
      </c>
      <c r="B326" s="35">
        <f t="shared" ref="B326" si="77">B327+B328</f>
        <v>-562.4</v>
      </c>
      <c r="C326" s="35"/>
      <c r="D326" s="208" t="s">
        <v>168</v>
      </c>
    </row>
    <row r="327" spans="1:4" ht="15.75" x14ac:dyDescent="0.25">
      <c r="A327" s="209" t="s">
        <v>169</v>
      </c>
      <c r="B327" s="35">
        <v>-485.8</v>
      </c>
      <c r="C327" s="35"/>
      <c r="D327" s="194" t="s">
        <v>170</v>
      </c>
    </row>
    <row r="328" spans="1:4" ht="15.75" x14ac:dyDescent="0.25">
      <c r="A328" s="209" t="s">
        <v>171</v>
      </c>
      <c r="B328" s="35">
        <v>-76.599999999999994</v>
      </c>
      <c r="C328" s="35"/>
      <c r="D328" s="189" t="s">
        <v>172</v>
      </c>
    </row>
    <row r="329" spans="1:4" ht="15.75" x14ac:dyDescent="0.25">
      <c r="A329" s="207" t="s">
        <v>173</v>
      </c>
      <c r="B329" s="35">
        <f t="shared" ref="B329" si="78">B330+B331+B332</f>
        <v>-4409.7</v>
      </c>
      <c r="C329" s="35"/>
      <c r="D329" s="208" t="s">
        <v>174</v>
      </c>
    </row>
    <row r="330" spans="1:4" ht="15.75" x14ac:dyDescent="0.25">
      <c r="A330" s="210" t="s">
        <v>175</v>
      </c>
      <c r="B330" s="35">
        <v>0</v>
      </c>
      <c r="C330" s="35"/>
      <c r="D330" s="189" t="s">
        <v>176</v>
      </c>
    </row>
    <row r="331" spans="1:4" ht="15.75" x14ac:dyDescent="0.25">
      <c r="A331" s="210" t="s">
        <v>177</v>
      </c>
      <c r="B331" s="35">
        <v>0</v>
      </c>
      <c r="C331" s="35"/>
      <c r="D331" s="189" t="s">
        <v>178</v>
      </c>
    </row>
    <row r="332" spans="1:4" ht="41.25" customHeight="1" x14ac:dyDescent="0.25">
      <c r="A332" s="52" t="s">
        <v>214</v>
      </c>
      <c r="B332" s="35">
        <v>-4409.7</v>
      </c>
      <c r="C332" s="35"/>
      <c r="D332" s="211" t="s">
        <v>213</v>
      </c>
    </row>
    <row r="333" spans="1:4" ht="15.75" x14ac:dyDescent="0.25">
      <c r="A333" s="207" t="s">
        <v>181</v>
      </c>
      <c r="B333" s="35">
        <v>0</v>
      </c>
      <c r="C333" s="35"/>
      <c r="D333" s="208" t="s">
        <v>182</v>
      </c>
    </row>
    <row r="334" spans="1:4" ht="57.75" customHeight="1" x14ac:dyDescent="0.25">
      <c r="A334" s="61" t="s">
        <v>183</v>
      </c>
      <c r="B334" s="35">
        <f t="shared" ref="B334" si="79">B283-(B231+B280)</f>
        <v>-2798.5855538400006</v>
      </c>
      <c r="C334" s="35"/>
      <c r="D334" s="232" t="s">
        <v>238</v>
      </c>
    </row>
    <row r="335" spans="1:4" ht="15" x14ac:dyDescent="0.25">
      <c r="A335" s="213"/>
      <c r="B335" s="213"/>
      <c r="C335" s="213"/>
      <c r="D335" s="213"/>
    </row>
    <row r="336" spans="1:4" ht="41.25" customHeight="1" x14ac:dyDescent="0.25">
      <c r="A336" s="214" t="s">
        <v>185</v>
      </c>
      <c r="B336" s="213"/>
      <c r="C336" s="213"/>
      <c r="D336" s="215" t="s">
        <v>261</v>
      </c>
    </row>
    <row r="337" spans="1:4" ht="15" x14ac:dyDescent="0.25">
      <c r="A337" s="213"/>
      <c r="B337" s="213"/>
      <c r="C337" s="213"/>
      <c r="D337" s="213"/>
    </row>
    <row r="338" spans="1:4" ht="15" x14ac:dyDescent="0.25">
      <c r="A338" s="213"/>
      <c r="B338" s="213"/>
      <c r="C338" s="213"/>
      <c r="D338" s="213"/>
    </row>
    <row r="339" spans="1:4" ht="15" x14ac:dyDescent="0.25">
      <c r="A339" s="213"/>
      <c r="B339" s="213"/>
      <c r="C339" s="213"/>
      <c r="D339" s="213"/>
    </row>
    <row r="340" spans="1:4" ht="15" x14ac:dyDescent="0.25">
      <c r="A340" s="213"/>
      <c r="B340" s="213"/>
      <c r="C340" s="213"/>
      <c r="D340" s="213"/>
    </row>
    <row r="341" spans="1:4" ht="18.75" x14ac:dyDescent="0.3">
      <c r="A341" s="366" t="s">
        <v>274</v>
      </c>
      <c r="B341" s="366"/>
      <c r="C341" s="366"/>
      <c r="D341" s="366"/>
    </row>
    <row r="342" spans="1:4" ht="18.75" x14ac:dyDescent="0.3">
      <c r="A342" s="366" t="s">
        <v>275</v>
      </c>
      <c r="B342" s="366"/>
      <c r="C342" s="366"/>
      <c r="D342" s="366"/>
    </row>
    <row r="343" spans="1:4" ht="15" x14ac:dyDescent="0.25">
      <c r="A343" s="213"/>
      <c r="B343" s="213"/>
      <c r="C343" s="213"/>
      <c r="D343" s="213"/>
    </row>
    <row r="344" spans="1:4" ht="15.75" x14ac:dyDescent="0.25">
      <c r="A344" s="216" t="s">
        <v>0</v>
      </c>
      <c r="B344" s="373"/>
      <c r="C344" s="373"/>
      <c r="D344" s="217" t="s">
        <v>243</v>
      </c>
    </row>
    <row r="345" spans="1:4" ht="15.75" x14ac:dyDescent="0.25">
      <c r="A345" s="2" t="s">
        <v>2</v>
      </c>
      <c r="B345" s="57" t="s">
        <v>3</v>
      </c>
      <c r="C345" s="57" t="s">
        <v>4</v>
      </c>
      <c r="D345" s="193" t="s">
        <v>5</v>
      </c>
    </row>
    <row r="346" spans="1:4" ht="15.75" x14ac:dyDescent="0.25">
      <c r="A346" s="4" t="s">
        <v>6</v>
      </c>
      <c r="B346" s="35">
        <f t="shared" ref="B346" si="80">B347+B367+B370+B377</f>
        <v>-2473.8560165300014</v>
      </c>
      <c r="C346" s="35"/>
      <c r="D346" s="192" t="s">
        <v>7</v>
      </c>
    </row>
    <row r="347" spans="1:4" ht="15.75" x14ac:dyDescent="0.25">
      <c r="A347" s="2" t="s">
        <v>8</v>
      </c>
      <c r="B347" s="35">
        <f t="shared" ref="B347" si="81">B348-B356</f>
        <v>1011.6691249999985</v>
      </c>
      <c r="C347" s="35"/>
      <c r="D347" s="191" t="s">
        <v>9</v>
      </c>
    </row>
    <row r="348" spans="1:4" ht="15.75" x14ac:dyDescent="0.25">
      <c r="A348" s="17" t="s">
        <v>10</v>
      </c>
      <c r="B348" s="35">
        <f t="shared" ref="B348" si="82">B349+B352+B355</f>
        <v>11512.07</v>
      </c>
      <c r="C348" s="35"/>
      <c r="D348" s="189" t="s">
        <v>11</v>
      </c>
    </row>
    <row r="349" spans="1:4" ht="15.75" x14ac:dyDescent="0.25">
      <c r="A349" s="18" t="s">
        <v>12</v>
      </c>
      <c r="B349" s="35">
        <f t="shared" ref="B349" si="83">B350+B351</f>
        <v>11402.97</v>
      </c>
      <c r="C349" s="35"/>
      <c r="D349" s="190" t="s">
        <v>13</v>
      </c>
    </row>
    <row r="350" spans="1:4" ht="15.75" x14ac:dyDescent="0.25">
      <c r="A350" s="18" t="s">
        <v>14</v>
      </c>
      <c r="B350" s="35">
        <v>11402.97</v>
      </c>
      <c r="C350" s="35"/>
      <c r="D350" s="190" t="s">
        <v>15</v>
      </c>
    </row>
    <row r="351" spans="1:4" ht="15.75" x14ac:dyDescent="0.25">
      <c r="A351" s="18" t="s">
        <v>16</v>
      </c>
      <c r="B351" s="35">
        <v>0</v>
      </c>
      <c r="C351" s="35"/>
      <c r="D351" s="190" t="s">
        <v>17</v>
      </c>
    </row>
    <row r="352" spans="1:4" ht="15.75" x14ac:dyDescent="0.25">
      <c r="A352" s="18" t="s">
        <v>18</v>
      </c>
      <c r="B352" s="35">
        <f t="shared" ref="B352" si="84">B353+B354</f>
        <v>60.400000000000006</v>
      </c>
      <c r="C352" s="35"/>
      <c r="D352" s="190" t="s">
        <v>19</v>
      </c>
    </row>
    <row r="353" spans="1:4" ht="15.75" x14ac:dyDescent="0.25">
      <c r="A353" s="18" t="s">
        <v>20</v>
      </c>
      <c r="B353" s="35">
        <v>34.6</v>
      </c>
      <c r="C353" s="35"/>
      <c r="D353" s="190" t="s">
        <v>21</v>
      </c>
    </row>
    <row r="354" spans="1:4" ht="15.75" x14ac:dyDescent="0.25">
      <c r="A354" s="18" t="s">
        <v>16</v>
      </c>
      <c r="B354" s="35">
        <v>25.8</v>
      </c>
      <c r="C354" s="35"/>
      <c r="D354" s="190" t="s">
        <v>17</v>
      </c>
    </row>
    <row r="355" spans="1:4" ht="19.5" customHeight="1" x14ac:dyDescent="0.25">
      <c r="A355" s="19" t="s">
        <v>22</v>
      </c>
      <c r="B355" s="35">
        <v>48.7</v>
      </c>
      <c r="C355" s="35"/>
      <c r="D355" s="190" t="s">
        <v>23</v>
      </c>
    </row>
    <row r="356" spans="1:4" ht="15.75" x14ac:dyDescent="0.25">
      <c r="A356" s="17" t="s">
        <v>24</v>
      </c>
      <c r="B356" s="35">
        <f t="shared" ref="B356:C356" si="85">B357+B363</f>
        <v>10500.400875000001</v>
      </c>
      <c r="C356" s="35">
        <f t="shared" si="85"/>
        <v>12353.43</v>
      </c>
      <c r="D356" s="189" t="s">
        <v>25</v>
      </c>
    </row>
    <row r="357" spans="1:4" ht="15.75" x14ac:dyDescent="0.25">
      <c r="A357" s="20" t="s">
        <v>26</v>
      </c>
      <c r="B357" s="35">
        <f t="shared" ref="B357:C357" si="86">B358+B359+B360+B361+B362</f>
        <v>1855.4369999999999</v>
      </c>
      <c r="C357" s="35">
        <f t="shared" si="86"/>
        <v>2182.8199999999997</v>
      </c>
      <c r="D357" s="191" t="s">
        <v>27</v>
      </c>
    </row>
    <row r="358" spans="1:4" ht="15.75" x14ac:dyDescent="0.25">
      <c r="A358" s="21" t="s">
        <v>28</v>
      </c>
      <c r="B358" s="35">
        <v>259.39999999999998</v>
      </c>
      <c r="C358" s="35">
        <v>305.10000000000002</v>
      </c>
      <c r="D358" s="189" t="s">
        <v>29</v>
      </c>
    </row>
    <row r="359" spans="1:4" ht="15.75" x14ac:dyDescent="0.25">
      <c r="A359" s="21" t="s">
        <v>30</v>
      </c>
      <c r="B359" s="35">
        <v>826.7</v>
      </c>
      <c r="C359" s="35">
        <v>972.6</v>
      </c>
      <c r="D359" s="189" t="s">
        <v>31</v>
      </c>
    </row>
    <row r="360" spans="1:4" ht="15.75" x14ac:dyDescent="0.25">
      <c r="A360" s="20" t="s">
        <v>32</v>
      </c>
      <c r="B360" s="35">
        <v>448.6</v>
      </c>
      <c r="C360" s="35">
        <v>527.79999999999995</v>
      </c>
      <c r="D360" s="189" t="s">
        <v>33</v>
      </c>
    </row>
    <row r="361" spans="1:4" ht="15.75" x14ac:dyDescent="0.25">
      <c r="A361" s="20" t="s">
        <v>34</v>
      </c>
      <c r="B361" s="35">
        <v>296.83699999999999</v>
      </c>
      <c r="C361" s="35">
        <v>349.21999999999997</v>
      </c>
      <c r="D361" s="189" t="s">
        <v>35</v>
      </c>
    </row>
    <row r="362" spans="1:4" ht="15.75" x14ac:dyDescent="0.25">
      <c r="A362" s="20" t="s">
        <v>36</v>
      </c>
      <c r="B362" s="35">
        <v>23.9</v>
      </c>
      <c r="C362" s="35">
        <v>28.1</v>
      </c>
      <c r="D362" s="189" t="s">
        <v>37</v>
      </c>
    </row>
    <row r="363" spans="1:4" ht="15.75" x14ac:dyDescent="0.25">
      <c r="A363" s="20" t="s">
        <v>38</v>
      </c>
      <c r="B363" s="35">
        <f t="shared" ref="B363:C363" si="87">B364+B365+B366</f>
        <v>8644.9638750000013</v>
      </c>
      <c r="C363" s="35">
        <f t="shared" si="87"/>
        <v>10170.61</v>
      </c>
      <c r="D363" s="191" t="s">
        <v>39</v>
      </c>
    </row>
    <row r="364" spans="1:4" ht="15.75" x14ac:dyDescent="0.25">
      <c r="A364" s="22" t="s">
        <v>40</v>
      </c>
      <c r="B364" s="35">
        <v>2161.1999999999998</v>
      </c>
      <c r="C364" s="35">
        <v>2542.65</v>
      </c>
      <c r="D364" s="189" t="s">
        <v>41</v>
      </c>
    </row>
    <row r="365" spans="1:4" ht="15.75" x14ac:dyDescent="0.25">
      <c r="A365" s="22" t="s">
        <v>42</v>
      </c>
      <c r="B365" s="35">
        <v>6483.7638750000006</v>
      </c>
      <c r="C365" s="35">
        <v>7627.96</v>
      </c>
      <c r="D365" s="189" t="s">
        <v>43</v>
      </c>
    </row>
    <row r="366" spans="1:4" ht="15.75" x14ac:dyDescent="0.25">
      <c r="A366" s="22" t="s">
        <v>44</v>
      </c>
      <c r="B366" s="35">
        <v>0</v>
      </c>
      <c r="C366" s="35">
        <v>0</v>
      </c>
      <c r="D366" s="189" t="s">
        <v>45</v>
      </c>
    </row>
    <row r="367" spans="1:4" ht="15.75" x14ac:dyDescent="0.25">
      <c r="A367" s="2" t="s">
        <v>46</v>
      </c>
      <c r="B367" s="35">
        <f t="shared" ref="B367" si="88">B368-B369</f>
        <v>-3108.335</v>
      </c>
      <c r="C367" s="35"/>
      <c r="D367" s="191" t="s">
        <v>47</v>
      </c>
    </row>
    <row r="368" spans="1:4" ht="15.75" x14ac:dyDescent="0.25">
      <c r="A368" s="17" t="s">
        <v>48</v>
      </c>
      <c r="B368" s="35">
        <f>'[2]جدول الخدمات'!$BB$21</f>
        <v>1806.8649999999998</v>
      </c>
      <c r="C368" s="35"/>
      <c r="D368" s="189" t="s">
        <v>49</v>
      </c>
    </row>
    <row r="369" spans="1:4" ht="15.75" x14ac:dyDescent="0.25">
      <c r="A369" s="17" t="s">
        <v>50</v>
      </c>
      <c r="B369" s="35">
        <v>4915.2</v>
      </c>
      <c r="C369" s="35"/>
      <c r="D369" s="193" t="s">
        <v>51</v>
      </c>
    </row>
    <row r="370" spans="1:4" ht="15.75" x14ac:dyDescent="0.25">
      <c r="A370" s="2" t="s">
        <v>52</v>
      </c>
      <c r="B370" s="35">
        <f t="shared" ref="B370" si="89">B371+B372</f>
        <v>-629.09014152999998</v>
      </c>
      <c r="C370" s="35"/>
      <c r="D370" s="191" t="s">
        <v>53</v>
      </c>
    </row>
    <row r="371" spans="1:4" ht="15.75" x14ac:dyDescent="0.25">
      <c r="A371" s="23" t="s">
        <v>54</v>
      </c>
      <c r="B371" s="35">
        <v>11.5</v>
      </c>
      <c r="C371" s="35"/>
      <c r="D371" s="194" t="s">
        <v>55</v>
      </c>
    </row>
    <row r="372" spans="1:4" ht="15.75" x14ac:dyDescent="0.25">
      <c r="A372" s="23" t="s">
        <v>56</v>
      </c>
      <c r="B372" s="35">
        <f t="shared" ref="B372" si="90">B373-B374</f>
        <v>-640.59014152999998</v>
      </c>
      <c r="C372" s="35"/>
      <c r="D372" s="194" t="s">
        <v>57</v>
      </c>
    </row>
    <row r="373" spans="1:4" ht="15.75" x14ac:dyDescent="0.25">
      <c r="A373" s="24" t="s">
        <v>58</v>
      </c>
      <c r="B373" s="35">
        <v>67.70985847</v>
      </c>
      <c r="C373" s="35"/>
      <c r="D373" s="194" t="s">
        <v>59</v>
      </c>
    </row>
    <row r="374" spans="1:4" ht="15.75" x14ac:dyDescent="0.25">
      <c r="A374" s="24" t="s">
        <v>60</v>
      </c>
      <c r="B374" s="35">
        <f t="shared" ref="B374" si="91">B375+B376</f>
        <v>708.3</v>
      </c>
      <c r="C374" s="35"/>
      <c r="D374" s="194" t="s">
        <v>61</v>
      </c>
    </row>
    <row r="375" spans="1:4" ht="15.75" x14ac:dyDescent="0.25">
      <c r="A375" s="25" t="s">
        <v>62</v>
      </c>
      <c r="B375" s="35">
        <v>260.10000000000002</v>
      </c>
      <c r="C375" s="35"/>
      <c r="D375" s="197" t="s">
        <v>224</v>
      </c>
    </row>
    <row r="376" spans="1:4" ht="15.75" x14ac:dyDescent="0.25">
      <c r="A376" s="25" t="s">
        <v>63</v>
      </c>
      <c r="B376" s="35">
        <v>448.2</v>
      </c>
      <c r="C376" s="35"/>
      <c r="D376" s="197" t="s">
        <v>225</v>
      </c>
    </row>
    <row r="377" spans="1:4" ht="15.75" x14ac:dyDescent="0.25">
      <c r="A377" s="2" t="s">
        <v>64</v>
      </c>
      <c r="B377" s="35">
        <f t="shared" ref="B377" si="92">B378+B379</f>
        <v>251.9</v>
      </c>
      <c r="C377" s="35"/>
      <c r="D377" s="191" t="s">
        <v>65</v>
      </c>
    </row>
    <row r="378" spans="1:4" ht="15.75" x14ac:dyDescent="0.25">
      <c r="A378" s="23" t="s">
        <v>66</v>
      </c>
      <c r="B378" s="35">
        <v>119.4</v>
      </c>
      <c r="C378" s="35"/>
      <c r="D378" s="189" t="s">
        <v>67</v>
      </c>
    </row>
    <row r="379" spans="1:4" ht="15.75" x14ac:dyDescent="0.25">
      <c r="A379" s="23" t="s">
        <v>68</v>
      </c>
      <c r="B379" s="35">
        <f t="shared" ref="B379" si="93">B380-B383</f>
        <v>132.5</v>
      </c>
      <c r="C379" s="35"/>
      <c r="D379" s="189" t="s">
        <v>69</v>
      </c>
    </row>
    <row r="380" spans="1:4" ht="15.75" x14ac:dyDescent="0.25">
      <c r="A380" s="24" t="s">
        <v>189</v>
      </c>
      <c r="B380" s="35">
        <f t="shared" ref="B380" si="94">B381+B382</f>
        <v>142.69999999999999</v>
      </c>
      <c r="C380" s="35"/>
      <c r="D380" s="189" t="s">
        <v>70</v>
      </c>
    </row>
    <row r="381" spans="1:4" ht="15.75" x14ac:dyDescent="0.25">
      <c r="A381" s="26" t="s">
        <v>187</v>
      </c>
      <c r="B381" s="35">
        <v>0</v>
      </c>
      <c r="C381" s="35"/>
      <c r="D381" s="194" t="s">
        <v>71</v>
      </c>
    </row>
    <row r="382" spans="1:4" ht="15.75" x14ac:dyDescent="0.25">
      <c r="A382" s="26" t="s">
        <v>188</v>
      </c>
      <c r="B382" s="35">
        <v>142.69999999999999</v>
      </c>
      <c r="C382" s="35"/>
      <c r="D382" s="197" t="s">
        <v>72</v>
      </c>
    </row>
    <row r="383" spans="1:4" ht="15.75" x14ac:dyDescent="0.25">
      <c r="A383" s="24" t="s">
        <v>190</v>
      </c>
      <c r="B383" s="35">
        <f t="shared" ref="B383" si="95">B384+B385</f>
        <v>10.199999999999999</v>
      </c>
      <c r="C383" s="35"/>
      <c r="D383" s="189" t="s">
        <v>73</v>
      </c>
    </row>
    <row r="384" spans="1:4" ht="15.75" x14ac:dyDescent="0.25">
      <c r="A384" s="26" t="s">
        <v>191</v>
      </c>
      <c r="B384" s="35">
        <v>0</v>
      </c>
      <c r="C384" s="35"/>
      <c r="D384" s="194" t="s">
        <v>74</v>
      </c>
    </row>
    <row r="385" spans="1:4" ht="15.75" x14ac:dyDescent="0.25">
      <c r="A385" s="26" t="s">
        <v>192</v>
      </c>
      <c r="B385" s="35">
        <f t="shared" ref="B385" si="96">B386+B387</f>
        <v>10.199999999999999</v>
      </c>
      <c r="C385" s="35"/>
      <c r="D385" s="197" t="s">
        <v>75</v>
      </c>
    </row>
    <row r="386" spans="1:4" ht="15.75" x14ac:dyDescent="0.25">
      <c r="A386" s="22" t="s">
        <v>215</v>
      </c>
      <c r="B386" s="35">
        <v>0</v>
      </c>
      <c r="C386" s="35"/>
      <c r="D386" s="189" t="s">
        <v>76</v>
      </c>
    </row>
    <row r="387" spans="1:4" ht="15.75" x14ac:dyDescent="0.25">
      <c r="A387" s="22" t="s">
        <v>216</v>
      </c>
      <c r="B387" s="35">
        <v>10.199999999999999</v>
      </c>
      <c r="C387" s="35"/>
      <c r="D387" s="189" t="s">
        <v>77</v>
      </c>
    </row>
    <row r="388" spans="1:4" ht="16.5" customHeight="1" x14ac:dyDescent="0.25">
      <c r="A388" s="218" t="s">
        <v>78</v>
      </c>
      <c r="B388" s="72"/>
      <c r="C388" s="72"/>
      <c r="D388" s="219" t="s">
        <v>79</v>
      </c>
    </row>
    <row r="389" spans="1:4" ht="43.5" customHeight="1" x14ac:dyDescent="0.25">
      <c r="A389" s="220" t="s">
        <v>329</v>
      </c>
      <c r="B389" s="221"/>
      <c r="C389" s="222"/>
      <c r="D389" s="223" t="s">
        <v>324</v>
      </c>
    </row>
    <row r="390" spans="1:4" ht="15.75" x14ac:dyDescent="0.25">
      <c r="A390" s="224" t="s">
        <v>212</v>
      </c>
      <c r="B390" s="222"/>
      <c r="C390" s="222"/>
      <c r="D390" s="225" t="s">
        <v>211</v>
      </c>
    </row>
    <row r="391" spans="1:4" ht="18.75" x14ac:dyDescent="0.3">
      <c r="A391" s="366" t="s">
        <v>274</v>
      </c>
      <c r="B391" s="366"/>
      <c r="C391" s="366"/>
      <c r="D391" s="366"/>
    </row>
    <row r="392" spans="1:4" ht="18.75" x14ac:dyDescent="0.3">
      <c r="A392" s="366" t="s">
        <v>275</v>
      </c>
      <c r="B392" s="366"/>
      <c r="C392" s="366"/>
      <c r="D392" s="366"/>
    </row>
    <row r="393" spans="1:4" ht="15.75" x14ac:dyDescent="0.25">
      <c r="A393" s="226" t="s">
        <v>80</v>
      </c>
      <c r="B393" s="374"/>
      <c r="C393" s="374"/>
      <c r="D393" s="217" t="s">
        <v>243</v>
      </c>
    </row>
    <row r="394" spans="1:4" ht="15.75" x14ac:dyDescent="0.25">
      <c r="A394" s="2" t="s">
        <v>2</v>
      </c>
      <c r="B394" s="57" t="s">
        <v>3</v>
      </c>
      <c r="C394" s="57" t="s">
        <v>4</v>
      </c>
      <c r="D394" s="189" t="s">
        <v>81</v>
      </c>
    </row>
    <row r="395" spans="1:4" ht="15.75" x14ac:dyDescent="0.25">
      <c r="A395" s="4" t="s">
        <v>82</v>
      </c>
      <c r="B395" s="35">
        <f t="shared" ref="B395" si="97">B396-B397</f>
        <v>-0.2</v>
      </c>
      <c r="C395" s="35"/>
      <c r="D395" s="192" t="s">
        <v>83</v>
      </c>
    </row>
    <row r="396" spans="1:4" ht="15.75" x14ac:dyDescent="0.25">
      <c r="A396" s="2" t="s">
        <v>84</v>
      </c>
      <c r="B396" s="35">
        <v>0.2</v>
      </c>
      <c r="C396" s="35"/>
      <c r="D396" s="189" t="s">
        <v>85</v>
      </c>
    </row>
    <row r="397" spans="1:4" ht="15.75" x14ac:dyDescent="0.25">
      <c r="A397" s="2" t="s">
        <v>86</v>
      </c>
      <c r="B397" s="35">
        <v>0.4</v>
      </c>
      <c r="C397" s="35"/>
      <c r="D397" s="193" t="s">
        <v>87</v>
      </c>
    </row>
    <row r="398" spans="1:4" ht="15.75" x14ac:dyDescent="0.25">
      <c r="A398" s="198" t="s">
        <v>88</v>
      </c>
      <c r="B398" s="35">
        <f t="shared" ref="B398" si="98">B399+B402+B417+B433</f>
        <v>-6442.8000000000011</v>
      </c>
      <c r="C398" s="35"/>
      <c r="D398" s="192" t="s">
        <v>89</v>
      </c>
    </row>
    <row r="399" spans="1:4" ht="15.75" x14ac:dyDescent="0.25">
      <c r="A399" s="44" t="s">
        <v>90</v>
      </c>
      <c r="B399" s="35">
        <f t="shared" ref="B399" si="99">B400-B401</f>
        <v>1622.8999999999999</v>
      </c>
      <c r="C399" s="35"/>
      <c r="D399" s="191" t="s">
        <v>91</v>
      </c>
    </row>
    <row r="400" spans="1:4" ht="15.75" x14ac:dyDescent="0.25">
      <c r="A400" s="2" t="s">
        <v>92</v>
      </c>
      <c r="B400" s="35">
        <v>33.299999999999997</v>
      </c>
      <c r="C400" s="35"/>
      <c r="D400" s="191" t="s">
        <v>93</v>
      </c>
    </row>
    <row r="401" spans="1:4" ht="15.75" x14ac:dyDescent="0.25">
      <c r="A401" s="2" t="s">
        <v>94</v>
      </c>
      <c r="B401" s="35">
        <v>-1589.6</v>
      </c>
      <c r="C401" s="35"/>
      <c r="D401" s="191" t="s">
        <v>95</v>
      </c>
    </row>
    <row r="402" spans="1:4" ht="15.75" x14ac:dyDescent="0.25">
      <c r="A402" s="44" t="s">
        <v>96</v>
      </c>
      <c r="B402" s="35">
        <f t="shared" ref="B402" si="100">B403-B410</f>
        <v>-67.200000000000102</v>
      </c>
      <c r="C402" s="35"/>
      <c r="D402" s="192" t="s">
        <v>97</v>
      </c>
    </row>
    <row r="403" spans="1:4" ht="15.75" x14ac:dyDescent="0.25">
      <c r="A403" s="199" t="s">
        <v>98</v>
      </c>
      <c r="B403" s="35">
        <f t="shared" ref="B403" si="101">B404+B407</f>
        <v>-96.800000000000097</v>
      </c>
      <c r="C403" s="35"/>
      <c r="D403" s="191" t="s">
        <v>99</v>
      </c>
    </row>
    <row r="404" spans="1:4" ht="15.75" x14ac:dyDescent="0.25">
      <c r="A404" s="44" t="s">
        <v>100</v>
      </c>
      <c r="B404" s="35">
        <f t="shared" ref="B404" si="102">B405-B406</f>
        <v>-101.40000000000009</v>
      </c>
      <c r="C404" s="35"/>
      <c r="D404" s="192" t="s">
        <v>101</v>
      </c>
    </row>
    <row r="405" spans="1:4" ht="15.75" x14ac:dyDescent="0.25">
      <c r="A405" s="45" t="s">
        <v>102</v>
      </c>
      <c r="B405" s="35">
        <v>1298</v>
      </c>
      <c r="C405" s="35"/>
      <c r="D405" s="191" t="s">
        <v>103</v>
      </c>
    </row>
    <row r="406" spans="1:4" ht="15.75" x14ac:dyDescent="0.25">
      <c r="A406" s="45" t="s">
        <v>104</v>
      </c>
      <c r="B406" s="35">
        <v>1399.4</v>
      </c>
      <c r="C406" s="35"/>
      <c r="D406" s="191" t="s">
        <v>105</v>
      </c>
    </row>
    <row r="407" spans="1:4" ht="15.75" x14ac:dyDescent="0.25">
      <c r="A407" s="44" t="s">
        <v>106</v>
      </c>
      <c r="B407" s="35">
        <f t="shared" ref="B407" si="103">B408-B409</f>
        <v>4.5999999999999996</v>
      </c>
      <c r="C407" s="35"/>
      <c r="D407" s="192" t="s">
        <v>107</v>
      </c>
    </row>
    <row r="408" spans="1:4" ht="15.75" x14ac:dyDescent="0.25">
      <c r="A408" s="45" t="s">
        <v>108</v>
      </c>
      <c r="B408" s="35">
        <v>4.5999999999999996</v>
      </c>
      <c r="C408" s="35"/>
      <c r="D408" s="191" t="s">
        <v>103</v>
      </c>
    </row>
    <row r="409" spans="1:4" ht="15.75" x14ac:dyDescent="0.25">
      <c r="A409" s="45" t="s">
        <v>109</v>
      </c>
      <c r="B409" s="35">
        <v>0</v>
      </c>
      <c r="C409" s="35"/>
      <c r="D409" s="191" t="s">
        <v>105</v>
      </c>
    </row>
    <row r="410" spans="1:4" ht="15.75" x14ac:dyDescent="0.25">
      <c r="A410" s="199" t="s">
        <v>110</v>
      </c>
      <c r="B410" s="35">
        <f t="shared" ref="B410" si="104">B411+B414</f>
        <v>-29.6</v>
      </c>
      <c r="C410" s="35"/>
      <c r="D410" s="193" t="s">
        <v>111</v>
      </c>
    </row>
    <row r="411" spans="1:4" ht="15.75" x14ac:dyDescent="0.25">
      <c r="A411" s="45" t="s">
        <v>112</v>
      </c>
      <c r="B411" s="35">
        <f t="shared" ref="B411" si="105">B412-B413</f>
        <v>0</v>
      </c>
      <c r="C411" s="35"/>
      <c r="D411" s="191" t="s">
        <v>101</v>
      </c>
    </row>
    <row r="412" spans="1:4" ht="15.75" x14ac:dyDescent="0.25">
      <c r="A412" s="45" t="s">
        <v>113</v>
      </c>
      <c r="B412" s="35">
        <v>0</v>
      </c>
      <c r="C412" s="35"/>
      <c r="D412" s="191" t="s">
        <v>103</v>
      </c>
    </row>
    <row r="413" spans="1:4" ht="15.75" x14ac:dyDescent="0.25">
      <c r="A413" s="45" t="s">
        <v>109</v>
      </c>
      <c r="B413" s="35">
        <v>0</v>
      </c>
      <c r="C413" s="35"/>
      <c r="D413" s="191" t="s">
        <v>105</v>
      </c>
    </row>
    <row r="414" spans="1:4" ht="15.75" x14ac:dyDescent="0.25">
      <c r="A414" s="46" t="s">
        <v>114</v>
      </c>
      <c r="B414" s="35">
        <f t="shared" ref="B414" si="106">B415-B416</f>
        <v>-29.6</v>
      </c>
      <c r="C414" s="35"/>
      <c r="D414" s="191" t="s">
        <v>107</v>
      </c>
    </row>
    <row r="415" spans="1:4" ht="15.75" x14ac:dyDescent="0.25">
      <c r="A415" s="45" t="s">
        <v>113</v>
      </c>
      <c r="B415" s="35">
        <v>0.2</v>
      </c>
      <c r="C415" s="35"/>
      <c r="D415" s="191" t="s">
        <v>115</v>
      </c>
    </row>
    <row r="416" spans="1:4" ht="15.75" x14ac:dyDescent="0.25">
      <c r="A416" s="45" t="s">
        <v>116</v>
      </c>
      <c r="B416" s="35">
        <v>29.8</v>
      </c>
      <c r="C416" s="35"/>
      <c r="D416" s="191" t="s">
        <v>117</v>
      </c>
    </row>
    <row r="417" spans="1:4" ht="15.75" x14ac:dyDescent="0.25">
      <c r="A417" s="44" t="s">
        <v>118</v>
      </c>
      <c r="B417" s="35">
        <f t="shared" ref="B417" si="107">B418+B429+B432</f>
        <v>-5583.3</v>
      </c>
      <c r="C417" s="35"/>
      <c r="D417" s="192" t="s">
        <v>119</v>
      </c>
    </row>
    <row r="418" spans="1:4" ht="15.75" x14ac:dyDescent="0.25">
      <c r="A418" s="47" t="s">
        <v>120</v>
      </c>
      <c r="B418" s="35">
        <f t="shared" ref="B418" si="108">B419-B424</f>
        <v>-3667.9</v>
      </c>
      <c r="C418" s="35"/>
      <c r="D418" s="189" t="s">
        <v>121</v>
      </c>
    </row>
    <row r="419" spans="1:4" ht="15.75" x14ac:dyDescent="0.25">
      <c r="A419" s="199" t="s">
        <v>122</v>
      </c>
      <c r="B419" s="35">
        <f t="shared" ref="B419" si="109">B420+B421+B422+B423</f>
        <v>-4335.5</v>
      </c>
      <c r="C419" s="35"/>
      <c r="D419" s="191" t="s">
        <v>123</v>
      </c>
    </row>
    <row r="420" spans="1:4" ht="15.75" x14ac:dyDescent="0.25">
      <c r="A420" s="201" t="s">
        <v>124</v>
      </c>
      <c r="B420" s="35">
        <v>0</v>
      </c>
      <c r="C420" s="35"/>
      <c r="D420" s="191" t="s">
        <v>125</v>
      </c>
    </row>
    <row r="421" spans="1:4" ht="15.75" x14ac:dyDescent="0.25">
      <c r="A421" s="48" t="s">
        <v>126</v>
      </c>
      <c r="B421" s="35">
        <v>-2812.1</v>
      </c>
      <c r="C421" s="35"/>
      <c r="D421" s="191" t="s">
        <v>127</v>
      </c>
    </row>
    <row r="422" spans="1:4" ht="15.75" x14ac:dyDescent="0.25">
      <c r="A422" s="201" t="s">
        <v>128</v>
      </c>
      <c r="B422" s="35">
        <v>-1523.4</v>
      </c>
      <c r="C422" s="35"/>
      <c r="D422" s="191" t="s">
        <v>129</v>
      </c>
    </row>
    <row r="423" spans="1:4" ht="15.75" x14ac:dyDescent="0.25">
      <c r="A423" s="201" t="s">
        <v>130</v>
      </c>
      <c r="B423" s="35">
        <v>0</v>
      </c>
      <c r="C423" s="35"/>
      <c r="D423" s="191" t="s">
        <v>131</v>
      </c>
    </row>
    <row r="424" spans="1:4" ht="15.75" x14ac:dyDescent="0.25">
      <c r="A424" s="199" t="s">
        <v>110</v>
      </c>
      <c r="B424" s="35">
        <f t="shared" ref="B424" si="110">B425+B426+B427+B428</f>
        <v>-667.6</v>
      </c>
      <c r="C424" s="35"/>
      <c r="D424" s="193" t="s">
        <v>132</v>
      </c>
    </row>
    <row r="425" spans="1:4" ht="15.75" x14ac:dyDescent="0.25">
      <c r="A425" s="202" t="s">
        <v>133</v>
      </c>
      <c r="B425" s="35">
        <v>-1505.8</v>
      </c>
      <c r="C425" s="35"/>
      <c r="D425" s="191" t="s">
        <v>134</v>
      </c>
    </row>
    <row r="426" spans="1:4" ht="15.75" x14ac:dyDescent="0.25">
      <c r="A426" s="201" t="s">
        <v>135</v>
      </c>
      <c r="B426" s="35">
        <v>1482.8</v>
      </c>
      <c r="C426" s="35"/>
      <c r="D426" s="191" t="s">
        <v>136</v>
      </c>
    </row>
    <row r="427" spans="1:4" ht="15.75" x14ac:dyDescent="0.25">
      <c r="A427" s="201" t="s">
        <v>137</v>
      </c>
      <c r="B427" s="35">
        <v>-644.6</v>
      </c>
      <c r="C427" s="35"/>
      <c r="D427" s="191" t="s">
        <v>138</v>
      </c>
    </row>
    <row r="428" spans="1:4" ht="15.75" x14ac:dyDescent="0.25">
      <c r="A428" s="201" t="s">
        <v>128</v>
      </c>
      <c r="B428" s="35">
        <v>0</v>
      </c>
      <c r="C428" s="35"/>
      <c r="D428" s="191" t="s">
        <v>129</v>
      </c>
    </row>
    <row r="429" spans="1:4" ht="32.25" customHeight="1" x14ac:dyDescent="0.25">
      <c r="A429" s="49" t="s">
        <v>140</v>
      </c>
      <c r="B429" s="35">
        <f t="shared" ref="B429" si="111">B430-B431</f>
        <v>-1917.4</v>
      </c>
      <c r="C429" s="35"/>
      <c r="D429" s="203" t="s">
        <v>264</v>
      </c>
    </row>
    <row r="430" spans="1:4" ht="15.75" x14ac:dyDescent="0.25">
      <c r="A430" s="199" t="s">
        <v>142</v>
      </c>
      <c r="B430" s="35">
        <v>-1976.5</v>
      </c>
      <c r="C430" s="35"/>
      <c r="D430" s="189" t="s">
        <v>143</v>
      </c>
    </row>
    <row r="431" spans="1:4" ht="15.75" x14ac:dyDescent="0.25">
      <c r="A431" s="199" t="s">
        <v>144</v>
      </c>
      <c r="B431" s="35">
        <v>-59.1</v>
      </c>
      <c r="C431" s="35"/>
      <c r="D431" s="189" t="s">
        <v>145</v>
      </c>
    </row>
    <row r="432" spans="1:4" ht="15.75" x14ac:dyDescent="0.25">
      <c r="A432" s="50" t="s">
        <v>146</v>
      </c>
      <c r="B432" s="35">
        <v>2</v>
      </c>
      <c r="C432" s="35"/>
      <c r="D432" s="189" t="s">
        <v>150</v>
      </c>
    </row>
    <row r="433" spans="1:4" ht="15.75" x14ac:dyDescent="0.25">
      <c r="A433" s="51" t="s">
        <v>151</v>
      </c>
      <c r="B433" s="35">
        <f t="shared" ref="B433" si="112">B436</f>
        <v>-2415.2000000000003</v>
      </c>
      <c r="C433" s="35"/>
      <c r="D433" s="191" t="s">
        <v>152</v>
      </c>
    </row>
    <row r="434" spans="1:4" ht="15.75" x14ac:dyDescent="0.25">
      <c r="A434" s="45" t="s">
        <v>153</v>
      </c>
      <c r="B434" s="35">
        <f t="shared" ref="B434:B435" si="113">B435</f>
        <v>-2415.2000000000003</v>
      </c>
      <c r="C434" s="35"/>
      <c r="D434" s="191" t="s">
        <v>154</v>
      </c>
    </row>
    <row r="435" spans="1:4" ht="15.75" x14ac:dyDescent="0.25">
      <c r="A435" s="204" t="s">
        <v>155</v>
      </c>
      <c r="B435" s="35">
        <f t="shared" si="113"/>
        <v>-2415.2000000000003</v>
      </c>
      <c r="C435" s="35"/>
      <c r="D435" s="191" t="s">
        <v>156</v>
      </c>
    </row>
    <row r="436" spans="1:4" ht="15.75" x14ac:dyDescent="0.25">
      <c r="A436" s="204" t="s">
        <v>157</v>
      </c>
      <c r="B436" s="35">
        <f t="shared" ref="B436" si="114">B437+B438+B439+B440</f>
        <v>-2415.2000000000003</v>
      </c>
      <c r="C436" s="35"/>
      <c r="D436" s="191" t="s">
        <v>158</v>
      </c>
    </row>
    <row r="437" spans="1:4" ht="15.75" x14ac:dyDescent="0.25">
      <c r="A437" s="205" t="s">
        <v>159</v>
      </c>
      <c r="B437" s="35">
        <v>0</v>
      </c>
      <c r="C437" s="35"/>
      <c r="D437" s="206" t="s">
        <v>160</v>
      </c>
    </row>
    <row r="438" spans="1:4" ht="15.75" x14ac:dyDescent="0.25">
      <c r="A438" s="205" t="s">
        <v>161</v>
      </c>
      <c r="B438" s="35">
        <v>-139.1</v>
      </c>
      <c r="C438" s="35"/>
      <c r="D438" s="206" t="s">
        <v>162</v>
      </c>
    </row>
    <row r="439" spans="1:4" ht="15.75" x14ac:dyDescent="0.25">
      <c r="A439" s="205" t="s">
        <v>163</v>
      </c>
      <c r="B439" s="35">
        <v>0</v>
      </c>
      <c r="C439" s="35"/>
      <c r="D439" s="206" t="s">
        <v>164</v>
      </c>
    </row>
    <row r="440" spans="1:4" ht="15.75" x14ac:dyDescent="0.25">
      <c r="A440" s="205" t="s">
        <v>165</v>
      </c>
      <c r="B440" s="35">
        <f>B441+B444</f>
        <v>-2276.1000000000004</v>
      </c>
      <c r="C440" s="35"/>
      <c r="D440" s="206" t="s">
        <v>166</v>
      </c>
    </row>
    <row r="441" spans="1:4" ht="15.75" x14ac:dyDescent="0.25">
      <c r="A441" s="207" t="s">
        <v>167</v>
      </c>
      <c r="B441" s="35">
        <f t="shared" ref="B441" si="115">B442+B443</f>
        <v>3739.5</v>
      </c>
      <c r="C441" s="35"/>
      <c r="D441" s="208" t="s">
        <v>168</v>
      </c>
    </row>
    <row r="442" spans="1:4" ht="15.75" x14ac:dyDescent="0.25">
      <c r="A442" s="209" t="s">
        <v>169</v>
      </c>
      <c r="B442" s="35">
        <v>3585.9</v>
      </c>
      <c r="C442" s="35"/>
      <c r="D442" s="194" t="s">
        <v>170</v>
      </c>
    </row>
    <row r="443" spans="1:4" ht="15.75" x14ac:dyDescent="0.25">
      <c r="A443" s="209" t="s">
        <v>171</v>
      </c>
      <c r="B443" s="35">
        <v>153.6</v>
      </c>
      <c r="C443" s="35"/>
      <c r="D443" s="189" t="s">
        <v>172</v>
      </c>
    </row>
    <row r="444" spans="1:4" ht="15.75" x14ac:dyDescent="0.25">
      <c r="A444" s="207" t="s">
        <v>173</v>
      </c>
      <c r="B444" s="35">
        <f t="shared" ref="B444" si="116">B445+B446+B447</f>
        <v>-6015.6</v>
      </c>
      <c r="C444" s="35"/>
      <c r="D444" s="208" t="s">
        <v>174</v>
      </c>
    </row>
    <row r="445" spans="1:4" ht="15.75" x14ac:dyDescent="0.25">
      <c r="A445" s="210" t="s">
        <v>175</v>
      </c>
      <c r="B445" s="35">
        <v>0</v>
      </c>
      <c r="C445" s="35"/>
      <c r="D445" s="189" t="s">
        <v>176</v>
      </c>
    </row>
    <row r="446" spans="1:4" ht="15.75" x14ac:dyDescent="0.25">
      <c r="A446" s="210" t="s">
        <v>177</v>
      </c>
      <c r="B446" s="35">
        <v>0</v>
      </c>
      <c r="C446" s="35"/>
      <c r="D446" s="189" t="s">
        <v>178</v>
      </c>
    </row>
    <row r="447" spans="1:4" ht="45" customHeight="1" x14ac:dyDescent="0.25">
      <c r="A447" s="52" t="s">
        <v>257</v>
      </c>
      <c r="B447" s="35">
        <v>-6015.6</v>
      </c>
      <c r="C447" s="35"/>
      <c r="D447" s="211" t="s">
        <v>263</v>
      </c>
    </row>
    <row r="448" spans="1:4" ht="15.75" x14ac:dyDescent="0.25">
      <c r="A448" s="207" t="s">
        <v>181</v>
      </c>
      <c r="B448" s="35">
        <v>0</v>
      </c>
      <c r="C448" s="35"/>
      <c r="D448" s="208" t="s">
        <v>182</v>
      </c>
    </row>
    <row r="449" spans="1:9" ht="48.75" customHeight="1" x14ac:dyDescent="0.25">
      <c r="A449" s="53" t="s">
        <v>265</v>
      </c>
      <c r="B449" s="35">
        <f t="shared" ref="B449" si="117">B398-(B346+B395)</f>
        <v>-3968.7439834699999</v>
      </c>
      <c r="C449" s="35"/>
      <c r="D449" s="212" t="s">
        <v>223</v>
      </c>
    </row>
    <row r="450" spans="1:9" ht="15" x14ac:dyDescent="0.25">
      <c r="A450" s="213"/>
      <c r="B450" s="213"/>
      <c r="C450" s="213"/>
      <c r="D450" s="213"/>
    </row>
    <row r="451" spans="1:9" ht="51.75" customHeight="1" x14ac:dyDescent="0.25">
      <c r="A451" s="233" t="s">
        <v>185</v>
      </c>
      <c r="B451" s="213"/>
      <c r="C451" s="213"/>
      <c r="D451" s="215" t="s">
        <v>266</v>
      </c>
    </row>
    <row r="452" spans="1:9" ht="15" x14ac:dyDescent="0.25">
      <c r="A452" s="213"/>
      <c r="B452" s="213"/>
      <c r="C452" s="213"/>
      <c r="D452" s="213"/>
    </row>
    <row r="453" spans="1:9" ht="15" x14ac:dyDescent="0.25">
      <c r="A453" s="213"/>
      <c r="B453" s="213"/>
      <c r="C453" s="213"/>
      <c r="D453" s="213"/>
    </row>
    <row r="454" spans="1:9" ht="15" x14ac:dyDescent="0.25">
      <c r="A454" s="213"/>
      <c r="B454" s="213"/>
      <c r="C454" s="213"/>
      <c r="D454" s="213"/>
    </row>
    <row r="455" spans="1:9" ht="15" x14ac:dyDescent="0.25">
      <c r="A455" s="213"/>
      <c r="B455" s="213"/>
      <c r="C455" s="213"/>
      <c r="D455" s="213"/>
    </row>
    <row r="456" spans="1:9" ht="15" x14ac:dyDescent="0.25">
      <c r="A456" s="213"/>
      <c r="B456" s="213"/>
      <c r="C456" s="213"/>
      <c r="D456" s="213"/>
    </row>
    <row r="457" spans="1:9" ht="15" x14ac:dyDescent="0.25">
      <c r="A457" s="213"/>
      <c r="B457" s="213"/>
      <c r="C457" s="213"/>
      <c r="D457" s="213"/>
    </row>
    <row r="458" spans="1:9" ht="15" x14ac:dyDescent="0.25">
      <c r="A458" s="213"/>
      <c r="B458" s="213"/>
      <c r="C458" s="213"/>
      <c r="D458" s="213"/>
    </row>
    <row r="459" spans="1:9" ht="18.75" x14ac:dyDescent="0.3">
      <c r="A459" s="366" t="s">
        <v>276</v>
      </c>
      <c r="B459" s="366"/>
      <c r="C459" s="366"/>
      <c r="D459" s="366"/>
    </row>
    <row r="460" spans="1:9" ht="18.75" x14ac:dyDescent="0.3">
      <c r="A460" s="366" t="s">
        <v>277</v>
      </c>
      <c r="B460" s="366"/>
      <c r="C460" s="366"/>
      <c r="D460" s="366"/>
    </row>
    <row r="461" spans="1:9" ht="15" x14ac:dyDescent="0.25">
      <c r="A461" s="213"/>
      <c r="B461" s="213"/>
      <c r="C461" s="213"/>
      <c r="D461" s="213"/>
    </row>
    <row r="462" spans="1:9" ht="15.75" x14ac:dyDescent="0.25">
      <c r="A462" s="234" t="s">
        <v>0</v>
      </c>
      <c r="B462" s="235"/>
      <c r="C462" s="235"/>
      <c r="D462" s="217" t="s">
        <v>243</v>
      </c>
    </row>
    <row r="463" spans="1:9" ht="15.75" x14ac:dyDescent="0.25">
      <c r="A463" s="2" t="s">
        <v>2</v>
      </c>
      <c r="B463" s="236" t="s">
        <v>3</v>
      </c>
      <c r="C463" s="236" t="s">
        <v>4</v>
      </c>
      <c r="D463" s="193" t="s">
        <v>5</v>
      </c>
    </row>
    <row r="464" spans="1:9" ht="15.75" x14ac:dyDescent="0.25">
      <c r="A464" s="4" t="s">
        <v>6</v>
      </c>
      <c r="B464" s="188">
        <f>B465+B485+B488+B495</f>
        <v>-2761.9000000000037</v>
      </c>
      <c r="C464" s="188"/>
      <c r="D464" s="192" t="s">
        <v>7</v>
      </c>
      <c r="F464" s="180"/>
      <c r="G464" s="180"/>
      <c r="H464" s="43"/>
      <c r="I464" s="43"/>
    </row>
    <row r="465" spans="1:9" ht="15.75" x14ac:dyDescent="0.25">
      <c r="A465" s="2" t="s">
        <v>8</v>
      </c>
      <c r="B465" s="82">
        <f>B466-B474</f>
        <v>10990.299999999996</v>
      </c>
      <c r="C465" s="82"/>
      <c r="D465" s="192" t="s">
        <v>9</v>
      </c>
      <c r="F465" s="180"/>
      <c r="G465" s="180"/>
      <c r="H465" s="43"/>
      <c r="I465" s="43"/>
    </row>
    <row r="466" spans="1:9" ht="15.75" x14ac:dyDescent="0.25">
      <c r="A466" s="17" t="s">
        <v>10</v>
      </c>
      <c r="B466" s="82">
        <f>B467+B470+B473</f>
        <v>51337.499999999993</v>
      </c>
      <c r="C466" s="82"/>
      <c r="D466" s="200" t="s">
        <v>11</v>
      </c>
      <c r="F466" s="180"/>
      <c r="G466" s="180"/>
      <c r="H466" s="43"/>
      <c r="I466" s="43"/>
    </row>
    <row r="467" spans="1:9" ht="15.75" x14ac:dyDescent="0.25">
      <c r="A467" s="18" t="s">
        <v>12</v>
      </c>
      <c r="B467" s="82">
        <f>B468+B469</f>
        <v>50948.2</v>
      </c>
      <c r="C467" s="82"/>
      <c r="D467" s="190" t="s">
        <v>13</v>
      </c>
      <c r="F467" s="180"/>
      <c r="G467" s="180"/>
      <c r="H467" s="43"/>
      <c r="I467" s="43"/>
    </row>
    <row r="468" spans="1:9" ht="15.75" x14ac:dyDescent="0.25">
      <c r="A468" s="18" t="s">
        <v>14</v>
      </c>
      <c r="B468" s="82">
        <v>50948.2</v>
      </c>
      <c r="C468" s="82"/>
      <c r="D468" s="190" t="s">
        <v>15</v>
      </c>
      <c r="F468" s="180"/>
      <c r="G468" s="180"/>
      <c r="H468" s="43"/>
      <c r="I468" s="43"/>
    </row>
    <row r="469" spans="1:9" ht="15.75" x14ac:dyDescent="0.25">
      <c r="A469" s="18" t="s">
        <v>16</v>
      </c>
      <c r="B469" s="82">
        <v>0</v>
      </c>
      <c r="C469" s="82"/>
      <c r="D469" s="190" t="s">
        <v>17</v>
      </c>
      <c r="F469" s="180"/>
      <c r="G469" s="180"/>
      <c r="H469" s="43"/>
      <c r="I469" s="43"/>
    </row>
    <row r="470" spans="1:9" ht="15.75" x14ac:dyDescent="0.25">
      <c r="A470" s="18" t="s">
        <v>18</v>
      </c>
      <c r="B470" s="82">
        <f>B471+B472</f>
        <v>198.2</v>
      </c>
      <c r="C470" s="82"/>
      <c r="D470" s="190" t="s">
        <v>19</v>
      </c>
      <c r="F470" s="180"/>
      <c r="G470" s="180"/>
      <c r="H470" s="43"/>
      <c r="I470" s="43"/>
    </row>
    <row r="471" spans="1:9" ht="15.75" x14ac:dyDescent="0.25">
      <c r="A471" s="18" t="s">
        <v>20</v>
      </c>
      <c r="B471" s="82">
        <v>153.19999999999999</v>
      </c>
      <c r="C471" s="82"/>
      <c r="D471" s="190" t="s">
        <v>21</v>
      </c>
      <c r="F471" s="180"/>
      <c r="G471" s="180"/>
      <c r="H471" s="43"/>
      <c r="I471" s="43"/>
    </row>
    <row r="472" spans="1:9" ht="15.75" x14ac:dyDescent="0.25">
      <c r="A472" s="18" t="s">
        <v>16</v>
      </c>
      <c r="B472" s="82">
        <v>45</v>
      </c>
      <c r="C472" s="82"/>
      <c r="D472" s="190" t="s">
        <v>17</v>
      </c>
      <c r="F472" s="180"/>
      <c r="G472" s="180"/>
      <c r="H472" s="43"/>
      <c r="I472" s="43"/>
    </row>
    <row r="473" spans="1:9" ht="23.25" customHeight="1" x14ac:dyDescent="0.25">
      <c r="A473" s="19" t="s">
        <v>22</v>
      </c>
      <c r="B473" s="82">
        <v>191.10000000000002</v>
      </c>
      <c r="C473" s="82"/>
      <c r="D473" s="190" t="s">
        <v>23</v>
      </c>
      <c r="F473" s="180"/>
      <c r="G473" s="180"/>
      <c r="H473" s="43"/>
      <c r="I473" s="43"/>
    </row>
    <row r="474" spans="1:9" ht="15.75" x14ac:dyDescent="0.25">
      <c r="A474" s="75" t="s">
        <v>24</v>
      </c>
      <c r="B474" s="82">
        <f>B475+B481</f>
        <v>40347.199999999997</v>
      </c>
      <c r="C474" s="82">
        <f>C475+C481</f>
        <v>47467.100000000006</v>
      </c>
      <c r="D474" s="200" t="s">
        <v>25</v>
      </c>
      <c r="F474" s="180"/>
      <c r="G474" s="180"/>
      <c r="H474" s="43"/>
      <c r="I474" s="179"/>
    </row>
    <row r="475" spans="1:9" ht="15.75" x14ac:dyDescent="0.25">
      <c r="A475" s="20" t="s">
        <v>26</v>
      </c>
      <c r="B475" s="82">
        <f>B476+B477+B478+B479+B480</f>
        <v>8352.6999999999989</v>
      </c>
      <c r="C475" s="82">
        <f>C476+C477+C478+C479+C480</f>
        <v>9826.5</v>
      </c>
      <c r="D475" s="191" t="s">
        <v>27</v>
      </c>
      <c r="F475" s="180"/>
      <c r="G475" s="180"/>
      <c r="H475" s="43"/>
      <c r="I475" s="43"/>
    </row>
    <row r="476" spans="1:9" ht="15.75" x14ac:dyDescent="0.25">
      <c r="A476" s="21" t="s">
        <v>28</v>
      </c>
      <c r="B476" s="82">
        <v>1973.7999999999997</v>
      </c>
      <c r="C476" s="82">
        <v>2322</v>
      </c>
      <c r="D476" s="189" t="s">
        <v>29</v>
      </c>
      <c r="F476" s="180"/>
      <c r="G476" s="180"/>
      <c r="H476" s="43"/>
      <c r="I476" s="43"/>
    </row>
    <row r="477" spans="1:9" ht="15.75" x14ac:dyDescent="0.25">
      <c r="A477" s="21" t="s">
        <v>30</v>
      </c>
      <c r="B477" s="82">
        <v>3159.0999999999995</v>
      </c>
      <c r="C477" s="82">
        <v>3716.7</v>
      </c>
      <c r="D477" s="189" t="s">
        <v>31</v>
      </c>
      <c r="F477" s="180"/>
      <c r="G477" s="180"/>
      <c r="H477" s="43"/>
      <c r="I477" s="43"/>
    </row>
    <row r="478" spans="1:9" ht="15.75" x14ac:dyDescent="0.25">
      <c r="A478" s="20" t="s">
        <v>32</v>
      </c>
      <c r="B478" s="82">
        <v>1948.8000000000002</v>
      </c>
      <c r="C478" s="82">
        <v>2292.6</v>
      </c>
      <c r="D478" s="189" t="s">
        <v>33</v>
      </c>
      <c r="F478" s="180"/>
      <c r="G478" s="180"/>
      <c r="H478" s="43"/>
      <c r="I478" s="43"/>
    </row>
    <row r="479" spans="1:9" ht="15.75" x14ac:dyDescent="0.25">
      <c r="A479" s="20" t="s">
        <v>34</v>
      </c>
      <c r="B479" s="82">
        <v>1247.0999999999999</v>
      </c>
      <c r="C479" s="82">
        <v>1467.1</v>
      </c>
      <c r="D479" s="189" t="s">
        <v>35</v>
      </c>
      <c r="F479" s="180"/>
      <c r="G479" s="180"/>
      <c r="H479" s="43"/>
      <c r="I479" s="43"/>
    </row>
    <row r="480" spans="1:9" ht="15.75" x14ac:dyDescent="0.25">
      <c r="A480" s="20" t="s">
        <v>36</v>
      </c>
      <c r="B480" s="82">
        <v>23.9</v>
      </c>
      <c r="C480" s="82">
        <v>28.1</v>
      </c>
      <c r="D480" s="189" t="s">
        <v>37</v>
      </c>
      <c r="F480" s="180"/>
      <c r="G480" s="180"/>
      <c r="H480" s="43"/>
      <c r="I480" s="43"/>
    </row>
    <row r="481" spans="1:9" ht="15.75" x14ac:dyDescent="0.25">
      <c r="A481" s="20" t="s">
        <v>38</v>
      </c>
      <c r="B481" s="82">
        <f>B482+B483+B484</f>
        <v>31994.5</v>
      </c>
      <c r="C481" s="82">
        <f>C482+C483+C484</f>
        <v>37640.600000000006</v>
      </c>
      <c r="D481" s="191" t="s">
        <v>39</v>
      </c>
      <c r="F481" s="180"/>
      <c r="G481" s="180"/>
      <c r="H481" s="43"/>
      <c r="I481" s="43"/>
    </row>
    <row r="482" spans="1:9" ht="15.75" x14ac:dyDescent="0.25">
      <c r="A482" s="22" t="s">
        <v>40</v>
      </c>
      <c r="B482" s="54">
        <v>7998.7</v>
      </c>
      <c r="C482" s="54">
        <v>9410.2000000000007</v>
      </c>
      <c r="D482" s="189" t="s">
        <v>41</v>
      </c>
      <c r="F482" s="186"/>
      <c r="G482" s="186"/>
      <c r="H482" s="43"/>
      <c r="I482" s="43"/>
    </row>
    <row r="483" spans="1:9" ht="15.75" x14ac:dyDescent="0.25">
      <c r="A483" s="22" t="s">
        <v>42</v>
      </c>
      <c r="B483" s="82">
        <v>23995.8</v>
      </c>
      <c r="C483" s="82">
        <v>28230.400000000001</v>
      </c>
      <c r="D483" s="189" t="s">
        <v>43</v>
      </c>
      <c r="F483" s="180"/>
      <c r="G483" s="180"/>
      <c r="H483" s="43"/>
      <c r="I483" s="43"/>
    </row>
    <row r="484" spans="1:9" ht="15.75" x14ac:dyDescent="0.25">
      <c r="A484" s="22" t="s">
        <v>44</v>
      </c>
      <c r="B484" s="82">
        <v>0</v>
      </c>
      <c r="C484" s="82">
        <v>0</v>
      </c>
      <c r="D484" s="189" t="s">
        <v>45</v>
      </c>
      <c r="F484" s="180"/>
      <c r="G484" s="180"/>
      <c r="H484" s="43"/>
      <c r="I484" s="43"/>
    </row>
    <row r="485" spans="1:9" ht="15.75" x14ac:dyDescent="0.25">
      <c r="A485" s="2" t="s">
        <v>46</v>
      </c>
      <c r="B485" s="82">
        <f>B486-B487</f>
        <v>-12779.4</v>
      </c>
      <c r="C485" s="82"/>
      <c r="D485" s="192" t="s">
        <v>47</v>
      </c>
      <c r="F485" s="180"/>
      <c r="G485" s="180"/>
      <c r="H485" s="43"/>
      <c r="I485" s="43"/>
    </row>
    <row r="486" spans="1:9" ht="15.75" x14ac:dyDescent="0.25">
      <c r="A486" s="17" t="s">
        <v>48</v>
      </c>
      <c r="B486" s="82">
        <v>5033.1000000000004</v>
      </c>
      <c r="C486" s="82"/>
      <c r="D486" s="189" t="s">
        <v>49</v>
      </c>
      <c r="F486" s="180"/>
      <c r="G486" s="180"/>
      <c r="H486" s="43"/>
      <c r="I486" s="43"/>
    </row>
    <row r="487" spans="1:9" ht="15.75" x14ac:dyDescent="0.25">
      <c r="A487" s="17" t="s">
        <v>50</v>
      </c>
      <c r="B487" s="35">
        <v>17812.5</v>
      </c>
      <c r="C487" s="82"/>
      <c r="D487" s="193" t="s">
        <v>51</v>
      </c>
      <c r="F487" s="180"/>
      <c r="G487" s="180"/>
      <c r="H487" s="43"/>
      <c r="I487" s="43"/>
    </row>
    <row r="488" spans="1:9" ht="15.75" x14ac:dyDescent="0.25">
      <c r="A488" s="2" t="s">
        <v>52</v>
      </c>
      <c r="B488" s="82">
        <f>B489+B490</f>
        <v>-1516.2</v>
      </c>
      <c r="C488" s="82"/>
      <c r="D488" s="192" t="s">
        <v>53</v>
      </c>
      <c r="F488" s="180"/>
      <c r="G488" s="180"/>
      <c r="H488" s="43"/>
      <c r="I488" s="43"/>
    </row>
    <row r="489" spans="1:9" ht="15.75" x14ac:dyDescent="0.25">
      <c r="A489" s="23" t="s">
        <v>54</v>
      </c>
      <c r="B489" s="82">
        <v>42.7</v>
      </c>
      <c r="C489" s="82"/>
      <c r="D489" s="194" t="s">
        <v>55</v>
      </c>
      <c r="F489" s="180"/>
      <c r="G489" s="180"/>
      <c r="H489" s="43"/>
      <c r="I489" s="43"/>
    </row>
    <row r="490" spans="1:9" ht="15.75" x14ac:dyDescent="0.25">
      <c r="A490" s="23" t="s">
        <v>56</v>
      </c>
      <c r="B490" s="82">
        <f>B491-B492</f>
        <v>-1558.9</v>
      </c>
      <c r="C490" s="82"/>
      <c r="D490" s="194" t="s">
        <v>57</v>
      </c>
      <c r="F490" s="180"/>
      <c r="G490" s="180"/>
      <c r="H490" s="43"/>
      <c r="I490" s="43"/>
    </row>
    <row r="491" spans="1:9" ht="15.75" x14ac:dyDescent="0.25">
      <c r="A491" s="24" t="s">
        <v>58</v>
      </c>
      <c r="B491" s="82">
        <v>257.5</v>
      </c>
      <c r="C491" s="82"/>
      <c r="D491" s="194" t="s">
        <v>59</v>
      </c>
      <c r="F491" s="180"/>
      <c r="G491" s="180"/>
      <c r="H491" s="43"/>
      <c r="I491" s="43"/>
    </row>
    <row r="492" spans="1:9" ht="15.75" x14ac:dyDescent="0.25">
      <c r="A492" s="24" t="s">
        <v>60</v>
      </c>
      <c r="B492" s="82">
        <f>B493+B494</f>
        <v>1816.4</v>
      </c>
      <c r="C492" s="82"/>
      <c r="D492" s="194" t="s">
        <v>61</v>
      </c>
      <c r="F492" s="180"/>
      <c r="G492" s="180"/>
      <c r="H492" s="43"/>
      <c r="I492" s="43"/>
    </row>
    <row r="493" spans="1:9" ht="15.75" x14ac:dyDescent="0.25">
      <c r="A493" s="25" t="s">
        <v>62</v>
      </c>
      <c r="B493" s="82">
        <v>527.70000000000005</v>
      </c>
      <c r="C493" s="82"/>
      <c r="D493" s="195" t="s">
        <v>239</v>
      </c>
      <c r="F493" s="180"/>
      <c r="G493" s="180"/>
      <c r="H493" s="43"/>
      <c r="I493" s="43"/>
    </row>
    <row r="494" spans="1:9" ht="15.75" x14ac:dyDescent="0.25">
      <c r="A494" s="25" t="s">
        <v>63</v>
      </c>
      <c r="B494" s="82">
        <v>1288.7</v>
      </c>
      <c r="C494" s="82"/>
      <c r="D494" s="195" t="s">
        <v>240</v>
      </c>
      <c r="F494" s="180"/>
      <c r="G494" s="180"/>
      <c r="H494" s="43"/>
      <c r="I494" s="43"/>
    </row>
    <row r="495" spans="1:9" ht="15.75" x14ac:dyDescent="0.25">
      <c r="A495" s="2" t="s">
        <v>64</v>
      </c>
      <c r="B495" s="82">
        <f>B496+B497</f>
        <v>543.4</v>
      </c>
      <c r="C495" s="82"/>
      <c r="D495" s="192" t="s">
        <v>65</v>
      </c>
      <c r="F495" s="180"/>
      <c r="G495" s="180"/>
      <c r="H495" s="43"/>
      <c r="I495" s="43"/>
    </row>
    <row r="496" spans="1:9" ht="15.75" x14ac:dyDescent="0.25">
      <c r="A496" s="23" t="s">
        <v>66</v>
      </c>
      <c r="B496" s="82">
        <v>417.4</v>
      </c>
      <c r="C496" s="82"/>
      <c r="D496" s="189" t="s">
        <v>67</v>
      </c>
      <c r="F496" s="180"/>
      <c r="G496" s="180"/>
      <c r="H496" s="43"/>
      <c r="I496" s="43"/>
    </row>
    <row r="497" spans="1:9" ht="15.75" x14ac:dyDescent="0.25">
      <c r="A497" s="23" t="s">
        <v>68</v>
      </c>
      <c r="B497" s="82">
        <f>B498-B501</f>
        <v>126</v>
      </c>
      <c r="C497" s="82"/>
      <c r="D497" s="189" t="s">
        <v>69</v>
      </c>
      <c r="F497" s="180"/>
      <c r="G497" s="180"/>
      <c r="H497" s="43"/>
      <c r="I497" s="43"/>
    </row>
    <row r="498" spans="1:9" ht="15.75" x14ac:dyDescent="0.25">
      <c r="A498" s="24" t="s">
        <v>189</v>
      </c>
      <c r="B498" s="82">
        <f>B499+B500</f>
        <v>199.1</v>
      </c>
      <c r="C498" s="82"/>
      <c r="D498" s="189" t="s">
        <v>70</v>
      </c>
      <c r="F498" s="180"/>
      <c r="G498" s="180"/>
      <c r="H498" s="43"/>
      <c r="I498" s="43"/>
    </row>
    <row r="499" spans="1:9" ht="15.75" x14ac:dyDescent="0.25">
      <c r="A499" s="26" t="s">
        <v>187</v>
      </c>
      <c r="B499" s="82">
        <v>0</v>
      </c>
      <c r="C499" s="82"/>
      <c r="D499" s="194" t="s">
        <v>71</v>
      </c>
      <c r="F499" s="180"/>
      <c r="G499" s="180"/>
      <c r="H499" s="43"/>
      <c r="I499" s="43"/>
    </row>
    <row r="500" spans="1:9" ht="15.75" x14ac:dyDescent="0.25">
      <c r="A500" s="26" t="s">
        <v>188</v>
      </c>
      <c r="B500" s="82">
        <v>199.1</v>
      </c>
      <c r="C500" s="82"/>
      <c r="D500" s="197" t="s">
        <v>72</v>
      </c>
      <c r="F500" s="180"/>
      <c r="G500" s="180"/>
      <c r="H500" s="43"/>
      <c r="I500" s="43"/>
    </row>
    <row r="501" spans="1:9" ht="15.75" x14ac:dyDescent="0.25">
      <c r="A501" s="24" t="s">
        <v>190</v>
      </c>
      <c r="B501" s="82">
        <f>B502+B503</f>
        <v>73.099999999999994</v>
      </c>
      <c r="C501" s="82"/>
      <c r="D501" s="189" t="s">
        <v>73</v>
      </c>
      <c r="F501" s="180"/>
      <c r="G501" s="180"/>
      <c r="H501" s="43"/>
      <c r="I501" s="43"/>
    </row>
    <row r="502" spans="1:9" ht="15.75" x14ac:dyDescent="0.25">
      <c r="A502" s="26" t="s">
        <v>191</v>
      </c>
      <c r="B502" s="82">
        <v>35</v>
      </c>
      <c r="C502" s="82"/>
      <c r="D502" s="194" t="s">
        <v>74</v>
      </c>
      <c r="F502" s="180"/>
      <c r="G502" s="180"/>
      <c r="H502" s="43"/>
      <c r="I502" s="43"/>
    </row>
    <row r="503" spans="1:9" ht="15.75" x14ac:dyDescent="0.25">
      <c r="A503" s="26" t="s">
        <v>192</v>
      </c>
      <c r="B503" s="82">
        <f>B504+B505</f>
        <v>38.099999999999994</v>
      </c>
      <c r="C503" s="82"/>
      <c r="D503" s="197" t="s">
        <v>75</v>
      </c>
      <c r="F503" s="180"/>
      <c r="G503" s="180"/>
      <c r="H503" s="43"/>
      <c r="I503" s="43"/>
    </row>
    <row r="504" spans="1:9" ht="15.75" x14ac:dyDescent="0.25">
      <c r="A504" s="22" t="s">
        <v>231</v>
      </c>
      <c r="B504" s="82">
        <v>0</v>
      </c>
      <c r="C504" s="82"/>
      <c r="D504" s="189" t="s">
        <v>76</v>
      </c>
      <c r="F504" s="180"/>
      <c r="G504" s="180"/>
      <c r="H504" s="43"/>
      <c r="I504" s="43"/>
    </row>
    <row r="505" spans="1:9" ht="16.5" thickBot="1" x14ac:dyDescent="0.3">
      <c r="A505" s="22" t="s">
        <v>232</v>
      </c>
      <c r="B505" s="86">
        <v>38.099999999999994</v>
      </c>
      <c r="C505" s="86"/>
      <c r="D505" s="189" t="s">
        <v>77</v>
      </c>
      <c r="F505" s="180"/>
      <c r="G505" s="180"/>
      <c r="H505" s="43"/>
      <c r="I505" s="43"/>
    </row>
    <row r="506" spans="1:9" ht="24.75" customHeight="1" x14ac:dyDescent="0.25">
      <c r="A506" s="237" t="s">
        <v>78</v>
      </c>
      <c r="B506" s="267"/>
      <c r="C506" s="267"/>
      <c r="D506" s="228" t="s">
        <v>79</v>
      </c>
    </row>
    <row r="507" spans="1:9" ht="40.5" customHeight="1" x14ac:dyDescent="0.25">
      <c r="A507" s="220" t="s">
        <v>330</v>
      </c>
      <c r="B507" s="221"/>
      <c r="C507" s="222"/>
      <c r="D507" s="223" t="s">
        <v>325</v>
      </c>
    </row>
    <row r="508" spans="1:9" ht="15" x14ac:dyDescent="0.25">
      <c r="A508" s="229" t="s">
        <v>212</v>
      </c>
      <c r="B508" s="213"/>
      <c r="C508" s="213"/>
      <c r="D508" s="230" t="s">
        <v>211</v>
      </c>
    </row>
    <row r="509" spans="1:9" ht="18.75" x14ac:dyDescent="0.3">
      <c r="A509" s="366" t="s">
        <v>276</v>
      </c>
      <c r="B509" s="366"/>
      <c r="C509" s="366"/>
      <c r="D509" s="366"/>
    </row>
    <row r="510" spans="1:9" ht="18.75" x14ac:dyDescent="0.3">
      <c r="A510" s="366" t="s">
        <v>277</v>
      </c>
      <c r="B510" s="366"/>
      <c r="C510" s="366"/>
      <c r="D510" s="366"/>
    </row>
    <row r="511" spans="1:9" ht="15.75" x14ac:dyDescent="0.25">
      <c r="A511" s="240" t="s">
        <v>80</v>
      </c>
      <c r="B511" s="235"/>
      <c r="C511" s="235"/>
      <c r="D511" s="217" t="s">
        <v>243</v>
      </c>
    </row>
    <row r="512" spans="1:9" ht="15.75" x14ac:dyDescent="0.25">
      <c r="A512" s="2" t="s">
        <v>2</v>
      </c>
      <c r="B512" s="236" t="s">
        <v>3</v>
      </c>
      <c r="C512" s="236" t="s">
        <v>4</v>
      </c>
      <c r="D512" s="189" t="s">
        <v>81</v>
      </c>
      <c r="F512" s="43"/>
    </row>
    <row r="513" spans="1:6" ht="15.75" x14ac:dyDescent="0.25">
      <c r="A513" s="4" t="s">
        <v>82</v>
      </c>
      <c r="B513" s="82">
        <f>B514-B515</f>
        <v>-1.5000000000000004</v>
      </c>
      <c r="C513" s="236"/>
      <c r="D513" s="192" t="s">
        <v>83</v>
      </c>
      <c r="F513" s="180"/>
    </row>
    <row r="514" spans="1:6" ht="15.75" x14ac:dyDescent="0.25">
      <c r="A514" s="2" t="s">
        <v>84</v>
      </c>
      <c r="B514" s="82">
        <v>2.6</v>
      </c>
      <c r="C514" s="236"/>
      <c r="D514" s="189" t="s">
        <v>85</v>
      </c>
      <c r="F514" s="180"/>
    </row>
    <row r="515" spans="1:6" ht="15.75" x14ac:dyDescent="0.25">
      <c r="A515" s="2" t="s">
        <v>86</v>
      </c>
      <c r="B515" s="82">
        <v>4.1000000000000005</v>
      </c>
      <c r="C515" s="236"/>
      <c r="D515" s="193" t="s">
        <v>87</v>
      </c>
      <c r="F515" s="180"/>
    </row>
    <row r="516" spans="1:6" ht="15.75" x14ac:dyDescent="0.25">
      <c r="A516" s="198" t="s">
        <v>88</v>
      </c>
      <c r="B516" s="82">
        <f>B517+B520+B535+B551</f>
        <v>-16320.2</v>
      </c>
      <c r="C516" s="236"/>
      <c r="D516" s="192" t="s">
        <v>89</v>
      </c>
      <c r="F516" s="180"/>
    </row>
    <row r="517" spans="1:6" ht="15.75" x14ac:dyDescent="0.25">
      <c r="A517" s="44" t="s">
        <v>90</v>
      </c>
      <c r="B517" s="82">
        <f>B518-B519</f>
        <v>7721.9000000000005</v>
      </c>
      <c r="C517" s="236"/>
      <c r="D517" s="191" t="s">
        <v>91</v>
      </c>
      <c r="F517" s="180"/>
    </row>
    <row r="518" spans="1:6" ht="15.75" x14ac:dyDescent="0.25">
      <c r="A518" s="2" t="s">
        <v>92</v>
      </c>
      <c r="B518" s="82">
        <v>147.69999999999999</v>
      </c>
      <c r="C518" s="236"/>
      <c r="D518" s="191" t="s">
        <v>93</v>
      </c>
      <c r="F518" s="180"/>
    </row>
    <row r="519" spans="1:6" ht="15.75" x14ac:dyDescent="0.25">
      <c r="A519" s="2" t="s">
        <v>94</v>
      </c>
      <c r="B519" s="83">
        <v>-7574.2000000000007</v>
      </c>
      <c r="C519" s="236"/>
      <c r="D519" s="191" t="s">
        <v>95</v>
      </c>
      <c r="F519" s="181"/>
    </row>
    <row r="520" spans="1:6" ht="15.75" x14ac:dyDescent="0.25">
      <c r="A520" s="44" t="s">
        <v>96</v>
      </c>
      <c r="B520" s="82">
        <f>B521-B528</f>
        <v>-282.30000000000018</v>
      </c>
      <c r="C520" s="236"/>
      <c r="D520" s="192" t="s">
        <v>97</v>
      </c>
      <c r="F520" s="180"/>
    </row>
    <row r="521" spans="1:6" ht="15.75" x14ac:dyDescent="0.25">
      <c r="A521" s="199" t="s">
        <v>98</v>
      </c>
      <c r="B521" s="82">
        <f>B522+B525</f>
        <v>-297.4000000000002</v>
      </c>
      <c r="C521" s="236"/>
      <c r="D521" s="191" t="s">
        <v>99</v>
      </c>
      <c r="F521" s="180"/>
    </row>
    <row r="522" spans="1:6" ht="15.75" x14ac:dyDescent="0.25">
      <c r="A522" s="44" t="s">
        <v>100</v>
      </c>
      <c r="B522" s="82">
        <f>B523-B524</f>
        <v>-302.30000000000018</v>
      </c>
      <c r="C522" s="236"/>
      <c r="D522" s="192" t="s">
        <v>101</v>
      </c>
      <c r="F522" s="180"/>
    </row>
    <row r="523" spans="1:6" ht="15.75" x14ac:dyDescent="0.25">
      <c r="A523" s="45" t="s">
        <v>102</v>
      </c>
      <c r="B523" s="82">
        <v>5745.4000000000005</v>
      </c>
      <c r="C523" s="236"/>
      <c r="D523" s="191" t="s">
        <v>103</v>
      </c>
      <c r="F523" s="180"/>
    </row>
    <row r="524" spans="1:6" ht="15.75" x14ac:dyDescent="0.25">
      <c r="A524" s="45" t="s">
        <v>104</v>
      </c>
      <c r="B524" s="82">
        <v>6047.7000000000007</v>
      </c>
      <c r="C524" s="236"/>
      <c r="D524" s="191" t="s">
        <v>105</v>
      </c>
      <c r="F524" s="180"/>
    </row>
    <row r="525" spans="1:6" ht="15.75" x14ac:dyDescent="0.25">
      <c r="A525" s="44" t="s">
        <v>106</v>
      </c>
      <c r="B525" s="82">
        <f>B526-B527</f>
        <v>4.9000000000000004</v>
      </c>
      <c r="C525" s="236"/>
      <c r="D525" s="192" t="s">
        <v>107</v>
      </c>
      <c r="F525" s="180"/>
    </row>
    <row r="526" spans="1:6" ht="15.75" x14ac:dyDescent="0.25">
      <c r="A526" s="45" t="s">
        <v>108</v>
      </c>
      <c r="B526" s="82">
        <v>5</v>
      </c>
      <c r="C526" s="236"/>
      <c r="D526" s="191" t="s">
        <v>103</v>
      </c>
      <c r="F526" s="180"/>
    </row>
    <row r="527" spans="1:6" ht="15.75" x14ac:dyDescent="0.25">
      <c r="A527" s="45" t="s">
        <v>109</v>
      </c>
      <c r="B527" s="82">
        <v>0.1</v>
      </c>
      <c r="C527" s="236"/>
      <c r="D527" s="191" t="s">
        <v>105</v>
      </c>
      <c r="F527" s="180"/>
    </row>
    <row r="528" spans="1:6" ht="15.75" x14ac:dyDescent="0.25">
      <c r="A528" s="199" t="s">
        <v>110</v>
      </c>
      <c r="B528" s="82">
        <f>B529+B532</f>
        <v>-15.099999999999994</v>
      </c>
      <c r="C528" s="236"/>
      <c r="D528" s="193" t="s">
        <v>111</v>
      </c>
      <c r="F528" s="180"/>
    </row>
    <row r="529" spans="1:6" ht="15.75" x14ac:dyDescent="0.25">
      <c r="A529" s="45" t="s">
        <v>112</v>
      </c>
      <c r="B529" s="82">
        <f>B530-B531</f>
        <v>0</v>
      </c>
      <c r="C529" s="236"/>
      <c r="D529" s="191" t="s">
        <v>101</v>
      </c>
      <c r="F529" s="180"/>
    </row>
    <row r="530" spans="1:6" ht="15.75" x14ac:dyDescent="0.25">
      <c r="A530" s="45" t="s">
        <v>113</v>
      </c>
      <c r="B530" s="82">
        <v>0</v>
      </c>
      <c r="C530" s="236"/>
      <c r="D530" s="191" t="s">
        <v>103</v>
      </c>
      <c r="F530" s="180"/>
    </row>
    <row r="531" spans="1:6" ht="15.75" x14ac:dyDescent="0.25">
      <c r="A531" s="45" t="s">
        <v>109</v>
      </c>
      <c r="B531" s="82">
        <v>0</v>
      </c>
      <c r="C531" s="236"/>
      <c r="D531" s="191" t="s">
        <v>105</v>
      </c>
      <c r="F531" s="180"/>
    </row>
    <row r="532" spans="1:6" ht="15.75" x14ac:dyDescent="0.25">
      <c r="A532" s="46" t="s">
        <v>114</v>
      </c>
      <c r="B532" s="82">
        <f>B533-B534</f>
        <v>-15.099999999999994</v>
      </c>
      <c r="C532" s="236"/>
      <c r="D532" s="191" t="s">
        <v>107</v>
      </c>
      <c r="F532" s="180"/>
    </row>
    <row r="533" spans="1:6" ht="15.75" x14ac:dyDescent="0.25">
      <c r="A533" s="45" t="s">
        <v>113</v>
      </c>
      <c r="B533" s="83">
        <v>72.600000000000009</v>
      </c>
      <c r="C533" s="236"/>
      <c r="D533" s="191" t="s">
        <v>115</v>
      </c>
      <c r="F533" s="181"/>
    </row>
    <row r="534" spans="1:6" ht="15.75" x14ac:dyDescent="0.25">
      <c r="A534" s="45" t="s">
        <v>116</v>
      </c>
      <c r="B534" s="83">
        <v>87.7</v>
      </c>
      <c r="C534" s="236"/>
      <c r="D534" s="191" t="s">
        <v>117</v>
      </c>
      <c r="F534" s="181"/>
    </row>
    <row r="535" spans="1:6" ht="15.75" x14ac:dyDescent="0.25">
      <c r="A535" s="44" t="s">
        <v>118</v>
      </c>
      <c r="B535" s="82">
        <f>B536+B547+B550</f>
        <v>-9694.0000000000018</v>
      </c>
      <c r="C535" s="236"/>
      <c r="D535" s="192" t="s">
        <v>119</v>
      </c>
      <c r="F535" s="180"/>
    </row>
    <row r="536" spans="1:6" ht="15.75" x14ac:dyDescent="0.25">
      <c r="A536" s="47" t="s">
        <v>120</v>
      </c>
      <c r="B536" s="82">
        <v>343.69999999999936</v>
      </c>
      <c r="C536" s="236"/>
      <c r="D536" s="200" t="s">
        <v>121</v>
      </c>
      <c r="F536" s="180"/>
    </row>
    <row r="537" spans="1:6" ht="15.75" x14ac:dyDescent="0.25">
      <c r="A537" s="199" t="s">
        <v>122</v>
      </c>
      <c r="B537" s="82">
        <f>B538+B539+B540+B541</f>
        <v>-706.90000000000032</v>
      </c>
      <c r="C537" s="236"/>
      <c r="D537" s="191" t="s">
        <v>123</v>
      </c>
      <c r="F537" s="180"/>
    </row>
    <row r="538" spans="1:6" ht="15.75" x14ac:dyDescent="0.25">
      <c r="A538" s="201" t="s">
        <v>124</v>
      </c>
      <c r="B538" s="82">
        <v>0</v>
      </c>
      <c r="C538" s="236"/>
      <c r="D538" s="191" t="s">
        <v>125</v>
      </c>
      <c r="F538" s="180"/>
    </row>
    <row r="539" spans="1:6" ht="15.75" x14ac:dyDescent="0.25">
      <c r="A539" s="48" t="s">
        <v>126</v>
      </c>
      <c r="B539" s="82">
        <v>1140.8999999999996</v>
      </c>
      <c r="C539" s="236"/>
      <c r="D539" s="191" t="s">
        <v>127</v>
      </c>
      <c r="F539" s="180"/>
    </row>
    <row r="540" spans="1:6" ht="15.75" x14ac:dyDescent="0.25">
      <c r="A540" s="201" t="s">
        <v>128</v>
      </c>
      <c r="B540" s="82">
        <v>-1890</v>
      </c>
      <c r="C540" s="236"/>
      <c r="D540" s="191" t="s">
        <v>129</v>
      </c>
      <c r="F540" s="180"/>
    </row>
    <row r="541" spans="1:6" ht="15.75" x14ac:dyDescent="0.25">
      <c r="A541" s="201" t="s">
        <v>130</v>
      </c>
      <c r="B541" s="82">
        <v>42.2</v>
      </c>
      <c r="C541" s="236"/>
      <c r="D541" s="191" t="s">
        <v>131</v>
      </c>
      <c r="F541" s="180"/>
    </row>
    <row r="542" spans="1:6" ht="15.75" x14ac:dyDescent="0.25">
      <c r="A542" s="199" t="s">
        <v>110</v>
      </c>
      <c r="B542" s="82">
        <f>B543+B544+B545+B546</f>
        <v>-1050.5999999999999</v>
      </c>
      <c r="C542" s="236"/>
      <c r="D542" s="193" t="s">
        <v>132</v>
      </c>
      <c r="F542" s="180"/>
    </row>
    <row r="543" spans="1:6" ht="15.75" x14ac:dyDescent="0.25">
      <c r="A543" s="202" t="s">
        <v>133</v>
      </c>
      <c r="B543" s="82">
        <v>-1001.8</v>
      </c>
      <c r="C543" s="236"/>
      <c r="D543" s="191" t="s">
        <v>134</v>
      </c>
      <c r="F543" s="180"/>
    </row>
    <row r="544" spans="1:6" ht="15.75" x14ac:dyDescent="0.25">
      <c r="A544" s="201" t="s">
        <v>135</v>
      </c>
      <c r="B544" s="82">
        <v>1342.7</v>
      </c>
      <c r="C544" s="236"/>
      <c r="D544" s="191" t="s">
        <v>136</v>
      </c>
      <c r="F544" s="180"/>
    </row>
    <row r="545" spans="1:6" ht="15.75" x14ac:dyDescent="0.25">
      <c r="A545" s="201" t="s">
        <v>137</v>
      </c>
      <c r="B545" s="82">
        <v>-1391.5</v>
      </c>
      <c r="C545" s="236"/>
      <c r="D545" s="191" t="s">
        <v>138</v>
      </c>
      <c r="F545" s="180"/>
    </row>
    <row r="546" spans="1:6" ht="15.75" x14ac:dyDescent="0.25">
      <c r="A546" s="201" t="s">
        <v>128</v>
      </c>
      <c r="B546" s="82">
        <v>0</v>
      </c>
      <c r="C546" s="236"/>
      <c r="D546" s="191" t="s">
        <v>129</v>
      </c>
      <c r="F546" s="180"/>
    </row>
    <row r="547" spans="1:6" ht="42.75" customHeight="1" x14ac:dyDescent="0.25">
      <c r="A547" s="49" t="s">
        <v>140</v>
      </c>
      <c r="B547" s="82">
        <f>B548-B549</f>
        <v>-10023.700000000001</v>
      </c>
      <c r="C547" s="236"/>
      <c r="D547" s="203" t="s">
        <v>267</v>
      </c>
      <c r="F547" s="180"/>
    </row>
    <row r="548" spans="1:6" ht="15.75" x14ac:dyDescent="0.25">
      <c r="A548" s="199" t="s">
        <v>142</v>
      </c>
      <c r="B548" s="82">
        <v>-9937.5</v>
      </c>
      <c r="C548" s="236"/>
      <c r="D548" s="189" t="s">
        <v>143</v>
      </c>
      <c r="F548" s="180"/>
    </row>
    <row r="549" spans="1:6" ht="15.75" x14ac:dyDescent="0.25">
      <c r="A549" s="199" t="s">
        <v>144</v>
      </c>
      <c r="B549" s="82">
        <v>86.200000000000017</v>
      </c>
      <c r="C549" s="236"/>
      <c r="D549" s="189" t="s">
        <v>145</v>
      </c>
      <c r="F549" s="180"/>
    </row>
    <row r="550" spans="1:6" ht="15.75" x14ac:dyDescent="0.25">
      <c r="A550" s="50" t="s">
        <v>146</v>
      </c>
      <c r="B550" s="82">
        <v>-14</v>
      </c>
      <c r="C550" s="236"/>
      <c r="D550" s="200" t="s">
        <v>150</v>
      </c>
      <c r="F550" s="180"/>
    </row>
    <row r="551" spans="1:6" ht="15.75" x14ac:dyDescent="0.25">
      <c r="A551" s="51" t="s">
        <v>151</v>
      </c>
      <c r="B551" s="82">
        <f>B552</f>
        <v>-14065.8</v>
      </c>
      <c r="C551" s="236"/>
      <c r="D551" s="192" t="s">
        <v>152</v>
      </c>
      <c r="F551" s="180"/>
    </row>
    <row r="552" spans="1:6" ht="15.75" x14ac:dyDescent="0.25">
      <c r="A552" s="45" t="s">
        <v>153</v>
      </c>
      <c r="B552" s="82">
        <f>B553</f>
        <v>-14065.8</v>
      </c>
      <c r="C552" s="236"/>
      <c r="D552" s="191" t="s">
        <v>154</v>
      </c>
      <c r="F552" s="180"/>
    </row>
    <row r="553" spans="1:6" ht="15.75" x14ac:dyDescent="0.25">
      <c r="A553" s="204" t="s">
        <v>155</v>
      </c>
      <c r="B553" s="82">
        <v>-14065.8</v>
      </c>
      <c r="C553" s="236"/>
      <c r="D553" s="191" t="s">
        <v>156</v>
      </c>
      <c r="F553" s="180"/>
    </row>
    <row r="554" spans="1:6" ht="15.75" x14ac:dyDescent="0.25">
      <c r="A554" s="204" t="s">
        <v>157</v>
      </c>
      <c r="B554" s="82">
        <f>B555+B556+B557+B558</f>
        <v>-14065.800000000001</v>
      </c>
      <c r="C554" s="236"/>
      <c r="D554" s="191" t="s">
        <v>158</v>
      </c>
      <c r="F554" s="180"/>
    </row>
    <row r="555" spans="1:6" ht="15.75" x14ac:dyDescent="0.25">
      <c r="A555" s="205" t="s">
        <v>159</v>
      </c>
      <c r="B555" s="82">
        <v>0</v>
      </c>
      <c r="C555" s="236"/>
      <c r="D555" s="206" t="s">
        <v>160</v>
      </c>
      <c r="F555" s="180"/>
    </row>
    <row r="556" spans="1:6" ht="15.75" x14ac:dyDescent="0.25">
      <c r="A556" s="205" t="s">
        <v>161</v>
      </c>
      <c r="B556" s="82">
        <v>-602.9</v>
      </c>
      <c r="C556" s="236"/>
      <c r="D556" s="206" t="s">
        <v>162</v>
      </c>
      <c r="F556" s="180"/>
    </row>
    <row r="557" spans="1:6" ht="15.75" x14ac:dyDescent="0.25">
      <c r="A557" s="205" t="s">
        <v>163</v>
      </c>
      <c r="B557" s="82">
        <v>0</v>
      </c>
      <c r="C557" s="236"/>
      <c r="D557" s="206" t="s">
        <v>164</v>
      </c>
      <c r="F557" s="180"/>
    </row>
    <row r="558" spans="1:6" ht="15.75" x14ac:dyDescent="0.25">
      <c r="A558" s="205" t="s">
        <v>165</v>
      </c>
      <c r="B558" s="82">
        <f>B559+B562+B566</f>
        <v>-13462.900000000001</v>
      </c>
      <c r="C558" s="236"/>
      <c r="D558" s="206" t="s">
        <v>166</v>
      </c>
      <c r="F558" s="180"/>
    </row>
    <row r="559" spans="1:6" ht="15.75" x14ac:dyDescent="0.25">
      <c r="A559" s="207" t="s">
        <v>167</v>
      </c>
      <c r="B559" s="82">
        <f>B560+B561</f>
        <v>-7370.2000000000007</v>
      </c>
      <c r="C559" s="236"/>
      <c r="D559" s="208" t="s">
        <v>168</v>
      </c>
      <c r="F559" s="180"/>
    </row>
    <row r="560" spans="1:6" ht="15.75" x14ac:dyDescent="0.25">
      <c r="A560" s="209" t="s">
        <v>169</v>
      </c>
      <c r="B560" s="82">
        <v>-5565.6</v>
      </c>
      <c r="C560" s="236"/>
      <c r="D560" s="194" t="s">
        <v>170</v>
      </c>
      <c r="F560" s="180"/>
    </row>
    <row r="561" spans="1:6" ht="15.75" x14ac:dyDescent="0.25">
      <c r="A561" s="209" t="s">
        <v>171</v>
      </c>
      <c r="B561" s="82">
        <v>-1804.6000000000001</v>
      </c>
      <c r="C561" s="236"/>
      <c r="D561" s="189" t="s">
        <v>172</v>
      </c>
      <c r="F561" s="180"/>
    </row>
    <row r="562" spans="1:6" ht="15.75" x14ac:dyDescent="0.25">
      <c r="A562" s="207" t="s">
        <v>173</v>
      </c>
      <c r="B562" s="82">
        <f>B563+B564+B565</f>
        <v>-6092.7000000000007</v>
      </c>
      <c r="C562" s="236"/>
      <c r="D562" s="208" t="s">
        <v>174</v>
      </c>
      <c r="F562" s="180"/>
    </row>
    <row r="563" spans="1:6" ht="15.75" x14ac:dyDescent="0.25">
      <c r="A563" s="210" t="s">
        <v>175</v>
      </c>
      <c r="B563" s="82">
        <v>0</v>
      </c>
      <c r="C563" s="236"/>
      <c r="D563" s="189" t="s">
        <v>176</v>
      </c>
      <c r="F563" s="180"/>
    </row>
    <row r="564" spans="1:6" ht="15.75" x14ac:dyDescent="0.25">
      <c r="A564" s="210" t="s">
        <v>177</v>
      </c>
      <c r="B564" s="82">
        <v>0</v>
      </c>
      <c r="C564" s="236"/>
      <c r="D564" s="189" t="s">
        <v>178</v>
      </c>
      <c r="F564" s="180"/>
    </row>
    <row r="565" spans="1:6" ht="39" customHeight="1" x14ac:dyDescent="0.25">
      <c r="A565" s="52" t="s">
        <v>298</v>
      </c>
      <c r="B565" s="82">
        <v>-6092.7000000000007</v>
      </c>
      <c r="C565" s="236"/>
      <c r="D565" s="242" t="s">
        <v>297</v>
      </c>
      <c r="F565" s="180"/>
    </row>
    <row r="566" spans="1:6" ht="15.75" x14ac:dyDescent="0.25">
      <c r="A566" s="207" t="s">
        <v>181</v>
      </c>
      <c r="B566" s="82">
        <v>0</v>
      </c>
      <c r="C566" s="236"/>
      <c r="D566" s="208" t="s">
        <v>182</v>
      </c>
      <c r="F566" s="180"/>
    </row>
    <row r="567" spans="1:6" ht="62.25" customHeight="1" x14ac:dyDescent="0.25">
      <c r="A567" s="76" t="s">
        <v>262</v>
      </c>
      <c r="B567" s="82">
        <f>B516-(B464+B513)</f>
        <v>-13556.799999999997</v>
      </c>
      <c r="C567" s="236"/>
      <c r="D567" s="212" t="s">
        <v>223</v>
      </c>
      <c r="F567" s="180"/>
    </row>
    <row r="568" spans="1:6" ht="15" x14ac:dyDescent="0.25">
      <c r="A568" s="213"/>
      <c r="B568" s="213"/>
      <c r="C568" s="213"/>
      <c r="D568" s="213"/>
      <c r="F568" s="43"/>
    </row>
    <row r="569" spans="1:6" ht="40.5" customHeight="1" x14ac:dyDescent="0.25">
      <c r="A569" s="214" t="s">
        <v>185</v>
      </c>
      <c r="B569" s="213"/>
      <c r="C569" s="213"/>
      <c r="D569" s="243" t="s">
        <v>194</v>
      </c>
      <c r="F569" s="43"/>
    </row>
    <row r="570" spans="1:6" ht="15" x14ac:dyDescent="0.25">
      <c r="A570" s="213"/>
      <c r="B570" s="213"/>
      <c r="C570" s="213"/>
      <c r="D570" s="213"/>
      <c r="F570" s="43"/>
    </row>
    <row r="571" spans="1:6" x14ac:dyDescent="0.2">
      <c r="F571" s="43"/>
    </row>
  </sheetData>
  <mergeCells count="28">
    <mergeCell ref="A509:D509"/>
    <mergeCell ref="A510:D510"/>
    <mergeCell ref="A1:D1"/>
    <mergeCell ref="A2:D2"/>
    <mergeCell ref="B3:C3"/>
    <mergeCell ref="B52:C52"/>
    <mergeCell ref="A227:D227"/>
    <mergeCell ref="A50:D50"/>
    <mergeCell ref="A51:D51"/>
    <mergeCell ref="A162:D162"/>
    <mergeCell ref="A163:D163"/>
    <mergeCell ref="A228:D228"/>
    <mergeCell ref="B229:C229"/>
    <mergeCell ref="B278:C278"/>
    <mergeCell ref="A113:D113"/>
    <mergeCell ref="A114:D114"/>
    <mergeCell ref="B115:C115"/>
    <mergeCell ref="B164:C164"/>
    <mergeCell ref="A276:D276"/>
    <mergeCell ref="A277:D277"/>
    <mergeCell ref="A459:D459"/>
    <mergeCell ref="A460:D460"/>
    <mergeCell ref="A341:D341"/>
    <mergeCell ref="A342:D342"/>
    <mergeCell ref="B344:C344"/>
    <mergeCell ref="B393:C393"/>
    <mergeCell ref="A391:D391"/>
    <mergeCell ref="A392:D392"/>
  </mergeCells>
  <printOptions horizontalCentered="1" verticalCentered="1"/>
  <pageMargins left="0.7" right="0.7" top="0.75" bottom="0.75" header="0.3" footer="0.3"/>
  <pageSetup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workbookViewId="0">
      <selection activeCell="F9" sqref="F9"/>
    </sheetView>
  </sheetViews>
  <sheetFormatPr defaultRowHeight="14.25" x14ac:dyDescent="0.2"/>
  <cols>
    <col min="1" max="1" width="40.875" customWidth="1"/>
    <col min="2" max="2" width="10.125" customWidth="1"/>
    <col min="3" max="3" width="10.125" bestFit="1" customWidth="1"/>
    <col min="4" max="4" width="44.75" customWidth="1"/>
  </cols>
  <sheetData>
    <row r="1" spans="1:4" ht="18.75" x14ac:dyDescent="0.3">
      <c r="A1" s="376" t="s">
        <v>369</v>
      </c>
      <c r="B1" s="376"/>
      <c r="C1" s="376"/>
      <c r="D1" s="376"/>
    </row>
    <row r="2" spans="1:4" ht="18.75" x14ac:dyDescent="0.3">
      <c r="A2" s="366" t="s">
        <v>247</v>
      </c>
      <c r="B2" s="366"/>
      <c r="C2" s="366"/>
      <c r="D2" s="366"/>
    </row>
    <row r="3" spans="1:4" ht="15.75" x14ac:dyDescent="0.25">
      <c r="A3" s="216" t="s">
        <v>0</v>
      </c>
      <c r="B3" s="369"/>
      <c r="C3" s="369"/>
      <c r="D3" s="217" t="s">
        <v>243</v>
      </c>
    </row>
    <row r="4" spans="1:4" ht="15.75" x14ac:dyDescent="0.25">
      <c r="A4" s="2" t="s">
        <v>2</v>
      </c>
      <c r="B4" s="57" t="s">
        <v>3</v>
      </c>
      <c r="C4" s="57" t="s">
        <v>4</v>
      </c>
      <c r="D4" s="193" t="s">
        <v>5</v>
      </c>
    </row>
    <row r="5" spans="1:4" ht="15.75" x14ac:dyDescent="0.25">
      <c r="A5" s="4" t="s">
        <v>6</v>
      </c>
      <c r="B5" s="55">
        <f>B6+B26+B29+B36</f>
        <v>-2087.931999999998</v>
      </c>
      <c r="C5" s="55"/>
      <c r="D5" s="192" t="s">
        <v>7</v>
      </c>
    </row>
    <row r="6" spans="1:4" ht="15.75" x14ac:dyDescent="0.25">
      <c r="A6" s="2" t="s">
        <v>8</v>
      </c>
      <c r="B6" s="55">
        <f>B7-B15</f>
        <v>-107.49999999999818</v>
      </c>
      <c r="C6" s="55"/>
      <c r="D6" s="192" t="s">
        <v>9</v>
      </c>
    </row>
    <row r="7" spans="1:4" ht="15.75" x14ac:dyDescent="0.25">
      <c r="A7" s="17" t="s">
        <v>10</v>
      </c>
      <c r="B7" s="55">
        <f>B8+B11+B14</f>
        <v>6839.8000000000011</v>
      </c>
      <c r="C7" s="55"/>
      <c r="D7" s="189" t="s">
        <v>11</v>
      </c>
    </row>
    <row r="8" spans="1:4" ht="15.75" x14ac:dyDescent="0.25">
      <c r="A8" s="18" t="s">
        <v>12</v>
      </c>
      <c r="B8" s="55">
        <f>B9+B10</f>
        <v>6800.6</v>
      </c>
      <c r="C8" s="55"/>
      <c r="D8" s="190" t="s">
        <v>13</v>
      </c>
    </row>
    <row r="9" spans="1:4" ht="15.75" x14ac:dyDescent="0.25">
      <c r="A9" s="18" t="s">
        <v>14</v>
      </c>
      <c r="B9" s="55">
        <v>6800.6</v>
      </c>
      <c r="C9" s="55"/>
      <c r="D9" s="190" t="s">
        <v>15</v>
      </c>
    </row>
    <row r="10" spans="1:4" ht="15.75" x14ac:dyDescent="0.25">
      <c r="A10" s="18" t="s">
        <v>16</v>
      </c>
      <c r="B10" s="55">
        <v>0</v>
      </c>
      <c r="C10" s="55"/>
      <c r="D10" s="190" t="s">
        <v>17</v>
      </c>
    </row>
    <row r="11" spans="1:4" ht="15.75" x14ac:dyDescent="0.25">
      <c r="A11" s="18" t="s">
        <v>18</v>
      </c>
      <c r="B11" s="55">
        <f>B12+B13</f>
        <v>25.1</v>
      </c>
      <c r="C11" s="55"/>
      <c r="D11" s="190" t="s">
        <v>19</v>
      </c>
    </row>
    <row r="12" spans="1:4" ht="15.75" x14ac:dyDescent="0.25">
      <c r="A12" s="18" t="s">
        <v>20</v>
      </c>
      <c r="B12" s="55">
        <v>11.6</v>
      </c>
      <c r="C12" s="55"/>
      <c r="D12" s="190" t="s">
        <v>21</v>
      </c>
    </row>
    <row r="13" spans="1:4" ht="15.75" x14ac:dyDescent="0.25">
      <c r="A13" s="18" t="s">
        <v>16</v>
      </c>
      <c r="B13" s="55">
        <v>13.5</v>
      </c>
      <c r="C13" s="55"/>
      <c r="D13" s="190" t="s">
        <v>17</v>
      </c>
    </row>
    <row r="14" spans="1:4" ht="21" customHeight="1" x14ac:dyDescent="0.25">
      <c r="A14" s="19" t="s">
        <v>22</v>
      </c>
      <c r="B14" s="55">
        <v>14.1</v>
      </c>
      <c r="C14" s="55"/>
      <c r="D14" s="190" t="s">
        <v>23</v>
      </c>
    </row>
    <row r="15" spans="1:4" ht="15.75" x14ac:dyDescent="0.25">
      <c r="A15" s="17" t="s">
        <v>24</v>
      </c>
      <c r="B15" s="55">
        <f>B16+B22</f>
        <v>6947.2999999999993</v>
      </c>
      <c r="C15" s="55">
        <f t="shared" ref="C15" si="0">C16+C22</f>
        <v>8173.3</v>
      </c>
      <c r="D15" s="189" t="s">
        <v>25</v>
      </c>
    </row>
    <row r="16" spans="1:4" ht="15.75" x14ac:dyDescent="0.25">
      <c r="A16" s="20" t="s">
        <v>26</v>
      </c>
      <c r="B16" s="55">
        <f>B17+B18+B19+B20+B21</f>
        <v>1127.3999999999999</v>
      </c>
      <c r="C16" s="55">
        <f t="shared" ref="C16" si="1">C17+C18+C19+C20+C21</f>
        <v>1326.3</v>
      </c>
      <c r="D16" s="191" t="s">
        <v>27</v>
      </c>
    </row>
    <row r="17" spans="1:4" ht="15.75" x14ac:dyDescent="0.25">
      <c r="A17" s="21" t="s">
        <v>28</v>
      </c>
      <c r="B17" s="55">
        <v>65.599999999999994</v>
      </c>
      <c r="C17" s="55">
        <v>77.2</v>
      </c>
      <c r="D17" s="189" t="s">
        <v>29</v>
      </c>
    </row>
    <row r="18" spans="1:4" ht="15.75" x14ac:dyDescent="0.25">
      <c r="A18" s="21" t="s">
        <v>30</v>
      </c>
      <c r="B18" s="55">
        <v>338.7</v>
      </c>
      <c r="C18" s="55">
        <v>398.4</v>
      </c>
      <c r="D18" s="189" t="s">
        <v>31</v>
      </c>
    </row>
    <row r="19" spans="1:4" ht="15.75" x14ac:dyDescent="0.25">
      <c r="A19" s="20" t="s">
        <v>32</v>
      </c>
      <c r="B19" s="55">
        <v>351.4</v>
      </c>
      <c r="C19" s="55">
        <v>413.4</v>
      </c>
      <c r="D19" s="189" t="s">
        <v>33</v>
      </c>
    </row>
    <row r="20" spans="1:4" ht="15.75" x14ac:dyDescent="0.25">
      <c r="A20" s="20" t="s">
        <v>34</v>
      </c>
      <c r="B20" s="55">
        <v>371.7</v>
      </c>
      <c r="C20" s="55">
        <v>437.3</v>
      </c>
      <c r="D20" s="189" t="s">
        <v>35</v>
      </c>
    </row>
    <row r="21" spans="1:4" ht="15.75" x14ac:dyDescent="0.25">
      <c r="A21" s="20" t="s">
        <v>36</v>
      </c>
      <c r="B21" s="55">
        <v>0</v>
      </c>
      <c r="C21" s="55">
        <v>0</v>
      </c>
      <c r="D21" s="189" t="s">
        <v>37</v>
      </c>
    </row>
    <row r="22" spans="1:4" ht="15.75" x14ac:dyDescent="0.25">
      <c r="A22" s="20" t="s">
        <v>38</v>
      </c>
      <c r="B22" s="55">
        <f t="shared" ref="B22:C22" si="2">B23+B24+B25</f>
        <v>5819.9</v>
      </c>
      <c r="C22" s="55">
        <f t="shared" si="2"/>
        <v>6847</v>
      </c>
      <c r="D22" s="191" t="s">
        <v>39</v>
      </c>
    </row>
    <row r="23" spans="1:4" ht="15.75" x14ac:dyDescent="0.25">
      <c r="A23" s="22" t="s">
        <v>40</v>
      </c>
      <c r="B23" s="69">
        <v>1454.9</v>
      </c>
      <c r="C23" s="69">
        <v>1711.7</v>
      </c>
      <c r="D23" s="189" t="s">
        <v>41</v>
      </c>
    </row>
    <row r="24" spans="1:4" ht="15.75" x14ac:dyDescent="0.25">
      <c r="A24" s="22" t="s">
        <v>42</v>
      </c>
      <c r="B24" s="55">
        <v>4365</v>
      </c>
      <c r="C24" s="55">
        <v>5135.3</v>
      </c>
      <c r="D24" s="189" t="s">
        <v>43</v>
      </c>
    </row>
    <row r="25" spans="1:4" ht="15.75" x14ac:dyDescent="0.25">
      <c r="A25" s="22" t="s">
        <v>44</v>
      </c>
      <c r="B25" s="55">
        <v>0</v>
      </c>
      <c r="C25" s="55">
        <v>0</v>
      </c>
      <c r="D25" s="189" t="s">
        <v>45</v>
      </c>
    </row>
    <row r="26" spans="1:4" ht="15.75" x14ac:dyDescent="0.25">
      <c r="A26" s="2" t="s">
        <v>46</v>
      </c>
      <c r="B26" s="55">
        <f>B27-B28</f>
        <v>-2081.4319999999998</v>
      </c>
      <c r="C26" s="55"/>
      <c r="D26" s="192" t="s">
        <v>47</v>
      </c>
    </row>
    <row r="27" spans="1:4" ht="15.75" x14ac:dyDescent="0.25">
      <c r="A27" s="17" t="s">
        <v>48</v>
      </c>
      <c r="B27" s="55">
        <v>1267.9000000000001</v>
      </c>
      <c r="C27" s="55"/>
      <c r="D27" s="189" t="s">
        <v>49</v>
      </c>
    </row>
    <row r="28" spans="1:4" ht="15.75" x14ac:dyDescent="0.25">
      <c r="A28" s="17" t="s">
        <v>50</v>
      </c>
      <c r="B28" s="55">
        <v>3349.3319999999999</v>
      </c>
      <c r="C28" s="55"/>
      <c r="D28" s="193" t="s">
        <v>51</v>
      </c>
    </row>
    <row r="29" spans="1:4" ht="15.75" x14ac:dyDescent="0.25">
      <c r="A29" s="2" t="s">
        <v>52</v>
      </c>
      <c r="B29" s="55">
        <f>B30+B31</f>
        <v>-43.099999999999987</v>
      </c>
      <c r="C29" s="55"/>
      <c r="D29" s="192" t="s">
        <v>53</v>
      </c>
    </row>
    <row r="30" spans="1:4" ht="15.75" x14ac:dyDescent="0.25">
      <c r="A30" s="23" t="s">
        <v>54</v>
      </c>
      <c r="B30" s="55">
        <v>9.1</v>
      </c>
      <c r="C30" s="55"/>
      <c r="D30" s="194" t="s">
        <v>55</v>
      </c>
    </row>
    <row r="31" spans="1:4" ht="15.75" x14ac:dyDescent="0.25">
      <c r="A31" s="23" t="s">
        <v>56</v>
      </c>
      <c r="B31" s="55">
        <f>B32-B33</f>
        <v>-52.199999999999989</v>
      </c>
      <c r="C31" s="55"/>
      <c r="D31" s="194" t="s">
        <v>57</v>
      </c>
    </row>
    <row r="32" spans="1:4" ht="15.75" x14ac:dyDescent="0.25">
      <c r="A32" s="24" t="s">
        <v>58</v>
      </c>
      <c r="B32" s="55">
        <v>64.900000000000006</v>
      </c>
      <c r="C32" s="55"/>
      <c r="D32" s="194" t="s">
        <v>59</v>
      </c>
    </row>
    <row r="33" spans="1:4" ht="15.75" x14ac:dyDescent="0.25">
      <c r="A33" s="24" t="s">
        <v>60</v>
      </c>
      <c r="B33" s="55">
        <f t="shared" ref="B33" si="3">B34+B35</f>
        <v>117.1</v>
      </c>
      <c r="C33" s="55"/>
      <c r="D33" s="194" t="s">
        <v>61</v>
      </c>
    </row>
    <row r="34" spans="1:4" ht="15.75" x14ac:dyDescent="0.25">
      <c r="A34" s="25" t="s">
        <v>62</v>
      </c>
      <c r="B34" s="55">
        <v>0</v>
      </c>
      <c r="C34" s="55"/>
      <c r="D34" s="195" t="s">
        <v>220</v>
      </c>
    </row>
    <row r="35" spans="1:4" ht="15.75" x14ac:dyDescent="0.25">
      <c r="A35" s="25" t="s">
        <v>63</v>
      </c>
      <c r="B35" s="55">
        <v>117.1</v>
      </c>
      <c r="C35" s="55"/>
      <c r="D35" s="195" t="s">
        <v>221</v>
      </c>
    </row>
    <row r="36" spans="1:4" ht="15.75" x14ac:dyDescent="0.25">
      <c r="A36" s="2" t="s">
        <v>64</v>
      </c>
      <c r="B36" s="55">
        <f>B37+B38</f>
        <v>144.10000000000002</v>
      </c>
      <c r="C36" s="55"/>
      <c r="D36" s="192" t="s">
        <v>65</v>
      </c>
    </row>
    <row r="37" spans="1:4" ht="15.75" x14ac:dyDescent="0.25">
      <c r="A37" s="23" t="s">
        <v>66</v>
      </c>
      <c r="B37" s="55">
        <v>80.400000000000006</v>
      </c>
      <c r="C37" s="55"/>
      <c r="D37" s="189" t="s">
        <v>67</v>
      </c>
    </row>
    <row r="38" spans="1:4" ht="15.75" x14ac:dyDescent="0.25">
      <c r="A38" s="23" t="s">
        <v>68</v>
      </c>
      <c r="B38" s="55">
        <f>B39-B42</f>
        <v>63.7</v>
      </c>
      <c r="C38" s="55"/>
      <c r="D38" s="189" t="s">
        <v>69</v>
      </c>
    </row>
    <row r="39" spans="1:4" ht="15.75" x14ac:dyDescent="0.25">
      <c r="A39" s="24" t="s">
        <v>189</v>
      </c>
      <c r="B39" s="55">
        <f>B40+B41</f>
        <v>68</v>
      </c>
      <c r="C39" s="55"/>
      <c r="D39" s="189" t="s">
        <v>70</v>
      </c>
    </row>
    <row r="40" spans="1:4" ht="15.75" x14ac:dyDescent="0.25">
      <c r="A40" s="26" t="s">
        <v>187</v>
      </c>
      <c r="B40" s="55">
        <v>43.5</v>
      </c>
      <c r="C40" s="55"/>
      <c r="D40" s="194" t="s">
        <v>71</v>
      </c>
    </row>
    <row r="41" spans="1:4" ht="15.75" x14ac:dyDescent="0.25">
      <c r="A41" s="26" t="s">
        <v>188</v>
      </c>
      <c r="B41" s="55">
        <v>24.5</v>
      </c>
      <c r="C41" s="55"/>
      <c r="D41" s="197" t="s">
        <v>72</v>
      </c>
    </row>
    <row r="42" spans="1:4" ht="15.75" x14ac:dyDescent="0.25">
      <c r="A42" s="24" t="s">
        <v>190</v>
      </c>
      <c r="B42" s="55">
        <f>B43+B44</f>
        <v>4.3</v>
      </c>
      <c r="C42" s="55"/>
      <c r="D42" s="189" t="s">
        <v>73</v>
      </c>
    </row>
    <row r="43" spans="1:4" ht="15.75" x14ac:dyDescent="0.25">
      <c r="A43" s="26" t="s">
        <v>191</v>
      </c>
      <c r="B43" s="55">
        <v>0</v>
      </c>
      <c r="C43" s="55"/>
      <c r="D43" s="194" t="s">
        <v>74</v>
      </c>
    </row>
    <row r="44" spans="1:4" ht="15.75" x14ac:dyDescent="0.25">
      <c r="A44" s="26" t="s">
        <v>192</v>
      </c>
      <c r="B44" s="55">
        <f>B45+B46</f>
        <v>4.3</v>
      </c>
      <c r="C44" s="55"/>
      <c r="D44" s="197" t="s">
        <v>75</v>
      </c>
    </row>
    <row r="45" spans="1:4" ht="15.75" x14ac:dyDescent="0.25">
      <c r="A45" s="22" t="s">
        <v>227</v>
      </c>
      <c r="B45" s="55">
        <v>0</v>
      </c>
      <c r="C45" s="55"/>
      <c r="D45" s="189" t="s">
        <v>76</v>
      </c>
    </row>
    <row r="46" spans="1:4" ht="15.75" x14ac:dyDescent="0.25">
      <c r="A46" s="22" t="s">
        <v>228</v>
      </c>
      <c r="B46" s="55">
        <v>4.3</v>
      </c>
      <c r="C46" s="55"/>
      <c r="D46" s="189" t="s">
        <v>77</v>
      </c>
    </row>
    <row r="47" spans="1:4" ht="18" customHeight="1" x14ac:dyDescent="0.25">
      <c r="A47" s="218" t="s">
        <v>78</v>
      </c>
      <c r="B47" s="227"/>
      <c r="C47" s="70"/>
      <c r="D47" s="219" t="s">
        <v>79</v>
      </c>
    </row>
    <row r="48" spans="1:4" ht="33.6" customHeight="1" x14ac:dyDescent="0.25">
      <c r="A48" s="220" t="s">
        <v>312</v>
      </c>
      <c r="B48" s="221"/>
      <c r="C48" s="222"/>
      <c r="D48" s="223" t="s">
        <v>311</v>
      </c>
    </row>
    <row r="49" spans="1:4" ht="15.75" x14ac:dyDescent="0.25">
      <c r="A49" s="224" t="s">
        <v>212</v>
      </c>
      <c r="B49" s="244"/>
      <c r="C49" s="222"/>
      <c r="D49" s="225" t="s">
        <v>211</v>
      </c>
    </row>
    <row r="50" spans="1:4" ht="18.75" x14ac:dyDescent="0.3">
      <c r="A50" s="376" t="s">
        <v>378</v>
      </c>
      <c r="B50" s="376"/>
      <c r="C50" s="376"/>
      <c r="D50" s="376"/>
    </row>
    <row r="51" spans="1:4" ht="18.75" x14ac:dyDescent="0.3">
      <c r="A51" s="366" t="s">
        <v>247</v>
      </c>
      <c r="B51" s="366"/>
      <c r="C51" s="366"/>
      <c r="D51" s="366"/>
    </row>
    <row r="52" spans="1:4" ht="15.75" x14ac:dyDescent="0.25">
      <c r="A52" s="226" t="s">
        <v>80</v>
      </c>
      <c r="B52" s="370"/>
      <c r="C52" s="370"/>
      <c r="D52" s="217" t="s">
        <v>243</v>
      </c>
    </row>
    <row r="53" spans="1:4" ht="15.75" x14ac:dyDescent="0.25">
      <c r="A53" s="2" t="s">
        <v>2</v>
      </c>
      <c r="B53" s="57" t="s">
        <v>3</v>
      </c>
      <c r="C53" s="57" t="s">
        <v>4</v>
      </c>
      <c r="D53" s="189" t="s">
        <v>81</v>
      </c>
    </row>
    <row r="54" spans="1:4" ht="15.75" x14ac:dyDescent="0.25">
      <c r="A54" s="4" t="s">
        <v>82</v>
      </c>
      <c r="B54" s="55">
        <f>B55-B56</f>
        <v>-0.8</v>
      </c>
      <c r="C54" s="55"/>
      <c r="D54" s="192" t="s">
        <v>83</v>
      </c>
    </row>
    <row r="55" spans="1:4" ht="15.75" x14ac:dyDescent="0.25">
      <c r="A55" s="2" t="s">
        <v>84</v>
      </c>
      <c r="B55" s="55">
        <v>0.2</v>
      </c>
      <c r="C55" s="55"/>
      <c r="D55" s="189" t="s">
        <v>85</v>
      </c>
    </row>
    <row r="56" spans="1:4" ht="15.75" x14ac:dyDescent="0.25">
      <c r="A56" s="2" t="s">
        <v>86</v>
      </c>
      <c r="B56" s="55">
        <v>1</v>
      </c>
      <c r="C56" s="55"/>
      <c r="D56" s="193" t="s">
        <v>87</v>
      </c>
    </row>
    <row r="57" spans="1:4" ht="15.75" x14ac:dyDescent="0.25">
      <c r="A57" s="198" t="s">
        <v>88</v>
      </c>
      <c r="B57" s="55">
        <f>B58+B61+B76+B92</f>
        <v>-4281.5000000000009</v>
      </c>
      <c r="C57" s="55"/>
      <c r="D57" s="192" t="s">
        <v>89</v>
      </c>
    </row>
    <row r="58" spans="1:4" ht="15.75" x14ac:dyDescent="0.25">
      <c r="A58" s="44" t="s">
        <v>90</v>
      </c>
      <c r="B58" s="55">
        <f>B59-B60</f>
        <v>1316.6</v>
      </c>
      <c r="C58" s="55"/>
      <c r="D58" s="192" t="s">
        <v>91</v>
      </c>
    </row>
    <row r="59" spans="1:4" ht="15.75" x14ac:dyDescent="0.25">
      <c r="A59" s="2" t="s">
        <v>92</v>
      </c>
      <c r="B59" s="55">
        <v>27.6</v>
      </c>
      <c r="C59" s="55"/>
      <c r="D59" s="191" t="s">
        <v>93</v>
      </c>
    </row>
    <row r="60" spans="1:4" ht="15.75" x14ac:dyDescent="0.25">
      <c r="A60" s="2" t="s">
        <v>94</v>
      </c>
      <c r="B60" s="55">
        <v>-1289</v>
      </c>
      <c r="C60" s="55"/>
      <c r="D60" s="191" t="s">
        <v>95</v>
      </c>
    </row>
    <row r="61" spans="1:4" ht="15.75" x14ac:dyDescent="0.25">
      <c r="A61" s="44" t="s">
        <v>96</v>
      </c>
      <c r="B61" s="55">
        <f>B62-B69</f>
        <v>7.6000000000000441</v>
      </c>
      <c r="C61" s="55"/>
      <c r="D61" s="192" t="s">
        <v>97</v>
      </c>
    </row>
    <row r="62" spans="1:4" ht="15.75" x14ac:dyDescent="0.25">
      <c r="A62" s="199" t="s">
        <v>98</v>
      </c>
      <c r="B62" s="55">
        <f>B63+B66</f>
        <v>-1.1999999999999544</v>
      </c>
      <c r="C62" s="55"/>
      <c r="D62" s="191" t="s">
        <v>99</v>
      </c>
    </row>
    <row r="63" spans="1:4" ht="15.75" x14ac:dyDescent="0.25">
      <c r="A63" s="44" t="s">
        <v>100</v>
      </c>
      <c r="B63" s="55">
        <f>B64-B65</f>
        <v>-1.7999999999999545</v>
      </c>
      <c r="C63" s="55"/>
      <c r="D63" s="191" t="s">
        <v>101</v>
      </c>
    </row>
    <row r="64" spans="1:4" ht="15.75" x14ac:dyDescent="0.25">
      <c r="A64" s="45" t="s">
        <v>102</v>
      </c>
      <c r="B64" s="55">
        <v>1297</v>
      </c>
      <c r="C64" s="55"/>
      <c r="D64" s="191" t="s">
        <v>103</v>
      </c>
    </row>
    <row r="65" spans="1:4" ht="15.75" x14ac:dyDescent="0.25">
      <c r="A65" s="45" t="s">
        <v>104</v>
      </c>
      <c r="B65" s="55">
        <v>1298.8</v>
      </c>
      <c r="C65" s="55"/>
      <c r="D65" s="191" t="s">
        <v>105</v>
      </c>
    </row>
    <row r="66" spans="1:4" ht="15.75" x14ac:dyDescent="0.25">
      <c r="A66" s="44" t="s">
        <v>106</v>
      </c>
      <c r="B66" s="55">
        <f>B67-B68</f>
        <v>0.6</v>
      </c>
      <c r="C66" s="55"/>
      <c r="D66" s="192" t="s">
        <v>107</v>
      </c>
    </row>
    <row r="67" spans="1:4" ht="15.75" x14ac:dyDescent="0.25">
      <c r="A67" s="45" t="s">
        <v>108</v>
      </c>
      <c r="B67" s="55">
        <v>0.6</v>
      </c>
      <c r="C67" s="55"/>
      <c r="D67" s="191" t="s">
        <v>103</v>
      </c>
    </row>
    <row r="68" spans="1:4" ht="15.75" x14ac:dyDescent="0.25">
      <c r="A68" s="45" t="s">
        <v>109</v>
      </c>
      <c r="B68" s="55">
        <v>0</v>
      </c>
      <c r="C68" s="55"/>
      <c r="D68" s="191" t="s">
        <v>105</v>
      </c>
    </row>
    <row r="69" spans="1:4" ht="15.75" x14ac:dyDescent="0.25">
      <c r="A69" s="199" t="s">
        <v>110</v>
      </c>
      <c r="B69" s="55">
        <f>B70+B73</f>
        <v>-8.7999999999999989</v>
      </c>
      <c r="C69" s="55"/>
      <c r="D69" s="193" t="s">
        <v>111</v>
      </c>
    </row>
    <row r="70" spans="1:4" ht="15.75" x14ac:dyDescent="0.25">
      <c r="A70" s="45" t="s">
        <v>112</v>
      </c>
      <c r="B70" s="55">
        <f>B71-B72</f>
        <v>0</v>
      </c>
      <c r="C70" s="55"/>
      <c r="D70" s="191" t="s">
        <v>101</v>
      </c>
    </row>
    <row r="71" spans="1:4" ht="15.75" x14ac:dyDescent="0.25">
      <c r="A71" s="45" t="s">
        <v>113</v>
      </c>
      <c r="B71" s="55">
        <v>0</v>
      </c>
      <c r="C71" s="55"/>
      <c r="D71" s="191" t="s">
        <v>103</v>
      </c>
    </row>
    <row r="72" spans="1:4" ht="15.75" x14ac:dyDescent="0.25">
      <c r="A72" s="45" t="s">
        <v>109</v>
      </c>
      <c r="B72" s="55">
        <v>0</v>
      </c>
      <c r="C72" s="55"/>
      <c r="D72" s="191" t="s">
        <v>105</v>
      </c>
    </row>
    <row r="73" spans="1:4" ht="15.75" x14ac:dyDescent="0.25">
      <c r="A73" s="46" t="s">
        <v>114</v>
      </c>
      <c r="B73" s="55">
        <f>B74-B75</f>
        <v>-8.7999999999999989</v>
      </c>
      <c r="C73" s="55"/>
      <c r="D73" s="191" t="s">
        <v>107</v>
      </c>
    </row>
    <row r="74" spans="1:4" ht="15.75" x14ac:dyDescent="0.25">
      <c r="A74" s="45" t="s">
        <v>113</v>
      </c>
      <c r="B74" s="55">
        <v>0.4</v>
      </c>
      <c r="C74" s="55"/>
      <c r="D74" s="191" t="s">
        <v>115</v>
      </c>
    </row>
    <row r="75" spans="1:4" ht="15.75" x14ac:dyDescent="0.25">
      <c r="A75" s="45" t="s">
        <v>116</v>
      </c>
      <c r="B75" s="55">
        <v>9.1999999999999993</v>
      </c>
      <c r="C75" s="55"/>
      <c r="D75" s="191" t="s">
        <v>117</v>
      </c>
    </row>
    <row r="76" spans="1:4" ht="15.75" x14ac:dyDescent="0.25">
      <c r="A76" s="44" t="s">
        <v>118</v>
      </c>
      <c r="B76" s="55">
        <f>B77+B88+B91</f>
        <v>-1423.8000000000002</v>
      </c>
      <c r="C76" s="55"/>
      <c r="D76" s="192" t="s">
        <v>119</v>
      </c>
    </row>
    <row r="77" spans="1:4" ht="15.75" x14ac:dyDescent="0.25">
      <c r="A77" s="47" t="s">
        <v>120</v>
      </c>
      <c r="B77" s="55">
        <f>B78-B83</f>
        <v>49.999999999999886</v>
      </c>
      <c r="C77" s="55"/>
      <c r="D77" s="200" t="s">
        <v>121</v>
      </c>
    </row>
    <row r="78" spans="1:4" ht="15.75" x14ac:dyDescent="0.25">
      <c r="A78" s="199" t="s">
        <v>122</v>
      </c>
      <c r="B78" s="55">
        <f>B79+B80+B81+B82</f>
        <v>401.59999999999991</v>
      </c>
      <c r="C78" s="55"/>
      <c r="D78" s="191" t="s">
        <v>123</v>
      </c>
    </row>
    <row r="79" spans="1:4" ht="15.75" x14ac:dyDescent="0.25">
      <c r="A79" s="201" t="s">
        <v>124</v>
      </c>
      <c r="B79" s="55">
        <v>-54.3</v>
      </c>
      <c r="C79" s="55"/>
      <c r="D79" s="191" t="s">
        <v>125</v>
      </c>
    </row>
    <row r="80" spans="1:4" ht="15.75" x14ac:dyDescent="0.25">
      <c r="A80" s="48" t="s">
        <v>126</v>
      </c>
      <c r="B80" s="55">
        <f>-147.8</f>
        <v>-147.80000000000001</v>
      </c>
      <c r="C80" s="55"/>
      <c r="D80" s="191" t="s">
        <v>127</v>
      </c>
    </row>
    <row r="81" spans="1:4" ht="15.75" x14ac:dyDescent="0.25">
      <c r="A81" s="201" t="s">
        <v>128</v>
      </c>
      <c r="B81" s="55">
        <v>603.29999999999995</v>
      </c>
      <c r="C81" s="55"/>
      <c r="D81" s="191" t="s">
        <v>129</v>
      </c>
    </row>
    <row r="82" spans="1:4" ht="15.75" x14ac:dyDescent="0.25">
      <c r="A82" s="201" t="s">
        <v>130</v>
      </c>
      <c r="B82" s="55">
        <v>0.4</v>
      </c>
      <c r="C82" s="55"/>
      <c r="D82" s="191" t="s">
        <v>131</v>
      </c>
    </row>
    <row r="83" spans="1:4" ht="15.75" x14ac:dyDescent="0.25">
      <c r="A83" s="199" t="s">
        <v>110</v>
      </c>
      <c r="B83" s="55">
        <f>B84+B85+B86+B87</f>
        <v>351.6</v>
      </c>
      <c r="C83" s="55"/>
      <c r="D83" s="193" t="s">
        <v>132</v>
      </c>
    </row>
    <row r="84" spans="1:4" ht="15.75" x14ac:dyDescent="0.25">
      <c r="A84" s="202" t="s">
        <v>133</v>
      </c>
      <c r="B84" s="55">
        <v>351.6</v>
      </c>
      <c r="C84" s="55"/>
      <c r="D84" s="191" t="s">
        <v>134</v>
      </c>
    </row>
    <row r="85" spans="1:4" ht="15.75" x14ac:dyDescent="0.25">
      <c r="A85" s="201" t="s">
        <v>135</v>
      </c>
      <c r="B85" s="55">
        <v>0</v>
      </c>
      <c r="C85" s="55"/>
      <c r="D85" s="191" t="s">
        <v>136</v>
      </c>
    </row>
    <row r="86" spans="1:4" ht="15.75" x14ac:dyDescent="0.25">
      <c r="A86" s="201" t="s">
        <v>137</v>
      </c>
      <c r="B86" s="55">
        <v>0</v>
      </c>
      <c r="C86" s="55"/>
      <c r="D86" s="191" t="s">
        <v>138</v>
      </c>
    </row>
    <row r="87" spans="1:4" ht="15.75" x14ac:dyDescent="0.25">
      <c r="A87" s="201" t="s">
        <v>128</v>
      </c>
      <c r="B87" s="55">
        <v>0</v>
      </c>
      <c r="C87" s="55"/>
      <c r="D87" s="191" t="s">
        <v>129</v>
      </c>
    </row>
    <row r="88" spans="1:4" ht="30" customHeight="1" x14ac:dyDescent="0.25">
      <c r="A88" s="49" t="s">
        <v>140</v>
      </c>
      <c r="B88" s="55">
        <f>B89-B90</f>
        <v>-1472.8</v>
      </c>
      <c r="C88" s="55"/>
      <c r="D88" s="203" t="s">
        <v>226</v>
      </c>
    </row>
    <row r="89" spans="1:4" ht="15.75" x14ac:dyDescent="0.25">
      <c r="A89" s="199" t="s">
        <v>142</v>
      </c>
      <c r="B89" s="55">
        <v>-1470</v>
      </c>
      <c r="C89" s="55"/>
      <c r="D89" s="189" t="s">
        <v>143</v>
      </c>
    </row>
    <row r="90" spans="1:4" ht="15.75" x14ac:dyDescent="0.25">
      <c r="A90" s="199" t="s">
        <v>144</v>
      </c>
      <c r="B90" s="55">
        <v>2.8</v>
      </c>
      <c r="C90" s="55"/>
      <c r="D90" s="189" t="s">
        <v>145</v>
      </c>
    </row>
    <row r="91" spans="1:4" ht="15.75" x14ac:dyDescent="0.25">
      <c r="A91" s="50" t="s">
        <v>146</v>
      </c>
      <c r="B91" s="55">
        <v>-1</v>
      </c>
      <c r="C91" s="55"/>
      <c r="D91" s="189" t="s">
        <v>150</v>
      </c>
    </row>
    <row r="92" spans="1:4" ht="15.75" x14ac:dyDescent="0.25">
      <c r="A92" s="51" t="s">
        <v>151</v>
      </c>
      <c r="B92" s="55">
        <f>B95</f>
        <v>-4181.9000000000005</v>
      </c>
      <c r="C92" s="55"/>
      <c r="D92" s="191" t="s">
        <v>152</v>
      </c>
    </row>
    <row r="93" spans="1:4" ht="15.75" x14ac:dyDescent="0.25">
      <c r="A93" s="45" t="s">
        <v>153</v>
      </c>
      <c r="B93" s="55">
        <f>B94</f>
        <v>-4181.9000000000005</v>
      </c>
      <c r="C93" s="55"/>
      <c r="D93" s="191" t="s">
        <v>154</v>
      </c>
    </row>
    <row r="94" spans="1:4" ht="15.75" x14ac:dyDescent="0.25">
      <c r="A94" s="204" t="s">
        <v>155</v>
      </c>
      <c r="B94" s="55">
        <f>B95</f>
        <v>-4181.9000000000005</v>
      </c>
      <c r="C94" s="55"/>
      <c r="D94" s="191" t="s">
        <v>156</v>
      </c>
    </row>
    <row r="95" spans="1:4" ht="15.75" x14ac:dyDescent="0.25">
      <c r="A95" s="204" t="s">
        <v>157</v>
      </c>
      <c r="B95" s="55">
        <f>B96+B97+B98+B99</f>
        <v>-4181.9000000000005</v>
      </c>
      <c r="C95" s="55"/>
      <c r="D95" s="191" t="s">
        <v>158</v>
      </c>
    </row>
    <row r="96" spans="1:4" ht="15.75" x14ac:dyDescent="0.25">
      <c r="A96" s="205" t="s">
        <v>159</v>
      </c>
      <c r="B96" s="55">
        <v>0</v>
      </c>
      <c r="C96" s="55"/>
      <c r="D96" s="206" t="s">
        <v>160</v>
      </c>
    </row>
    <row r="97" spans="1:4" ht="15.75" x14ac:dyDescent="0.25">
      <c r="A97" s="205" t="s">
        <v>161</v>
      </c>
      <c r="B97" s="55">
        <v>-56</v>
      </c>
      <c r="C97" s="55"/>
      <c r="D97" s="206" t="s">
        <v>162</v>
      </c>
    </row>
    <row r="98" spans="1:4" ht="15.75" x14ac:dyDescent="0.25">
      <c r="A98" s="205" t="s">
        <v>163</v>
      </c>
      <c r="B98" s="55">
        <v>167.2</v>
      </c>
      <c r="C98" s="55"/>
      <c r="D98" s="206" t="s">
        <v>164</v>
      </c>
    </row>
    <row r="99" spans="1:4" ht="15.75" x14ac:dyDescent="0.25">
      <c r="A99" s="205" t="s">
        <v>165</v>
      </c>
      <c r="B99" s="55">
        <f>B100+B103</f>
        <v>-4293.1000000000004</v>
      </c>
      <c r="C99" s="55"/>
      <c r="D99" s="206" t="s">
        <v>166</v>
      </c>
    </row>
    <row r="100" spans="1:4" ht="15.75" x14ac:dyDescent="0.25">
      <c r="A100" s="207" t="s">
        <v>167</v>
      </c>
      <c r="B100" s="55">
        <f>B101+B102</f>
        <v>2408.8999999999996</v>
      </c>
      <c r="C100" s="55"/>
      <c r="D100" s="208" t="s">
        <v>168</v>
      </c>
    </row>
    <row r="101" spans="1:4" ht="15.75" x14ac:dyDescent="0.25">
      <c r="A101" s="209" t="s">
        <v>169</v>
      </c>
      <c r="B101" s="55">
        <v>3827.6</v>
      </c>
      <c r="C101" s="55"/>
      <c r="D101" s="194" t="s">
        <v>170</v>
      </c>
    </row>
    <row r="102" spans="1:4" ht="15.75" x14ac:dyDescent="0.25">
      <c r="A102" s="209" t="s">
        <v>171</v>
      </c>
      <c r="B102" s="55">
        <v>-1418.7</v>
      </c>
      <c r="C102" s="55"/>
      <c r="D102" s="189" t="s">
        <v>172</v>
      </c>
    </row>
    <row r="103" spans="1:4" ht="15.75" x14ac:dyDescent="0.25">
      <c r="A103" s="207" t="s">
        <v>173</v>
      </c>
      <c r="B103" s="55">
        <f>B104+B105+B106</f>
        <v>-6702</v>
      </c>
      <c r="C103" s="55"/>
      <c r="D103" s="208" t="s">
        <v>174</v>
      </c>
    </row>
    <row r="104" spans="1:4" ht="15.75" x14ac:dyDescent="0.25">
      <c r="A104" s="210" t="s">
        <v>175</v>
      </c>
      <c r="B104" s="55">
        <v>0</v>
      </c>
      <c r="C104" s="55"/>
      <c r="D104" s="189" t="s">
        <v>176</v>
      </c>
    </row>
    <row r="105" spans="1:4" ht="15.75" x14ac:dyDescent="0.25">
      <c r="A105" s="210" t="s">
        <v>177</v>
      </c>
      <c r="B105" s="55">
        <v>0</v>
      </c>
      <c r="C105" s="55"/>
      <c r="D105" s="189" t="s">
        <v>178</v>
      </c>
    </row>
    <row r="106" spans="1:4" ht="30" customHeight="1" x14ac:dyDescent="0.25">
      <c r="A106" s="52" t="s">
        <v>257</v>
      </c>
      <c r="B106" s="55">
        <v>-6702</v>
      </c>
      <c r="C106" s="55"/>
      <c r="D106" s="211" t="s">
        <v>256</v>
      </c>
    </row>
    <row r="107" spans="1:4" ht="15.75" x14ac:dyDescent="0.25">
      <c r="A107" s="207" t="s">
        <v>181</v>
      </c>
      <c r="B107" s="55">
        <v>0</v>
      </c>
      <c r="C107" s="55"/>
      <c r="D107" s="208" t="s">
        <v>182</v>
      </c>
    </row>
    <row r="108" spans="1:4" ht="45" customHeight="1" x14ac:dyDescent="0.25">
      <c r="A108" s="78" t="s">
        <v>258</v>
      </c>
      <c r="B108" s="55">
        <f>B57-(B5+B54)</f>
        <v>-2192.7680000000028</v>
      </c>
      <c r="C108" s="55"/>
      <c r="D108" s="212" t="s">
        <v>246</v>
      </c>
    </row>
    <row r="109" spans="1:4" ht="15" hidden="1" x14ac:dyDescent="0.25">
      <c r="A109" s="213"/>
      <c r="B109" s="213"/>
      <c r="C109" s="213"/>
      <c r="D109" s="213"/>
    </row>
    <row r="110" spans="1:4" ht="49.5" customHeight="1" x14ac:dyDescent="0.25">
      <c r="A110" s="214" t="s">
        <v>185</v>
      </c>
      <c r="B110" s="213"/>
      <c r="C110" s="213"/>
      <c r="D110" s="215" t="s">
        <v>194</v>
      </c>
    </row>
    <row r="111" spans="1:4" ht="15" x14ac:dyDescent="0.25">
      <c r="A111" s="266"/>
      <c r="B111" s="213"/>
      <c r="C111" s="213"/>
      <c r="D111" s="213"/>
    </row>
    <row r="112" spans="1:4" ht="15" x14ac:dyDescent="0.25">
      <c r="A112" s="229"/>
      <c r="B112" s="213"/>
      <c r="C112" s="213"/>
      <c r="D112" s="213"/>
    </row>
    <row r="113" spans="1:4" ht="18.75" x14ac:dyDescent="0.3">
      <c r="A113" s="366" t="s">
        <v>248</v>
      </c>
      <c r="B113" s="366"/>
      <c r="C113" s="366"/>
      <c r="D113" s="366"/>
    </row>
    <row r="114" spans="1:4" ht="18.75" x14ac:dyDescent="0.3">
      <c r="A114" s="366" t="s">
        <v>249</v>
      </c>
      <c r="B114" s="366"/>
      <c r="C114" s="366"/>
      <c r="D114" s="366"/>
    </row>
    <row r="115" spans="1:4" ht="15.75" x14ac:dyDescent="0.25">
      <c r="A115" s="216" t="s">
        <v>0</v>
      </c>
      <c r="B115" s="371"/>
      <c r="C115" s="371"/>
      <c r="D115" s="217" t="s">
        <v>243</v>
      </c>
    </row>
    <row r="116" spans="1:4" ht="15.75" x14ac:dyDescent="0.25">
      <c r="A116" s="2" t="s">
        <v>2</v>
      </c>
      <c r="B116" s="57" t="s">
        <v>3</v>
      </c>
      <c r="C116" s="57" t="s">
        <v>4</v>
      </c>
      <c r="D116" s="193" t="s">
        <v>5</v>
      </c>
    </row>
    <row r="117" spans="1:4" ht="15.75" x14ac:dyDescent="0.25">
      <c r="A117" s="4" t="s">
        <v>6</v>
      </c>
      <c r="B117" s="55">
        <f t="shared" ref="B117" si="4">B118+B138+B141+B148</f>
        <v>554.20000000000039</v>
      </c>
      <c r="C117" s="55"/>
      <c r="D117" s="192" t="s">
        <v>7</v>
      </c>
    </row>
    <row r="118" spans="1:4" ht="15.75" x14ac:dyDescent="0.25">
      <c r="A118" s="2" t="s">
        <v>8</v>
      </c>
      <c r="B118" s="55">
        <f t="shared" ref="B118" si="5">B119-B127</f>
        <v>3193.6000000000004</v>
      </c>
      <c r="C118" s="55"/>
      <c r="D118" s="191" t="s">
        <v>9</v>
      </c>
    </row>
    <row r="119" spans="1:4" ht="15.75" x14ac:dyDescent="0.25">
      <c r="A119" s="17" t="s">
        <v>10</v>
      </c>
      <c r="B119" s="55">
        <f t="shared" ref="B119" si="6">B120+B123+B126</f>
        <v>10188.1</v>
      </c>
      <c r="C119" s="55"/>
      <c r="D119" s="189" t="s">
        <v>11</v>
      </c>
    </row>
    <row r="120" spans="1:4" ht="15.75" x14ac:dyDescent="0.25">
      <c r="A120" s="18" t="s">
        <v>12</v>
      </c>
      <c r="B120" s="55">
        <f t="shared" ref="B120" si="7">B121+B122</f>
        <v>10126.6</v>
      </c>
      <c r="C120" s="55"/>
      <c r="D120" s="190" t="s">
        <v>13</v>
      </c>
    </row>
    <row r="121" spans="1:4" ht="15.75" x14ac:dyDescent="0.25">
      <c r="A121" s="18" t="s">
        <v>14</v>
      </c>
      <c r="B121" s="55">
        <v>10126.6</v>
      </c>
      <c r="C121" s="55"/>
      <c r="D121" s="190" t="s">
        <v>15</v>
      </c>
    </row>
    <row r="122" spans="1:4" ht="15.75" x14ac:dyDescent="0.25">
      <c r="A122" s="18" t="s">
        <v>16</v>
      </c>
      <c r="B122" s="55">
        <v>0</v>
      </c>
      <c r="C122" s="55"/>
      <c r="D122" s="190" t="s">
        <v>17</v>
      </c>
    </row>
    <row r="123" spans="1:4" ht="15.75" x14ac:dyDescent="0.25">
      <c r="A123" s="18" t="s">
        <v>18</v>
      </c>
      <c r="B123" s="55">
        <f t="shared" ref="B123" si="8">B124+B125</f>
        <v>47.400000000000006</v>
      </c>
      <c r="C123" s="55"/>
      <c r="D123" s="190" t="s">
        <v>19</v>
      </c>
    </row>
    <row r="124" spans="1:4" ht="15.75" x14ac:dyDescent="0.25">
      <c r="A124" s="18" t="s">
        <v>20</v>
      </c>
      <c r="B124" s="55">
        <v>16.600000000000001</v>
      </c>
      <c r="C124" s="55"/>
      <c r="D124" s="190" t="s">
        <v>21</v>
      </c>
    </row>
    <row r="125" spans="1:4" ht="15.75" x14ac:dyDescent="0.25">
      <c r="A125" s="18" t="s">
        <v>16</v>
      </c>
      <c r="B125" s="55">
        <v>30.8</v>
      </c>
      <c r="C125" s="55"/>
      <c r="D125" s="190" t="s">
        <v>17</v>
      </c>
    </row>
    <row r="126" spans="1:4" ht="27" customHeight="1" x14ac:dyDescent="0.25">
      <c r="A126" s="19" t="s">
        <v>22</v>
      </c>
      <c r="B126" s="55">
        <v>14.1</v>
      </c>
      <c r="C126" s="55"/>
      <c r="D126" s="190" t="s">
        <v>23</v>
      </c>
    </row>
    <row r="127" spans="1:4" ht="15.75" x14ac:dyDescent="0.25">
      <c r="A127" s="17" t="s">
        <v>24</v>
      </c>
      <c r="B127" s="55">
        <f t="shared" ref="B127:C127" si="9">B128+B134</f>
        <v>6994.5</v>
      </c>
      <c r="C127" s="55">
        <f t="shared" si="9"/>
        <v>8228.9</v>
      </c>
      <c r="D127" s="189" t="s">
        <v>25</v>
      </c>
    </row>
    <row r="128" spans="1:4" ht="15.75" x14ac:dyDescent="0.25">
      <c r="A128" s="20" t="s">
        <v>26</v>
      </c>
      <c r="B128" s="55">
        <f t="shared" ref="B128:C128" si="10">B129+B130+B131+B132+B133</f>
        <v>1169.5</v>
      </c>
      <c r="C128" s="55">
        <f t="shared" si="10"/>
        <v>1375.9</v>
      </c>
      <c r="D128" s="191" t="s">
        <v>27</v>
      </c>
    </row>
    <row r="129" spans="1:4" ht="15.75" x14ac:dyDescent="0.25">
      <c r="A129" s="21" t="s">
        <v>28</v>
      </c>
      <c r="B129" s="55">
        <v>183.5</v>
      </c>
      <c r="C129" s="55">
        <v>215.9</v>
      </c>
      <c r="D129" s="189" t="s">
        <v>29</v>
      </c>
    </row>
    <row r="130" spans="1:4" ht="15.75" x14ac:dyDescent="0.25">
      <c r="A130" s="21" t="s">
        <v>30</v>
      </c>
      <c r="B130" s="55">
        <v>216.6</v>
      </c>
      <c r="C130" s="55">
        <v>254.8</v>
      </c>
      <c r="D130" s="189" t="s">
        <v>31</v>
      </c>
    </row>
    <row r="131" spans="1:4" ht="15.75" x14ac:dyDescent="0.25">
      <c r="A131" s="20" t="s">
        <v>32</v>
      </c>
      <c r="B131" s="55">
        <v>419</v>
      </c>
      <c r="C131" s="55">
        <v>492.9</v>
      </c>
      <c r="D131" s="189" t="s">
        <v>33</v>
      </c>
    </row>
    <row r="132" spans="1:4" ht="15.75" x14ac:dyDescent="0.25">
      <c r="A132" s="20" t="s">
        <v>34</v>
      </c>
      <c r="B132" s="55">
        <v>350.4</v>
      </c>
      <c r="C132" s="55">
        <v>412.3</v>
      </c>
      <c r="D132" s="189" t="s">
        <v>35</v>
      </c>
    </row>
    <row r="133" spans="1:4" ht="15.75" x14ac:dyDescent="0.25">
      <c r="A133" s="20" t="s">
        <v>36</v>
      </c>
      <c r="B133" s="55">
        <v>0</v>
      </c>
      <c r="C133" s="55">
        <v>0</v>
      </c>
      <c r="D133" s="189" t="s">
        <v>37</v>
      </c>
    </row>
    <row r="134" spans="1:4" ht="15.75" x14ac:dyDescent="0.25">
      <c r="A134" s="20" t="s">
        <v>38</v>
      </c>
      <c r="B134" s="55">
        <f t="shared" ref="B134:C134" si="11">B135+B136+B137</f>
        <v>5825</v>
      </c>
      <c r="C134" s="55">
        <f t="shared" si="11"/>
        <v>6853</v>
      </c>
      <c r="D134" s="191" t="s">
        <v>39</v>
      </c>
    </row>
    <row r="135" spans="1:4" ht="15.75" x14ac:dyDescent="0.25">
      <c r="A135" s="22" t="s">
        <v>40</v>
      </c>
      <c r="B135" s="55">
        <v>1456.3</v>
      </c>
      <c r="C135" s="55">
        <v>1713.3</v>
      </c>
      <c r="D135" s="189" t="s">
        <v>41</v>
      </c>
    </row>
    <row r="136" spans="1:4" ht="15.75" x14ac:dyDescent="0.25">
      <c r="A136" s="22" t="s">
        <v>42</v>
      </c>
      <c r="B136" s="55">
        <v>4368.7</v>
      </c>
      <c r="C136" s="55">
        <v>5139.7</v>
      </c>
      <c r="D136" s="189" t="s">
        <v>43</v>
      </c>
    </row>
    <row r="137" spans="1:4" ht="15.75" x14ac:dyDescent="0.25">
      <c r="A137" s="22" t="s">
        <v>44</v>
      </c>
      <c r="B137" s="55">
        <v>0</v>
      </c>
      <c r="C137" s="55">
        <v>0</v>
      </c>
      <c r="D137" s="189" t="s">
        <v>45</v>
      </c>
    </row>
    <row r="138" spans="1:4" ht="15.75" x14ac:dyDescent="0.25">
      <c r="A138" s="2" t="s">
        <v>46</v>
      </c>
      <c r="B138" s="55">
        <f t="shared" ref="B138" si="12">B139-B140</f>
        <v>-2356</v>
      </c>
      <c r="C138" s="55"/>
      <c r="D138" s="191" t="s">
        <v>47</v>
      </c>
    </row>
    <row r="139" spans="1:4" ht="15.75" x14ac:dyDescent="0.25">
      <c r="A139" s="17" t="s">
        <v>48</v>
      </c>
      <c r="B139" s="55">
        <v>1268.5999999999999</v>
      </c>
      <c r="C139" s="55"/>
      <c r="D139" s="189" t="s">
        <v>49</v>
      </c>
    </row>
    <row r="140" spans="1:4" ht="15.75" x14ac:dyDescent="0.25">
      <c r="A140" s="17" t="s">
        <v>50</v>
      </c>
      <c r="B140" s="55">
        <v>3624.6</v>
      </c>
      <c r="C140" s="55"/>
      <c r="D140" s="193" t="s">
        <v>51</v>
      </c>
    </row>
    <row r="141" spans="1:4" ht="15.75" x14ac:dyDescent="0.25">
      <c r="A141" s="2" t="s">
        <v>52</v>
      </c>
      <c r="B141" s="55">
        <f t="shared" ref="B141" si="13">B142+B143</f>
        <v>-522.9</v>
      </c>
      <c r="C141" s="55"/>
      <c r="D141" s="191" t="s">
        <v>53</v>
      </c>
    </row>
    <row r="142" spans="1:4" ht="15.75" x14ac:dyDescent="0.25">
      <c r="A142" s="23" t="s">
        <v>54</v>
      </c>
      <c r="B142" s="55">
        <v>10.8</v>
      </c>
      <c r="C142" s="55"/>
      <c r="D142" s="194" t="s">
        <v>55</v>
      </c>
    </row>
    <row r="143" spans="1:4" ht="15.75" x14ac:dyDescent="0.25">
      <c r="A143" s="23" t="s">
        <v>56</v>
      </c>
      <c r="B143" s="55">
        <f t="shared" ref="B143" si="14">B144-B145</f>
        <v>-533.69999999999993</v>
      </c>
      <c r="C143" s="55"/>
      <c r="D143" s="194" t="s">
        <v>57</v>
      </c>
    </row>
    <row r="144" spans="1:4" ht="15.75" x14ac:dyDescent="0.25">
      <c r="A144" s="24" t="s">
        <v>58</v>
      </c>
      <c r="B144" s="55">
        <v>79.2</v>
      </c>
      <c r="C144" s="55"/>
      <c r="D144" s="194" t="s">
        <v>59</v>
      </c>
    </row>
    <row r="145" spans="1:4" ht="15.75" x14ac:dyDescent="0.25">
      <c r="A145" s="24" t="s">
        <v>60</v>
      </c>
      <c r="B145" s="55">
        <f t="shared" ref="B145" si="15">B146+B147</f>
        <v>612.9</v>
      </c>
      <c r="C145" s="55"/>
      <c r="D145" s="194" t="s">
        <v>61</v>
      </c>
    </row>
    <row r="146" spans="1:4" ht="15.75" x14ac:dyDescent="0.25">
      <c r="A146" s="25" t="s">
        <v>62</v>
      </c>
      <c r="B146" s="55">
        <v>255.7</v>
      </c>
      <c r="C146" s="55"/>
      <c r="D146" s="195" t="s">
        <v>220</v>
      </c>
    </row>
    <row r="147" spans="1:4" ht="15.75" x14ac:dyDescent="0.25">
      <c r="A147" s="25" t="s">
        <v>63</v>
      </c>
      <c r="B147" s="55">
        <v>357.2</v>
      </c>
      <c r="C147" s="55"/>
      <c r="D147" s="195" t="s">
        <v>221</v>
      </c>
    </row>
    <row r="148" spans="1:4" ht="15.75" x14ac:dyDescent="0.25">
      <c r="A148" s="2" t="s">
        <v>64</v>
      </c>
      <c r="B148" s="55">
        <f t="shared" ref="B148" si="16">B149+B150</f>
        <v>239.5</v>
      </c>
      <c r="C148" s="55"/>
      <c r="D148" s="191" t="s">
        <v>65</v>
      </c>
    </row>
    <row r="149" spans="1:4" ht="15.75" x14ac:dyDescent="0.25">
      <c r="A149" s="23" t="s">
        <v>66</v>
      </c>
      <c r="B149" s="55">
        <v>144.30000000000001</v>
      </c>
      <c r="C149" s="55"/>
      <c r="D149" s="189" t="s">
        <v>67</v>
      </c>
    </row>
    <row r="150" spans="1:4" ht="15.75" x14ac:dyDescent="0.25">
      <c r="A150" s="23" t="s">
        <v>68</v>
      </c>
      <c r="B150" s="55">
        <f t="shared" ref="B150" si="17">B151-B154</f>
        <v>95.2</v>
      </c>
      <c r="C150" s="55"/>
      <c r="D150" s="189" t="s">
        <v>69</v>
      </c>
    </row>
    <row r="151" spans="1:4" ht="15.75" x14ac:dyDescent="0.25">
      <c r="A151" s="24" t="s">
        <v>189</v>
      </c>
      <c r="B151" s="55">
        <f t="shared" ref="B151" si="18">B152+B153</f>
        <v>124.5</v>
      </c>
      <c r="C151" s="55"/>
      <c r="D151" s="189" t="s">
        <v>70</v>
      </c>
    </row>
    <row r="152" spans="1:4" ht="15.75" x14ac:dyDescent="0.25">
      <c r="A152" s="26" t="s">
        <v>187</v>
      </c>
      <c r="B152" s="55">
        <v>39.6</v>
      </c>
      <c r="C152" s="55"/>
      <c r="D152" s="194" t="s">
        <v>71</v>
      </c>
    </row>
    <row r="153" spans="1:4" ht="15.75" x14ac:dyDescent="0.25">
      <c r="A153" s="26" t="s">
        <v>188</v>
      </c>
      <c r="B153" s="55">
        <v>84.9</v>
      </c>
      <c r="C153" s="55"/>
      <c r="D153" s="197" t="s">
        <v>72</v>
      </c>
    </row>
    <row r="154" spans="1:4" ht="15.75" x14ac:dyDescent="0.25">
      <c r="A154" s="24" t="s">
        <v>190</v>
      </c>
      <c r="B154" s="55">
        <f t="shared" ref="B154" si="19">B155+B156</f>
        <v>29.3</v>
      </c>
      <c r="C154" s="55"/>
      <c r="D154" s="189" t="s">
        <v>73</v>
      </c>
    </row>
    <row r="155" spans="1:4" ht="15.75" x14ac:dyDescent="0.25">
      <c r="A155" s="26" t="s">
        <v>191</v>
      </c>
      <c r="B155" s="55">
        <v>0</v>
      </c>
      <c r="C155" s="55"/>
      <c r="D155" s="194" t="s">
        <v>74</v>
      </c>
    </row>
    <row r="156" spans="1:4" ht="15.75" x14ac:dyDescent="0.25">
      <c r="A156" s="26" t="s">
        <v>192</v>
      </c>
      <c r="B156" s="55">
        <f t="shared" ref="B156" si="20">B157+B158</f>
        <v>29.3</v>
      </c>
      <c r="C156" s="55"/>
      <c r="D156" s="197" t="s">
        <v>75</v>
      </c>
    </row>
    <row r="157" spans="1:4" ht="15.75" x14ac:dyDescent="0.25">
      <c r="A157" s="22" t="s">
        <v>231</v>
      </c>
      <c r="B157" s="55">
        <v>0</v>
      </c>
      <c r="C157" s="55"/>
      <c r="D157" s="189" t="s">
        <v>76</v>
      </c>
    </row>
    <row r="158" spans="1:4" ht="15.75" x14ac:dyDescent="0.25">
      <c r="A158" s="22" t="s">
        <v>232</v>
      </c>
      <c r="B158" s="55">
        <v>29.3</v>
      </c>
      <c r="C158" s="55"/>
      <c r="D158" s="189" t="s">
        <v>77</v>
      </c>
    </row>
    <row r="159" spans="1:4" ht="17.25" customHeight="1" x14ac:dyDescent="0.25">
      <c r="A159" s="218" t="s">
        <v>78</v>
      </c>
      <c r="B159" s="72"/>
      <c r="C159" s="70"/>
      <c r="D159" s="219" t="s">
        <v>79</v>
      </c>
    </row>
    <row r="160" spans="1:4" ht="26.25" customHeight="1" x14ac:dyDescent="0.25">
      <c r="A160" s="220" t="s">
        <v>313</v>
      </c>
      <c r="B160" s="221"/>
      <c r="C160" s="222"/>
      <c r="D160" s="223" t="s">
        <v>317</v>
      </c>
    </row>
    <row r="161" spans="1:4" ht="15.75" x14ac:dyDescent="0.25">
      <c r="A161" s="224" t="s">
        <v>212</v>
      </c>
      <c r="B161" s="222"/>
      <c r="C161" s="222"/>
      <c r="D161" s="225" t="s">
        <v>211</v>
      </c>
    </row>
    <row r="162" spans="1:4" ht="18.75" x14ac:dyDescent="0.3">
      <c r="A162" s="366" t="s">
        <v>248</v>
      </c>
      <c r="B162" s="366"/>
      <c r="C162" s="366"/>
      <c r="D162" s="366"/>
    </row>
    <row r="163" spans="1:4" ht="18.75" x14ac:dyDescent="0.3">
      <c r="A163" s="366" t="s">
        <v>249</v>
      </c>
      <c r="B163" s="366"/>
      <c r="C163" s="366"/>
      <c r="D163" s="366"/>
    </row>
    <row r="164" spans="1:4" ht="16.5" thickBot="1" x14ac:dyDescent="0.3">
      <c r="A164" s="226" t="s">
        <v>80</v>
      </c>
      <c r="B164" s="378"/>
      <c r="C164" s="378"/>
      <c r="D164" s="217" t="s">
        <v>243</v>
      </c>
    </row>
    <row r="165" spans="1:4" ht="15.75" x14ac:dyDescent="0.25">
      <c r="A165" s="2" t="s">
        <v>2</v>
      </c>
      <c r="B165" s="71" t="s">
        <v>3</v>
      </c>
      <c r="C165" s="71" t="s">
        <v>4</v>
      </c>
      <c r="D165" s="189" t="s">
        <v>81</v>
      </c>
    </row>
    <row r="166" spans="1:4" ht="15.75" x14ac:dyDescent="0.25">
      <c r="A166" s="4" t="s">
        <v>82</v>
      </c>
      <c r="B166" s="55">
        <f t="shared" ref="B166" si="21">B167-B168</f>
        <v>-0.39999999999999997</v>
      </c>
      <c r="C166" s="55"/>
      <c r="D166" s="192" t="s">
        <v>83</v>
      </c>
    </row>
    <row r="167" spans="1:4" ht="15.75" x14ac:dyDescent="0.25">
      <c r="A167" s="2" t="s">
        <v>84</v>
      </c>
      <c r="B167" s="55">
        <v>0.2</v>
      </c>
      <c r="C167" s="55"/>
      <c r="D167" s="189" t="s">
        <v>85</v>
      </c>
    </row>
    <row r="168" spans="1:4" ht="15.75" x14ac:dyDescent="0.25">
      <c r="A168" s="2" t="s">
        <v>86</v>
      </c>
      <c r="B168" s="55">
        <v>0.6</v>
      </c>
      <c r="C168" s="55"/>
      <c r="D168" s="193" t="s">
        <v>87</v>
      </c>
    </row>
    <row r="169" spans="1:4" ht="15.75" x14ac:dyDescent="0.25">
      <c r="A169" s="198" t="s">
        <v>88</v>
      </c>
      <c r="B169" s="55">
        <f t="shared" ref="B169" si="22">B170+B173+B188+B204</f>
        <v>336.5</v>
      </c>
      <c r="C169" s="55"/>
      <c r="D169" s="192" t="s">
        <v>89</v>
      </c>
    </row>
    <row r="170" spans="1:4" ht="15.75" x14ac:dyDescent="0.25">
      <c r="A170" s="44" t="s">
        <v>90</v>
      </c>
      <c r="B170" s="55">
        <f t="shared" ref="B170" si="23">B171-B172</f>
        <v>1720.5</v>
      </c>
      <c r="C170" s="55"/>
      <c r="D170" s="191" t="s">
        <v>91</v>
      </c>
    </row>
    <row r="171" spans="1:4" ht="15.75" x14ac:dyDescent="0.25">
      <c r="A171" s="2" t="s">
        <v>92</v>
      </c>
      <c r="B171" s="55">
        <v>54.5</v>
      </c>
      <c r="C171" s="55"/>
      <c r="D171" s="191" t="s">
        <v>93</v>
      </c>
    </row>
    <row r="172" spans="1:4" ht="15.75" x14ac:dyDescent="0.25">
      <c r="A172" s="2" t="s">
        <v>94</v>
      </c>
      <c r="B172" s="55">
        <v>-1666</v>
      </c>
      <c r="C172" s="55"/>
      <c r="D172" s="191" t="s">
        <v>95</v>
      </c>
    </row>
    <row r="173" spans="1:4" ht="15.75" x14ac:dyDescent="0.25">
      <c r="A173" s="44" t="s">
        <v>96</v>
      </c>
      <c r="B173" s="55">
        <f t="shared" ref="B173" si="24">B174-B181</f>
        <v>150.79999999999995</v>
      </c>
      <c r="C173" s="55"/>
      <c r="D173" s="192" t="s">
        <v>97</v>
      </c>
    </row>
    <row r="174" spans="1:4" ht="15.75" x14ac:dyDescent="0.25">
      <c r="A174" s="199" t="s">
        <v>98</v>
      </c>
      <c r="B174" s="55">
        <f t="shared" ref="B174" si="25">B175+B178</f>
        <v>149.29999999999995</v>
      </c>
      <c r="C174" s="55"/>
      <c r="D174" s="191" t="s">
        <v>99</v>
      </c>
    </row>
    <row r="175" spans="1:4" ht="15.75" x14ac:dyDescent="0.25">
      <c r="A175" s="44" t="s">
        <v>100</v>
      </c>
      <c r="B175" s="55">
        <f t="shared" ref="B175" si="26">B176-B177</f>
        <v>149.29999999999995</v>
      </c>
      <c r="C175" s="55"/>
      <c r="D175" s="192" t="s">
        <v>101</v>
      </c>
    </row>
    <row r="176" spans="1:4" ht="15.75" x14ac:dyDescent="0.25">
      <c r="A176" s="45" t="s">
        <v>102</v>
      </c>
      <c r="B176" s="55">
        <v>1347.3</v>
      </c>
      <c r="C176" s="55"/>
      <c r="D176" s="191" t="s">
        <v>103</v>
      </c>
    </row>
    <row r="177" spans="1:4" ht="15.75" x14ac:dyDescent="0.25">
      <c r="A177" s="45" t="s">
        <v>104</v>
      </c>
      <c r="B177" s="55">
        <v>1198</v>
      </c>
      <c r="C177" s="55"/>
      <c r="D177" s="191" t="s">
        <v>105</v>
      </c>
    </row>
    <row r="178" spans="1:4" ht="15.75" x14ac:dyDescent="0.25">
      <c r="A178" s="44" t="s">
        <v>106</v>
      </c>
      <c r="B178" s="55">
        <f t="shared" ref="B178" si="27">B179-B180</f>
        <v>0</v>
      </c>
      <c r="C178" s="55"/>
      <c r="D178" s="192" t="s">
        <v>107</v>
      </c>
    </row>
    <row r="179" spans="1:4" ht="15.75" x14ac:dyDescent="0.25">
      <c r="A179" s="45" t="s">
        <v>108</v>
      </c>
      <c r="B179" s="55">
        <v>0</v>
      </c>
      <c r="C179" s="55"/>
      <c r="D179" s="191" t="s">
        <v>103</v>
      </c>
    </row>
    <row r="180" spans="1:4" ht="15.75" x14ac:dyDescent="0.25">
      <c r="A180" s="45" t="s">
        <v>109</v>
      </c>
      <c r="B180" s="55">
        <v>0</v>
      </c>
      <c r="C180" s="55"/>
      <c r="D180" s="191" t="s">
        <v>105</v>
      </c>
    </row>
    <row r="181" spans="1:4" ht="15.75" x14ac:dyDescent="0.25">
      <c r="A181" s="199" t="s">
        <v>110</v>
      </c>
      <c r="B181" s="55">
        <f t="shared" ref="B181" si="28">B182+B185</f>
        <v>-1.5000000000000002</v>
      </c>
      <c r="C181" s="55"/>
      <c r="D181" s="193" t="s">
        <v>111</v>
      </c>
    </row>
    <row r="182" spans="1:4" ht="15.75" x14ac:dyDescent="0.25">
      <c r="A182" s="45" t="s">
        <v>112</v>
      </c>
      <c r="B182" s="55">
        <f t="shared" ref="B182" si="29">B183-B184</f>
        <v>0</v>
      </c>
      <c r="C182" s="55"/>
      <c r="D182" s="191" t="s">
        <v>101</v>
      </c>
    </row>
    <row r="183" spans="1:4" ht="15.75" x14ac:dyDescent="0.25">
      <c r="A183" s="45" t="s">
        <v>113</v>
      </c>
      <c r="B183" s="55">
        <v>0</v>
      </c>
      <c r="C183" s="55"/>
      <c r="D183" s="191" t="s">
        <v>103</v>
      </c>
    </row>
    <row r="184" spans="1:4" ht="15.75" x14ac:dyDescent="0.25">
      <c r="A184" s="45" t="s">
        <v>109</v>
      </c>
      <c r="B184" s="55">
        <v>0</v>
      </c>
      <c r="C184" s="55"/>
      <c r="D184" s="191" t="s">
        <v>105</v>
      </c>
    </row>
    <row r="185" spans="1:4" ht="15.75" x14ac:dyDescent="0.25">
      <c r="A185" s="46" t="s">
        <v>114</v>
      </c>
      <c r="B185" s="55">
        <f t="shared" ref="B185" si="30">B186-B187</f>
        <v>-1.5000000000000002</v>
      </c>
      <c r="C185" s="55"/>
      <c r="D185" s="191" t="s">
        <v>107</v>
      </c>
    </row>
    <row r="186" spans="1:4" ht="15.75" x14ac:dyDescent="0.25">
      <c r="A186" s="45" t="s">
        <v>113</v>
      </c>
      <c r="B186" s="55">
        <v>1.7</v>
      </c>
      <c r="C186" s="55"/>
      <c r="D186" s="191" t="s">
        <v>115</v>
      </c>
    </row>
    <row r="187" spans="1:4" ht="15.75" x14ac:dyDescent="0.25">
      <c r="A187" s="45" t="s">
        <v>116</v>
      </c>
      <c r="B187" s="55">
        <v>3.2</v>
      </c>
      <c r="C187" s="55"/>
      <c r="D187" s="191" t="s">
        <v>117</v>
      </c>
    </row>
    <row r="188" spans="1:4" ht="15.75" x14ac:dyDescent="0.25">
      <c r="A188" s="44" t="s">
        <v>118</v>
      </c>
      <c r="B188" s="55">
        <f t="shared" ref="B188" si="31">B189+B200+B203</f>
        <v>354.7</v>
      </c>
      <c r="C188" s="55"/>
      <c r="D188" s="192" t="s">
        <v>119</v>
      </c>
    </row>
    <row r="189" spans="1:4" ht="15.75" x14ac:dyDescent="0.25">
      <c r="A189" s="47" t="s">
        <v>120</v>
      </c>
      <c r="B189" s="55">
        <f t="shared" ref="B189" si="32">B190-B195</f>
        <v>412.20000000000005</v>
      </c>
      <c r="C189" s="55"/>
      <c r="D189" s="200" t="s">
        <v>121</v>
      </c>
    </row>
    <row r="190" spans="1:4" ht="15.75" x14ac:dyDescent="0.25">
      <c r="A190" s="199" t="s">
        <v>122</v>
      </c>
      <c r="B190" s="55">
        <f t="shared" ref="B190" si="33">B191+B192+B193+B194</f>
        <v>-538.4</v>
      </c>
      <c r="C190" s="55"/>
      <c r="D190" s="191" t="s">
        <v>123</v>
      </c>
    </row>
    <row r="191" spans="1:4" ht="15.75" x14ac:dyDescent="0.25">
      <c r="A191" s="201" t="s">
        <v>124</v>
      </c>
      <c r="B191" s="55">
        <v>0</v>
      </c>
      <c r="C191" s="55"/>
      <c r="D191" s="191" t="s">
        <v>125</v>
      </c>
    </row>
    <row r="192" spans="1:4" ht="15.75" x14ac:dyDescent="0.25">
      <c r="A192" s="48" t="s">
        <v>126</v>
      </c>
      <c r="B192" s="55">
        <v>-1359</v>
      </c>
      <c r="C192" s="55"/>
      <c r="D192" s="191" t="s">
        <v>127</v>
      </c>
    </row>
    <row r="193" spans="1:4" ht="15.75" x14ac:dyDescent="0.25">
      <c r="A193" s="201" t="s">
        <v>128</v>
      </c>
      <c r="B193" s="55">
        <v>818</v>
      </c>
      <c r="C193" s="55"/>
      <c r="D193" s="191" t="s">
        <v>129</v>
      </c>
    </row>
    <row r="194" spans="1:4" ht="15.75" x14ac:dyDescent="0.25">
      <c r="A194" s="201" t="s">
        <v>130</v>
      </c>
      <c r="B194" s="55">
        <v>2.6</v>
      </c>
      <c r="C194" s="55"/>
      <c r="D194" s="191" t="s">
        <v>131</v>
      </c>
    </row>
    <row r="195" spans="1:4" ht="15.75" x14ac:dyDescent="0.25">
      <c r="A195" s="199" t="s">
        <v>110</v>
      </c>
      <c r="B195" s="55">
        <f t="shared" ref="B195" si="34">B196+B197+B198+B199</f>
        <v>-950.6</v>
      </c>
      <c r="C195" s="55"/>
      <c r="D195" s="193" t="s">
        <v>132</v>
      </c>
    </row>
    <row r="196" spans="1:4" ht="15.75" x14ac:dyDescent="0.25">
      <c r="A196" s="202" t="s">
        <v>133</v>
      </c>
      <c r="B196" s="55">
        <v>-421.4</v>
      </c>
      <c r="C196" s="55"/>
      <c r="D196" s="191" t="s">
        <v>134</v>
      </c>
    </row>
    <row r="197" spans="1:4" ht="15.75" x14ac:dyDescent="0.25">
      <c r="A197" s="201" t="s">
        <v>135</v>
      </c>
      <c r="B197" s="55">
        <v>0</v>
      </c>
      <c r="C197" s="55"/>
      <c r="D197" s="191" t="s">
        <v>136</v>
      </c>
    </row>
    <row r="198" spans="1:4" ht="15.75" x14ac:dyDescent="0.25">
      <c r="A198" s="201" t="s">
        <v>137</v>
      </c>
      <c r="B198" s="55">
        <v>-529.20000000000005</v>
      </c>
      <c r="C198" s="55"/>
      <c r="D198" s="191" t="s">
        <v>138</v>
      </c>
    </row>
    <row r="199" spans="1:4" ht="15.75" x14ac:dyDescent="0.25">
      <c r="A199" s="201" t="s">
        <v>128</v>
      </c>
      <c r="B199" s="55">
        <v>0</v>
      </c>
      <c r="C199" s="55"/>
      <c r="D199" s="191" t="s">
        <v>233</v>
      </c>
    </row>
    <row r="200" spans="1:4" ht="29.25" customHeight="1" x14ac:dyDescent="0.25">
      <c r="A200" s="49" t="s">
        <v>140</v>
      </c>
      <c r="B200" s="55">
        <f t="shared" ref="B200" si="35">B201-B202</f>
        <v>-264.50000000000006</v>
      </c>
      <c r="C200" s="55"/>
      <c r="D200" s="203" t="s">
        <v>222</v>
      </c>
    </row>
    <row r="201" spans="1:4" ht="15.75" x14ac:dyDescent="0.25">
      <c r="A201" s="199" t="s">
        <v>142</v>
      </c>
      <c r="B201" s="55">
        <v>-693.2</v>
      </c>
      <c r="C201" s="55"/>
      <c r="D201" s="189" t="s">
        <v>143</v>
      </c>
    </row>
    <row r="202" spans="1:4" ht="15.75" x14ac:dyDescent="0.25">
      <c r="A202" s="199" t="s">
        <v>144</v>
      </c>
      <c r="B202" s="55">
        <v>-428.7</v>
      </c>
      <c r="C202" s="55"/>
      <c r="D202" s="189" t="s">
        <v>145</v>
      </c>
    </row>
    <row r="203" spans="1:4" ht="15.75" x14ac:dyDescent="0.25">
      <c r="A203" s="50" t="s">
        <v>146</v>
      </c>
      <c r="B203" s="55">
        <v>207</v>
      </c>
      <c r="C203" s="55"/>
      <c r="D203" s="200" t="s">
        <v>150</v>
      </c>
    </row>
    <row r="204" spans="1:4" ht="15.75" x14ac:dyDescent="0.25">
      <c r="A204" s="51" t="s">
        <v>151</v>
      </c>
      <c r="B204" s="55">
        <f t="shared" ref="B204" si="36">B207</f>
        <v>-1889.5</v>
      </c>
      <c r="C204" s="55"/>
      <c r="D204" s="192" t="s">
        <v>152</v>
      </c>
    </row>
    <row r="205" spans="1:4" ht="15.75" x14ac:dyDescent="0.25">
      <c r="A205" s="45" t="s">
        <v>153</v>
      </c>
      <c r="B205" s="55">
        <f t="shared" ref="B205:B206" si="37">B206</f>
        <v>-1889.5</v>
      </c>
      <c r="C205" s="55"/>
      <c r="D205" s="191" t="s">
        <v>154</v>
      </c>
    </row>
    <row r="206" spans="1:4" ht="15.75" x14ac:dyDescent="0.25">
      <c r="A206" s="204" t="s">
        <v>155</v>
      </c>
      <c r="B206" s="55">
        <f t="shared" si="37"/>
        <v>-1889.5</v>
      </c>
      <c r="C206" s="55"/>
      <c r="D206" s="191" t="s">
        <v>156</v>
      </c>
    </row>
    <row r="207" spans="1:4" ht="15.75" x14ac:dyDescent="0.25">
      <c r="A207" s="204" t="s">
        <v>157</v>
      </c>
      <c r="B207" s="55">
        <f t="shared" ref="B207" si="38">B208+B209+B210+B211</f>
        <v>-1889.5</v>
      </c>
      <c r="C207" s="55"/>
      <c r="D207" s="191" t="s">
        <v>158</v>
      </c>
    </row>
    <row r="208" spans="1:4" ht="15.75" x14ac:dyDescent="0.25">
      <c r="A208" s="205" t="s">
        <v>159</v>
      </c>
      <c r="B208" s="55">
        <v>0</v>
      </c>
      <c r="C208" s="55"/>
      <c r="D208" s="206" t="s">
        <v>160</v>
      </c>
    </row>
    <row r="209" spans="1:4" ht="15.75" x14ac:dyDescent="0.25">
      <c r="A209" s="205" t="s">
        <v>161</v>
      </c>
      <c r="B209" s="55">
        <v>-3.5</v>
      </c>
      <c r="C209" s="55"/>
      <c r="D209" s="206" t="s">
        <v>162</v>
      </c>
    </row>
    <row r="210" spans="1:4" ht="15.75" x14ac:dyDescent="0.25">
      <c r="A210" s="205" t="s">
        <v>163</v>
      </c>
      <c r="B210" s="55">
        <v>0</v>
      </c>
      <c r="C210" s="55"/>
      <c r="D210" s="206" t="s">
        <v>164</v>
      </c>
    </row>
    <row r="211" spans="1:4" ht="15.75" x14ac:dyDescent="0.25">
      <c r="A211" s="205" t="s">
        <v>165</v>
      </c>
      <c r="B211" s="55">
        <f>B212+B215</f>
        <v>-1886</v>
      </c>
      <c r="C211" s="55"/>
      <c r="D211" s="206" t="s">
        <v>166</v>
      </c>
    </row>
    <row r="212" spans="1:4" ht="15.75" x14ac:dyDescent="0.25">
      <c r="A212" s="207" t="s">
        <v>167</v>
      </c>
      <c r="B212" s="55">
        <f t="shared" ref="B212" si="39">B213+B214</f>
        <v>-2318.9</v>
      </c>
      <c r="C212" s="55"/>
      <c r="D212" s="208" t="s">
        <v>168</v>
      </c>
    </row>
    <row r="213" spans="1:4" ht="15.75" x14ac:dyDescent="0.25">
      <c r="A213" s="209" t="s">
        <v>169</v>
      </c>
      <c r="B213" s="55">
        <v>-2829.9</v>
      </c>
      <c r="C213" s="55"/>
      <c r="D213" s="194" t="s">
        <v>170</v>
      </c>
    </row>
    <row r="214" spans="1:4" ht="15.75" x14ac:dyDescent="0.25">
      <c r="A214" s="209" t="s">
        <v>171</v>
      </c>
      <c r="B214" s="55">
        <v>511</v>
      </c>
      <c r="C214" s="55"/>
      <c r="D214" s="189" t="s">
        <v>172</v>
      </c>
    </row>
    <row r="215" spans="1:4" ht="15.75" x14ac:dyDescent="0.25">
      <c r="A215" s="207" t="s">
        <v>173</v>
      </c>
      <c r="B215" s="55">
        <f t="shared" ref="B215" si="40">B216+B217+B218</f>
        <v>432.9</v>
      </c>
      <c r="C215" s="55"/>
      <c r="D215" s="208" t="s">
        <v>174</v>
      </c>
    </row>
    <row r="216" spans="1:4" ht="15.75" x14ac:dyDescent="0.25">
      <c r="A216" s="210" t="s">
        <v>175</v>
      </c>
      <c r="B216" s="55">
        <v>0</v>
      </c>
      <c r="C216" s="55"/>
      <c r="D216" s="189" t="s">
        <v>176</v>
      </c>
    </row>
    <row r="217" spans="1:4" ht="15.75" x14ac:dyDescent="0.25">
      <c r="A217" s="210" t="s">
        <v>177</v>
      </c>
      <c r="B217" s="55">
        <v>0</v>
      </c>
      <c r="C217" s="55"/>
      <c r="D217" s="189" t="s">
        <v>178</v>
      </c>
    </row>
    <row r="218" spans="1:4" ht="34.5" customHeight="1" x14ac:dyDescent="0.25">
      <c r="A218" s="52" t="s">
        <v>210</v>
      </c>
      <c r="B218" s="55">
        <v>432.9</v>
      </c>
      <c r="C218" s="55"/>
      <c r="D218" s="211" t="s">
        <v>209</v>
      </c>
    </row>
    <row r="219" spans="1:4" ht="15.75" x14ac:dyDescent="0.25">
      <c r="A219" s="207" t="s">
        <v>181</v>
      </c>
      <c r="B219" s="55">
        <v>0</v>
      </c>
      <c r="C219" s="55"/>
      <c r="D219" s="208" t="s">
        <v>182</v>
      </c>
    </row>
    <row r="220" spans="1:4" ht="52.5" customHeight="1" x14ac:dyDescent="0.25">
      <c r="A220" s="74" t="s">
        <v>259</v>
      </c>
      <c r="B220" s="55">
        <f t="shared" ref="B220" si="41">B169-(B117+B166)</f>
        <v>-217.30000000000041</v>
      </c>
      <c r="C220" s="55"/>
      <c r="D220" s="212" t="s">
        <v>223</v>
      </c>
    </row>
    <row r="221" spans="1:4" ht="15" x14ac:dyDescent="0.25">
      <c r="A221" s="213"/>
      <c r="B221" s="213"/>
      <c r="C221" s="213"/>
      <c r="D221" s="213"/>
    </row>
    <row r="222" spans="1:4" ht="39.75" customHeight="1" x14ac:dyDescent="0.25">
      <c r="A222" s="214" t="s">
        <v>185</v>
      </c>
      <c r="B222" s="213"/>
      <c r="C222" s="213"/>
      <c r="D222" s="215" t="s">
        <v>260</v>
      </c>
    </row>
    <row r="223" spans="1:4" ht="15" x14ac:dyDescent="0.25">
      <c r="A223" s="213"/>
      <c r="B223" s="213"/>
      <c r="C223" s="213"/>
      <c r="D223" s="213"/>
    </row>
    <row r="224" spans="1:4" ht="15" x14ac:dyDescent="0.25">
      <c r="A224" s="213"/>
      <c r="B224" s="213"/>
      <c r="C224" s="213"/>
      <c r="D224" s="213"/>
    </row>
    <row r="225" spans="1:4" ht="15" x14ac:dyDescent="0.25">
      <c r="A225" s="213"/>
      <c r="B225" s="213"/>
      <c r="C225" s="213"/>
      <c r="D225" s="213"/>
    </row>
    <row r="226" spans="1:4" ht="15" x14ac:dyDescent="0.25">
      <c r="A226" s="213"/>
      <c r="B226" s="213"/>
      <c r="C226" s="213"/>
      <c r="D226" s="213"/>
    </row>
    <row r="227" spans="1:4" ht="18.75" x14ac:dyDescent="0.3">
      <c r="A227" s="366" t="s">
        <v>250</v>
      </c>
      <c r="B227" s="366"/>
      <c r="C227" s="366"/>
      <c r="D227" s="366"/>
    </row>
    <row r="228" spans="1:4" ht="18.75" x14ac:dyDescent="0.3">
      <c r="A228" s="366" t="s">
        <v>251</v>
      </c>
      <c r="B228" s="366"/>
      <c r="C228" s="366"/>
      <c r="D228" s="366"/>
    </row>
    <row r="229" spans="1:4" ht="15.75" x14ac:dyDescent="0.25">
      <c r="A229" s="216" t="s">
        <v>0</v>
      </c>
      <c r="B229" s="373"/>
      <c r="C229" s="373"/>
      <c r="D229" s="217" t="s">
        <v>243</v>
      </c>
    </row>
    <row r="230" spans="1:4" ht="15.75" x14ac:dyDescent="0.25">
      <c r="A230" s="2" t="s">
        <v>2</v>
      </c>
      <c r="B230" s="57" t="s">
        <v>3</v>
      </c>
      <c r="C230" s="57" t="s">
        <v>4</v>
      </c>
      <c r="D230" s="193" t="s">
        <v>5</v>
      </c>
    </row>
    <row r="231" spans="1:4" ht="15.75" x14ac:dyDescent="0.25">
      <c r="A231" s="4" t="s">
        <v>6</v>
      </c>
      <c r="B231" s="55">
        <f t="shared" ref="B231" si="42">B232+B252+B255+B262</f>
        <v>2083.6000000000022</v>
      </c>
      <c r="C231" s="55"/>
      <c r="D231" s="192" t="s">
        <v>7</v>
      </c>
    </row>
    <row r="232" spans="1:4" ht="15.75" x14ac:dyDescent="0.25">
      <c r="A232" s="2" t="s">
        <v>8</v>
      </c>
      <c r="B232" s="55">
        <f t="shared" ref="B232" si="43">B233-B241</f>
        <v>5143.9000000000024</v>
      </c>
      <c r="C232" s="55"/>
      <c r="D232" s="191" t="s">
        <v>9</v>
      </c>
    </row>
    <row r="233" spans="1:4" ht="15.75" x14ac:dyDescent="0.25">
      <c r="A233" s="17" t="s">
        <v>10</v>
      </c>
      <c r="B233" s="55">
        <f t="shared" ref="B233" si="44">B234+B237+B240</f>
        <v>11946.500000000002</v>
      </c>
      <c r="C233" s="55"/>
      <c r="D233" s="189" t="s">
        <v>11</v>
      </c>
    </row>
    <row r="234" spans="1:4" ht="15.75" x14ac:dyDescent="0.25">
      <c r="A234" s="18" t="s">
        <v>12</v>
      </c>
      <c r="B234" s="55">
        <f t="shared" ref="B234" si="45">B235+B236</f>
        <v>11811.400000000001</v>
      </c>
      <c r="C234" s="55"/>
      <c r="D234" s="190" t="s">
        <v>13</v>
      </c>
    </row>
    <row r="235" spans="1:4" ht="15.75" x14ac:dyDescent="0.25">
      <c r="A235" s="18" t="s">
        <v>14</v>
      </c>
      <c r="B235" s="55">
        <v>11811.400000000001</v>
      </c>
      <c r="C235" s="55"/>
      <c r="D235" s="190" t="s">
        <v>15</v>
      </c>
    </row>
    <row r="236" spans="1:4" ht="15.75" x14ac:dyDescent="0.25">
      <c r="A236" s="18" t="s">
        <v>16</v>
      </c>
      <c r="B236" s="55">
        <v>0</v>
      </c>
      <c r="C236" s="55"/>
      <c r="D236" s="190" t="s">
        <v>17</v>
      </c>
    </row>
    <row r="237" spans="1:4" ht="15.75" x14ac:dyDescent="0.25">
      <c r="A237" s="18" t="s">
        <v>18</v>
      </c>
      <c r="B237" s="55">
        <f t="shared" ref="B237" si="46">B238+B239</f>
        <v>80.699999999999989</v>
      </c>
      <c r="C237" s="55"/>
      <c r="D237" s="190" t="s">
        <v>19</v>
      </c>
    </row>
    <row r="238" spans="1:4" ht="15.75" x14ac:dyDescent="0.25">
      <c r="A238" s="18" t="s">
        <v>20</v>
      </c>
      <c r="B238" s="55">
        <v>21.9</v>
      </c>
      <c r="C238" s="55"/>
      <c r="D238" s="190" t="s">
        <v>21</v>
      </c>
    </row>
    <row r="239" spans="1:4" ht="15.75" x14ac:dyDescent="0.25">
      <c r="A239" s="18" t="s">
        <v>16</v>
      </c>
      <c r="B239" s="55">
        <v>58.8</v>
      </c>
      <c r="C239" s="55"/>
      <c r="D239" s="190" t="s">
        <v>17</v>
      </c>
    </row>
    <row r="240" spans="1:4" ht="17.25" customHeight="1" x14ac:dyDescent="0.25">
      <c r="A240" s="19" t="s">
        <v>22</v>
      </c>
      <c r="B240" s="55">
        <v>54.4</v>
      </c>
      <c r="C240" s="55"/>
      <c r="D240" s="190" t="s">
        <v>23</v>
      </c>
    </row>
    <row r="241" spans="1:4" ht="15.75" x14ac:dyDescent="0.25">
      <c r="A241" s="17" t="s">
        <v>24</v>
      </c>
      <c r="B241" s="55">
        <f t="shared" ref="B241:C241" si="47">B242+B248</f>
        <v>6802.5999999999995</v>
      </c>
      <c r="C241" s="55">
        <f t="shared" si="47"/>
        <v>8003</v>
      </c>
      <c r="D241" s="189" t="s">
        <v>25</v>
      </c>
    </row>
    <row r="242" spans="1:4" ht="15.75" x14ac:dyDescent="0.25">
      <c r="A242" s="20" t="s">
        <v>26</v>
      </c>
      <c r="B242" s="55">
        <f t="shared" ref="B242:C242" si="48">B243+B244+B245+B246+B247</f>
        <v>1387.2</v>
      </c>
      <c r="C242" s="55">
        <f t="shared" si="48"/>
        <v>1632</v>
      </c>
      <c r="D242" s="191" t="s">
        <v>27</v>
      </c>
    </row>
    <row r="243" spans="1:4" ht="15.75" x14ac:dyDescent="0.25">
      <c r="A243" s="21" t="s">
        <v>28</v>
      </c>
      <c r="B243" s="55">
        <v>299.3</v>
      </c>
      <c r="C243" s="55">
        <v>352.1</v>
      </c>
      <c r="D243" s="189" t="s">
        <v>29</v>
      </c>
    </row>
    <row r="244" spans="1:4" ht="15.75" x14ac:dyDescent="0.25">
      <c r="A244" s="21" t="s">
        <v>30</v>
      </c>
      <c r="B244" s="55">
        <v>448.7</v>
      </c>
      <c r="C244" s="55">
        <v>527.9</v>
      </c>
      <c r="D244" s="189" t="s">
        <v>31</v>
      </c>
    </row>
    <row r="245" spans="1:4" ht="15.75" x14ac:dyDescent="0.25">
      <c r="A245" s="20" t="s">
        <v>32</v>
      </c>
      <c r="B245" s="55">
        <v>416.6</v>
      </c>
      <c r="C245" s="55">
        <v>490.2</v>
      </c>
      <c r="D245" s="189" t="s">
        <v>33</v>
      </c>
    </row>
    <row r="246" spans="1:4" ht="15.75" x14ac:dyDescent="0.25">
      <c r="A246" s="20" t="s">
        <v>34</v>
      </c>
      <c r="B246" s="55">
        <v>220.2</v>
      </c>
      <c r="C246" s="55">
        <v>259</v>
      </c>
      <c r="D246" s="189" t="s">
        <v>35</v>
      </c>
    </row>
    <row r="247" spans="1:4" ht="15.75" x14ac:dyDescent="0.25">
      <c r="A247" s="20" t="s">
        <v>36</v>
      </c>
      <c r="B247" s="55">
        <v>2.4</v>
      </c>
      <c r="C247" s="55">
        <v>2.8</v>
      </c>
      <c r="D247" s="189" t="s">
        <v>37</v>
      </c>
    </row>
    <row r="248" spans="1:4" ht="15.75" x14ac:dyDescent="0.25">
      <c r="A248" s="20" t="s">
        <v>38</v>
      </c>
      <c r="B248" s="55">
        <f t="shared" ref="B248:C248" si="49">B249+B250+B251</f>
        <v>5415.4</v>
      </c>
      <c r="C248" s="55">
        <f t="shared" si="49"/>
        <v>6371</v>
      </c>
      <c r="D248" s="191" t="s">
        <v>39</v>
      </c>
    </row>
    <row r="249" spans="1:4" ht="15.75" x14ac:dyDescent="0.25">
      <c r="A249" s="22" t="s">
        <v>40</v>
      </c>
      <c r="B249" s="55">
        <v>1353.8</v>
      </c>
      <c r="C249" s="55">
        <v>1592.7</v>
      </c>
      <c r="D249" s="189" t="s">
        <v>41</v>
      </c>
    </row>
    <row r="250" spans="1:4" ht="15.75" x14ac:dyDescent="0.25">
      <c r="A250" s="22" t="s">
        <v>42</v>
      </c>
      <c r="B250" s="55">
        <v>4061.6</v>
      </c>
      <c r="C250" s="55">
        <v>4778.3</v>
      </c>
      <c r="D250" s="189" t="s">
        <v>43</v>
      </c>
    </row>
    <row r="251" spans="1:4" ht="15.75" x14ac:dyDescent="0.25">
      <c r="A251" s="22" t="s">
        <v>44</v>
      </c>
      <c r="B251" s="55">
        <v>0</v>
      </c>
      <c r="C251" s="55">
        <v>0</v>
      </c>
      <c r="D251" s="189" t="s">
        <v>45</v>
      </c>
    </row>
    <row r="252" spans="1:4" ht="15.75" x14ac:dyDescent="0.25">
      <c r="A252" s="2" t="s">
        <v>46</v>
      </c>
      <c r="B252" s="55">
        <f t="shared" ref="B252" si="50">B253-B254</f>
        <v>-2968</v>
      </c>
      <c r="C252" s="55"/>
      <c r="D252" s="191" t="s">
        <v>47</v>
      </c>
    </row>
    <row r="253" spans="1:4" ht="15.75" x14ac:dyDescent="0.25">
      <c r="A253" s="17" t="s">
        <v>48</v>
      </c>
      <c r="B253" s="55">
        <v>1053.9000000000001</v>
      </c>
      <c r="C253" s="55"/>
      <c r="D253" s="189" t="s">
        <v>49</v>
      </c>
    </row>
    <row r="254" spans="1:4" ht="15.75" x14ac:dyDescent="0.25">
      <c r="A254" s="17" t="s">
        <v>50</v>
      </c>
      <c r="B254" s="55">
        <v>4021.9</v>
      </c>
      <c r="C254" s="55"/>
      <c r="D254" s="193" t="s">
        <v>51</v>
      </c>
    </row>
    <row r="255" spans="1:4" ht="15.75" x14ac:dyDescent="0.25">
      <c r="A255" s="2" t="s">
        <v>52</v>
      </c>
      <c r="B255" s="55">
        <f t="shared" ref="B255" si="51">B256+B257</f>
        <v>-356</v>
      </c>
      <c r="C255" s="55"/>
      <c r="D255" s="191" t="s">
        <v>53</v>
      </c>
    </row>
    <row r="256" spans="1:4" ht="15.75" x14ac:dyDescent="0.25">
      <c r="A256" s="23" t="s">
        <v>54</v>
      </c>
      <c r="B256" s="55">
        <v>8.4</v>
      </c>
      <c r="C256" s="55"/>
      <c r="D256" s="194" t="s">
        <v>55</v>
      </c>
    </row>
    <row r="257" spans="1:4" ht="15.75" x14ac:dyDescent="0.25">
      <c r="A257" s="23" t="s">
        <v>56</v>
      </c>
      <c r="B257" s="55">
        <f t="shared" ref="B257" si="52">B258-B259</f>
        <v>-364.4</v>
      </c>
      <c r="C257" s="55"/>
      <c r="D257" s="194" t="s">
        <v>57</v>
      </c>
    </row>
    <row r="258" spans="1:4" ht="15.75" x14ac:dyDescent="0.25">
      <c r="A258" s="24" t="s">
        <v>58</v>
      </c>
      <c r="B258" s="55">
        <v>73.400000000000006</v>
      </c>
      <c r="C258" s="55"/>
      <c r="D258" s="194" t="s">
        <v>59</v>
      </c>
    </row>
    <row r="259" spans="1:4" ht="15.75" x14ac:dyDescent="0.25">
      <c r="A259" s="24" t="s">
        <v>60</v>
      </c>
      <c r="B259" s="55">
        <f t="shared" ref="B259" si="53">B260+B261</f>
        <v>437.8</v>
      </c>
      <c r="C259" s="55"/>
      <c r="D259" s="194" t="s">
        <v>61</v>
      </c>
    </row>
    <row r="260" spans="1:4" ht="15.75" x14ac:dyDescent="0.25">
      <c r="A260" s="25" t="s">
        <v>62</v>
      </c>
      <c r="B260" s="55">
        <v>0</v>
      </c>
      <c r="C260" s="55"/>
      <c r="D260" s="197" t="s">
        <v>234</v>
      </c>
    </row>
    <row r="261" spans="1:4" ht="15.75" x14ac:dyDescent="0.25">
      <c r="A261" s="25" t="s">
        <v>63</v>
      </c>
      <c r="B261" s="55">
        <v>437.8</v>
      </c>
      <c r="C261" s="55"/>
      <c r="D261" s="197" t="s">
        <v>235</v>
      </c>
    </row>
    <row r="262" spans="1:4" ht="15.75" x14ac:dyDescent="0.25">
      <c r="A262" s="2" t="s">
        <v>64</v>
      </c>
      <c r="B262" s="55">
        <f t="shared" ref="B262" si="54">B263+B264</f>
        <v>263.70000000000005</v>
      </c>
      <c r="C262" s="55"/>
      <c r="D262" s="191" t="s">
        <v>65</v>
      </c>
    </row>
    <row r="263" spans="1:4" ht="15.75" x14ac:dyDescent="0.25">
      <c r="A263" s="23" t="s">
        <v>66</v>
      </c>
      <c r="B263" s="55">
        <v>135.30000000000001</v>
      </c>
      <c r="C263" s="55"/>
      <c r="D263" s="189" t="s">
        <v>67</v>
      </c>
    </row>
    <row r="264" spans="1:4" ht="15.75" x14ac:dyDescent="0.25">
      <c r="A264" s="23" t="s">
        <v>68</v>
      </c>
      <c r="B264" s="55">
        <f t="shared" ref="B264" si="55">B265-B268</f>
        <v>128.4</v>
      </c>
      <c r="C264" s="55"/>
      <c r="D264" s="189" t="s">
        <v>69</v>
      </c>
    </row>
    <row r="265" spans="1:4" ht="15.75" x14ac:dyDescent="0.25">
      <c r="A265" s="24" t="s">
        <v>189</v>
      </c>
      <c r="B265" s="55">
        <f t="shared" ref="B265" si="56">B266+B267</f>
        <v>130.1</v>
      </c>
      <c r="C265" s="55"/>
      <c r="D265" s="189" t="s">
        <v>70</v>
      </c>
    </row>
    <row r="266" spans="1:4" ht="15.75" x14ac:dyDescent="0.25">
      <c r="A266" s="26" t="s">
        <v>187</v>
      </c>
      <c r="B266" s="55">
        <v>77</v>
      </c>
      <c r="C266" s="55"/>
      <c r="D266" s="194" t="s">
        <v>71</v>
      </c>
    </row>
    <row r="267" spans="1:4" ht="15.75" x14ac:dyDescent="0.25">
      <c r="A267" s="26" t="s">
        <v>188</v>
      </c>
      <c r="B267" s="55">
        <v>53.1</v>
      </c>
      <c r="C267" s="55"/>
      <c r="D267" s="197" t="s">
        <v>72</v>
      </c>
    </row>
    <row r="268" spans="1:4" ht="15.75" x14ac:dyDescent="0.25">
      <c r="A268" s="24" t="s">
        <v>190</v>
      </c>
      <c r="B268" s="55">
        <f t="shared" ref="B268" si="57">B269+B270</f>
        <v>1.7</v>
      </c>
      <c r="C268" s="55"/>
      <c r="D268" s="189" t="s">
        <v>73</v>
      </c>
    </row>
    <row r="269" spans="1:4" ht="15.75" x14ac:dyDescent="0.25">
      <c r="A269" s="26" t="s">
        <v>191</v>
      </c>
      <c r="B269" s="55">
        <v>0</v>
      </c>
      <c r="C269" s="55"/>
      <c r="D269" s="194" t="s">
        <v>74</v>
      </c>
    </row>
    <row r="270" spans="1:4" ht="15.75" x14ac:dyDescent="0.25">
      <c r="A270" s="26" t="s">
        <v>192</v>
      </c>
      <c r="B270" s="55">
        <f t="shared" ref="B270" si="58">B271+B272</f>
        <v>1.7</v>
      </c>
      <c r="C270" s="55"/>
      <c r="D270" s="197" t="s">
        <v>75</v>
      </c>
    </row>
    <row r="271" spans="1:4" ht="15.75" x14ac:dyDescent="0.25">
      <c r="A271" s="22" t="s">
        <v>236</v>
      </c>
      <c r="B271" s="55">
        <v>0</v>
      </c>
      <c r="C271" s="55"/>
      <c r="D271" s="189" t="s">
        <v>76</v>
      </c>
    </row>
    <row r="272" spans="1:4" ht="15.75" x14ac:dyDescent="0.25">
      <c r="A272" s="22" t="s">
        <v>237</v>
      </c>
      <c r="B272" s="55">
        <v>1.7</v>
      </c>
      <c r="C272" s="55"/>
      <c r="D272" s="189" t="s">
        <v>77</v>
      </c>
    </row>
    <row r="273" spans="1:4" ht="21.75" customHeight="1" x14ac:dyDescent="0.25">
      <c r="A273" s="227" t="s">
        <v>78</v>
      </c>
      <c r="B273" s="72"/>
      <c r="C273" s="72"/>
      <c r="D273" s="228" t="s">
        <v>79</v>
      </c>
    </row>
    <row r="274" spans="1:4" ht="40.5" customHeight="1" x14ac:dyDescent="0.25">
      <c r="A274" s="220" t="s">
        <v>314</v>
      </c>
      <c r="B274" s="221"/>
      <c r="C274" s="222"/>
      <c r="D274" s="223" t="s">
        <v>318</v>
      </c>
    </row>
    <row r="275" spans="1:4" ht="15.75" x14ac:dyDescent="0.25">
      <c r="A275" s="229" t="s">
        <v>212</v>
      </c>
      <c r="B275" s="222"/>
      <c r="C275" s="222"/>
      <c r="D275" s="230" t="s">
        <v>211</v>
      </c>
    </row>
    <row r="276" spans="1:4" ht="18.75" x14ac:dyDescent="0.3">
      <c r="A276" s="366" t="s">
        <v>250</v>
      </c>
      <c r="B276" s="366"/>
      <c r="C276" s="366"/>
      <c r="D276" s="366"/>
    </row>
    <row r="277" spans="1:4" ht="18.75" x14ac:dyDescent="0.3">
      <c r="A277" s="366" t="s">
        <v>251</v>
      </c>
      <c r="B277" s="366"/>
      <c r="C277" s="366"/>
      <c r="D277" s="366"/>
    </row>
    <row r="278" spans="1:4" ht="16.5" thickBot="1" x14ac:dyDescent="0.3">
      <c r="A278" s="226" t="s">
        <v>80</v>
      </c>
      <c r="B278" s="375"/>
      <c r="C278" s="375"/>
      <c r="D278" s="217" t="s">
        <v>243</v>
      </c>
    </row>
    <row r="279" spans="1:4" ht="15.75" x14ac:dyDescent="0.25">
      <c r="A279" s="2" t="s">
        <v>2</v>
      </c>
      <c r="B279" s="71" t="s">
        <v>3</v>
      </c>
      <c r="C279" s="71" t="s">
        <v>4</v>
      </c>
      <c r="D279" s="189" t="s">
        <v>81</v>
      </c>
    </row>
    <row r="280" spans="1:4" ht="15.75" x14ac:dyDescent="0.25">
      <c r="A280" s="4" t="s">
        <v>82</v>
      </c>
      <c r="B280" s="55">
        <f t="shared" ref="B280" si="59">B281-B282</f>
        <v>0.9</v>
      </c>
      <c r="C280" s="55"/>
      <c r="D280" s="192" t="s">
        <v>83</v>
      </c>
    </row>
    <row r="281" spans="1:4" ht="15.75" x14ac:dyDescent="0.25">
      <c r="A281" s="2" t="s">
        <v>84</v>
      </c>
      <c r="B281" s="55">
        <v>0.9</v>
      </c>
      <c r="C281" s="55"/>
      <c r="D281" s="189" t="s">
        <v>85</v>
      </c>
    </row>
    <row r="282" spans="1:4" ht="15.75" x14ac:dyDescent="0.25">
      <c r="A282" s="2" t="s">
        <v>86</v>
      </c>
      <c r="B282" s="55">
        <v>0</v>
      </c>
      <c r="C282" s="55"/>
      <c r="D282" s="193" t="s">
        <v>87</v>
      </c>
    </row>
    <row r="283" spans="1:4" ht="15.75" x14ac:dyDescent="0.25">
      <c r="A283" s="198" t="s">
        <v>88</v>
      </c>
      <c r="B283" s="55">
        <f t="shared" ref="B283" si="60">B284+B287+B302+B318</f>
        <v>1908.1</v>
      </c>
      <c r="C283" s="55"/>
      <c r="D283" s="192" t="s">
        <v>89</v>
      </c>
    </row>
    <row r="284" spans="1:4" ht="15.75" x14ac:dyDescent="0.25">
      <c r="A284" s="44" t="s">
        <v>90</v>
      </c>
      <c r="B284" s="55">
        <f t="shared" ref="B284" si="61">B285-B286</f>
        <v>1873</v>
      </c>
      <c r="C284" s="55"/>
      <c r="D284" s="191" t="s">
        <v>91</v>
      </c>
    </row>
    <row r="285" spans="1:4" ht="15.75" x14ac:dyDescent="0.25">
      <c r="A285" s="2" t="s">
        <v>92</v>
      </c>
      <c r="B285" s="55">
        <v>200.6</v>
      </c>
      <c r="C285" s="55"/>
      <c r="D285" s="191" t="s">
        <v>93</v>
      </c>
    </row>
    <row r="286" spans="1:4" ht="15.75" x14ac:dyDescent="0.25">
      <c r="A286" s="2" t="s">
        <v>94</v>
      </c>
      <c r="B286" s="55">
        <v>-1672.4</v>
      </c>
      <c r="C286" s="55"/>
      <c r="D286" s="191" t="s">
        <v>95</v>
      </c>
    </row>
    <row r="287" spans="1:4" ht="15.75" x14ac:dyDescent="0.25">
      <c r="A287" s="44" t="s">
        <v>96</v>
      </c>
      <c r="B287" s="55">
        <f t="shared" ref="B287" si="62">B288-B295</f>
        <v>-1.1000000000000909</v>
      </c>
      <c r="C287" s="55"/>
      <c r="D287" s="191" t="s">
        <v>97</v>
      </c>
    </row>
    <row r="288" spans="1:4" ht="15.75" x14ac:dyDescent="0.25">
      <c r="A288" s="199" t="s">
        <v>98</v>
      </c>
      <c r="B288" s="55">
        <f t="shared" ref="B288" si="63">B289+B292</f>
        <v>1.3999999999999091</v>
      </c>
      <c r="C288" s="55"/>
      <c r="D288" s="191" t="s">
        <v>99</v>
      </c>
    </row>
    <row r="289" spans="1:4" ht="15.75" x14ac:dyDescent="0.25">
      <c r="A289" s="44" t="s">
        <v>100</v>
      </c>
      <c r="B289" s="55">
        <f t="shared" ref="B289" si="64">B290-B291</f>
        <v>9.9999999999909051E-2</v>
      </c>
      <c r="C289" s="55"/>
      <c r="D289" s="191" t="s">
        <v>101</v>
      </c>
    </row>
    <row r="290" spans="1:4" ht="15.75" x14ac:dyDescent="0.25">
      <c r="A290" s="45" t="s">
        <v>102</v>
      </c>
      <c r="B290" s="55">
        <v>1297.0999999999999</v>
      </c>
      <c r="C290" s="55"/>
      <c r="D290" s="191" t="s">
        <v>103</v>
      </c>
    </row>
    <row r="291" spans="1:4" ht="15.75" x14ac:dyDescent="0.25">
      <c r="A291" s="45" t="s">
        <v>104</v>
      </c>
      <c r="B291" s="55">
        <v>1297</v>
      </c>
      <c r="C291" s="55"/>
      <c r="D291" s="191" t="s">
        <v>105</v>
      </c>
    </row>
    <row r="292" spans="1:4" ht="15.75" x14ac:dyDescent="0.25">
      <c r="A292" s="44" t="s">
        <v>106</v>
      </c>
      <c r="B292" s="55">
        <f t="shared" ref="B292" si="65">B293-B294</f>
        <v>1.3</v>
      </c>
      <c r="C292" s="55"/>
      <c r="D292" s="191" t="s">
        <v>107</v>
      </c>
    </row>
    <row r="293" spans="1:4" ht="15.75" x14ac:dyDescent="0.25">
      <c r="A293" s="45" t="s">
        <v>108</v>
      </c>
      <c r="B293" s="55">
        <v>1.3</v>
      </c>
      <c r="C293" s="55"/>
      <c r="D293" s="191" t="s">
        <v>103</v>
      </c>
    </row>
    <row r="294" spans="1:4" ht="15.75" x14ac:dyDescent="0.25">
      <c r="A294" s="45" t="s">
        <v>109</v>
      </c>
      <c r="B294" s="55">
        <v>0</v>
      </c>
      <c r="C294" s="55"/>
      <c r="D294" s="191" t="s">
        <v>105</v>
      </c>
    </row>
    <row r="295" spans="1:4" ht="15.75" x14ac:dyDescent="0.25">
      <c r="A295" s="199" t="s">
        <v>110</v>
      </c>
      <c r="B295" s="55">
        <f t="shared" ref="B295" si="66">B296+B299</f>
        <v>2.5</v>
      </c>
      <c r="C295" s="55"/>
      <c r="D295" s="193" t="s">
        <v>111</v>
      </c>
    </row>
    <row r="296" spans="1:4" ht="15.75" x14ac:dyDescent="0.25">
      <c r="A296" s="45" t="s">
        <v>112</v>
      </c>
      <c r="B296" s="55">
        <f t="shared" ref="B296" si="67">B297-B298</f>
        <v>0</v>
      </c>
      <c r="C296" s="55"/>
      <c r="D296" s="191" t="s">
        <v>101</v>
      </c>
    </row>
    <row r="297" spans="1:4" ht="15.75" x14ac:dyDescent="0.25">
      <c r="A297" s="45" t="s">
        <v>113</v>
      </c>
      <c r="B297" s="55">
        <v>0</v>
      </c>
      <c r="C297" s="55"/>
      <c r="D297" s="191" t="s">
        <v>103</v>
      </c>
    </row>
    <row r="298" spans="1:4" ht="15.75" x14ac:dyDescent="0.25">
      <c r="A298" s="45" t="s">
        <v>109</v>
      </c>
      <c r="B298" s="55">
        <v>0</v>
      </c>
      <c r="C298" s="55"/>
      <c r="D298" s="191" t="s">
        <v>105</v>
      </c>
    </row>
    <row r="299" spans="1:4" ht="15.75" x14ac:dyDescent="0.25">
      <c r="A299" s="46" t="s">
        <v>114</v>
      </c>
      <c r="B299" s="55">
        <f t="shared" ref="B299" si="68">B300-B301</f>
        <v>2.5</v>
      </c>
      <c r="C299" s="55"/>
      <c r="D299" s="191" t="s">
        <v>107</v>
      </c>
    </row>
    <row r="300" spans="1:4" ht="15.75" x14ac:dyDescent="0.25">
      <c r="A300" s="45" t="s">
        <v>113</v>
      </c>
      <c r="B300" s="55">
        <v>2.6</v>
      </c>
      <c r="C300" s="55"/>
      <c r="D300" s="191" t="s">
        <v>115</v>
      </c>
    </row>
    <row r="301" spans="1:4" ht="15.75" x14ac:dyDescent="0.25">
      <c r="A301" s="45" t="s">
        <v>116</v>
      </c>
      <c r="B301" s="55">
        <v>0.1</v>
      </c>
      <c r="C301" s="55"/>
      <c r="D301" s="191" t="s">
        <v>117</v>
      </c>
    </row>
    <row r="302" spans="1:4" ht="15.75" x14ac:dyDescent="0.25">
      <c r="A302" s="44" t="s">
        <v>118</v>
      </c>
      <c r="B302" s="55">
        <f t="shared" ref="B302" si="69">B303+B314+B317</f>
        <v>673.60000000000014</v>
      </c>
      <c r="C302" s="55"/>
      <c r="D302" s="191" t="s">
        <v>119</v>
      </c>
    </row>
    <row r="303" spans="1:4" ht="15.75" x14ac:dyDescent="0.25">
      <c r="A303" s="47" t="s">
        <v>120</v>
      </c>
      <c r="B303" s="55">
        <f t="shared" ref="B303" si="70">B304-B309</f>
        <v>907.10000000000014</v>
      </c>
      <c r="C303" s="55"/>
      <c r="D303" s="189" t="s">
        <v>121</v>
      </c>
    </row>
    <row r="304" spans="1:4" ht="15.75" x14ac:dyDescent="0.25">
      <c r="A304" s="199" t="s">
        <v>122</v>
      </c>
      <c r="B304" s="55">
        <f t="shared" ref="B304" si="71">B305+B306+B307+B308</f>
        <v>-636.29999999999995</v>
      </c>
      <c r="C304" s="55"/>
      <c r="D304" s="191" t="s">
        <v>123</v>
      </c>
    </row>
    <row r="305" spans="1:4" ht="15.75" x14ac:dyDescent="0.25">
      <c r="A305" s="201" t="s">
        <v>124</v>
      </c>
      <c r="B305" s="55">
        <v>0</v>
      </c>
      <c r="C305" s="55"/>
      <c r="D305" s="191" t="s">
        <v>125</v>
      </c>
    </row>
    <row r="306" spans="1:4" ht="15.75" x14ac:dyDescent="0.25">
      <c r="A306" s="48" t="s">
        <v>126</v>
      </c>
      <c r="B306" s="55">
        <v>-413.4</v>
      </c>
      <c r="C306" s="55"/>
      <c r="D306" s="191" t="s">
        <v>127</v>
      </c>
    </row>
    <row r="307" spans="1:4" ht="15.75" x14ac:dyDescent="0.25">
      <c r="A307" s="201" t="s">
        <v>128</v>
      </c>
      <c r="B307" s="55">
        <v>-239.2</v>
      </c>
      <c r="C307" s="55"/>
      <c r="D307" s="191" t="s">
        <v>129</v>
      </c>
    </row>
    <row r="308" spans="1:4" ht="15.75" x14ac:dyDescent="0.25">
      <c r="A308" s="201" t="s">
        <v>130</v>
      </c>
      <c r="B308" s="55">
        <v>16.3</v>
      </c>
      <c r="C308" s="55"/>
      <c r="D308" s="191" t="s">
        <v>131</v>
      </c>
    </row>
    <row r="309" spans="1:4" ht="15.75" x14ac:dyDescent="0.25">
      <c r="A309" s="199" t="s">
        <v>110</v>
      </c>
      <c r="B309" s="55">
        <f t="shared" ref="B309" si="72">B310+B311+B312+B313</f>
        <v>-1543.4</v>
      </c>
      <c r="C309" s="55"/>
      <c r="D309" s="193" t="s">
        <v>132</v>
      </c>
    </row>
    <row r="310" spans="1:4" ht="15.75" x14ac:dyDescent="0.25">
      <c r="A310" s="202" t="s">
        <v>133</v>
      </c>
      <c r="B310" s="55">
        <f>-1543.4</f>
        <v>-1543.4</v>
      </c>
      <c r="C310" s="55"/>
      <c r="D310" s="191" t="s">
        <v>134</v>
      </c>
    </row>
    <row r="311" spans="1:4" ht="15.75" x14ac:dyDescent="0.25">
      <c r="A311" s="201" t="s">
        <v>135</v>
      </c>
      <c r="B311" s="55">
        <v>0</v>
      </c>
      <c r="C311" s="55"/>
      <c r="D311" s="191" t="s">
        <v>136</v>
      </c>
    </row>
    <row r="312" spans="1:4" ht="15.75" x14ac:dyDescent="0.25">
      <c r="A312" s="201" t="s">
        <v>137</v>
      </c>
      <c r="B312" s="55">
        <v>0</v>
      </c>
      <c r="C312" s="55"/>
      <c r="D312" s="191" t="s">
        <v>138</v>
      </c>
    </row>
    <row r="313" spans="1:4" ht="15.75" x14ac:dyDescent="0.25">
      <c r="A313" s="201" t="s">
        <v>128</v>
      </c>
      <c r="B313" s="55">
        <v>0</v>
      </c>
      <c r="C313" s="55"/>
      <c r="D313" s="191" t="s">
        <v>129</v>
      </c>
    </row>
    <row r="314" spans="1:4" ht="15.75" customHeight="1" x14ac:dyDescent="0.25">
      <c r="A314" s="49" t="s">
        <v>140</v>
      </c>
      <c r="B314" s="55">
        <f t="shared" ref="B314" si="73">B315-B316</f>
        <v>68.5</v>
      </c>
      <c r="C314" s="55"/>
      <c r="D314" s="231" t="s">
        <v>141</v>
      </c>
    </row>
    <row r="315" spans="1:4" ht="15.75" x14ac:dyDescent="0.25">
      <c r="A315" s="199" t="s">
        <v>142</v>
      </c>
      <c r="B315" s="55">
        <v>30.6</v>
      </c>
      <c r="C315" s="55"/>
      <c r="D315" s="189" t="s">
        <v>143</v>
      </c>
    </row>
    <row r="316" spans="1:4" ht="15.75" x14ac:dyDescent="0.25">
      <c r="A316" s="199" t="s">
        <v>144</v>
      </c>
      <c r="B316" s="55">
        <v>-37.9</v>
      </c>
      <c r="C316" s="55"/>
      <c r="D316" s="189" t="s">
        <v>145</v>
      </c>
    </row>
    <row r="317" spans="1:4" ht="15.75" x14ac:dyDescent="0.25">
      <c r="A317" s="50" t="s">
        <v>146</v>
      </c>
      <c r="B317" s="55">
        <v>-302</v>
      </c>
      <c r="C317" s="55"/>
      <c r="D317" s="189" t="s">
        <v>150</v>
      </c>
    </row>
    <row r="318" spans="1:4" ht="15.75" x14ac:dyDescent="0.25">
      <c r="A318" s="51" t="s">
        <v>151</v>
      </c>
      <c r="B318" s="55">
        <f t="shared" ref="B318" si="74">B321</f>
        <v>-637.4</v>
      </c>
      <c r="C318" s="55"/>
      <c r="D318" s="191" t="s">
        <v>152</v>
      </c>
    </row>
    <row r="319" spans="1:4" ht="15.75" x14ac:dyDescent="0.25">
      <c r="A319" s="45" t="s">
        <v>153</v>
      </c>
      <c r="B319" s="55">
        <f t="shared" ref="B319:B320" si="75">B320</f>
        <v>-637.4</v>
      </c>
      <c r="C319" s="55"/>
      <c r="D319" s="191" t="s">
        <v>154</v>
      </c>
    </row>
    <row r="320" spans="1:4" ht="15.75" x14ac:dyDescent="0.25">
      <c r="A320" s="204" t="s">
        <v>155</v>
      </c>
      <c r="B320" s="55">
        <f t="shared" si="75"/>
        <v>-637.4</v>
      </c>
      <c r="C320" s="55"/>
      <c r="D320" s="191" t="s">
        <v>156</v>
      </c>
    </row>
    <row r="321" spans="1:4" ht="15.75" x14ac:dyDescent="0.25">
      <c r="A321" s="204" t="s">
        <v>157</v>
      </c>
      <c r="B321" s="55">
        <f t="shared" ref="B321" si="76">B322+B323+B324+B325</f>
        <v>-637.4</v>
      </c>
      <c r="C321" s="55"/>
      <c r="D321" s="191" t="s">
        <v>158</v>
      </c>
    </row>
    <row r="322" spans="1:4" ht="15.75" x14ac:dyDescent="0.25">
      <c r="A322" s="205" t="s">
        <v>159</v>
      </c>
      <c r="B322" s="55">
        <v>0</v>
      </c>
      <c r="C322" s="55"/>
      <c r="D322" s="206" t="s">
        <v>160</v>
      </c>
    </row>
    <row r="323" spans="1:4" ht="15.75" x14ac:dyDescent="0.25">
      <c r="A323" s="205" t="s">
        <v>161</v>
      </c>
      <c r="B323" s="55">
        <v>-9.9</v>
      </c>
      <c r="C323" s="55"/>
      <c r="D323" s="206" t="s">
        <v>162</v>
      </c>
    </row>
    <row r="324" spans="1:4" ht="15.75" x14ac:dyDescent="0.25">
      <c r="A324" s="205" t="s">
        <v>163</v>
      </c>
      <c r="B324" s="55">
        <v>0</v>
      </c>
      <c r="C324" s="55"/>
      <c r="D324" s="206" t="s">
        <v>164</v>
      </c>
    </row>
    <row r="325" spans="1:4" ht="15.75" x14ac:dyDescent="0.25">
      <c r="A325" s="205" t="s">
        <v>165</v>
      </c>
      <c r="B325" s="55">
        <f>B326+B329</f>
        <v>-627.5</v>
      </c>
      <c r="C325" s="55"/>
      <c r="D325" s="206" t="s">
        <v>166</v>
      </c>
    </row>
    <row r="326" spans="1:4" ht="15.75" x14ac:dyDescent="0.25">
      <c r="A326" s="207" t="s">
        <v>167</v>
      </c>
      <c r="B326" s="55">
        <f t="shared" ref="B326" si="77">B327+B328</f>
        <v>488.29999999999995</v>
      </c>
      <c r="C326" s="55"/>
      <c r="D326" s="208" t="s">
        <v>168</v>
      </c>
    </row>
    <row r="327" spans="1:4" ht="15.75" x14ac:dyDescent="0.25">
      <c r="A327" s="209" t="s">
        <v>169</v>
      </c>
      <c r="B327" s="55">
        <v>508.4</v>
      </c>
      <c r="C327" s="55"/>
      <c r="D327" s="194" t="s">
        <v>170</v>
      </c>
    </row>
    <row r="328" spans="1:4" ht="15.75" x14ac:dyDescent="0.25">
      <c r="A328" s="209" t="s">
        <v>171</v>
      </c>
      <c r="B328" s="55">
        <v>-20.100000000000001</v>
      </c>
      <c r="C328" s="55"/>
      <c r="D328" s="189" t="s">
        <v>172</v>
      </c>
    </row>
    <row r="329" spans="1:4" ht="15.75" x14ac:dyDescent="0.25">
      <c r="A329" s="207" t="s">
        <v>173</v>
      </c>
      <c r="B329" s="55">
        <f t="shared" ref="B329" si="78">B330+B331+B332</f>
        <v>-1115.8</v>
      </c>
      <c r="C329" s="55"/>
      <c r="D329" s="208" t="s">
        <v>174</v>
      </c>
    </row>
    <row r="330" spans="1:4" ht="15.75" x14ac:dyDescent="0.25">
      <c r="A330" s="210" t="s">
        <v>175</v>
      </c>
      <c r="B330" s="55">
        <v>0</v>
      </c>
      <c r="C330" s="55"/>
      <c r="D330" s="189" t="s">
        <v>176</v>
      </c>
    </row>
    <row r="331" spans="1:4" ht="15.75" x14ac:dyDescent="0.25">
      <c r="A331" s="210" t="s">
        <v>177</v>
      </c>
      <c r="B331" s="55">
        <v>0</v>
      </c>
      <c r="C331" s="55"/>
      <c r="D331" s="189" t="s">
        <v>178</v>
      </c>
    </row>
    <row r="332" spans="1:4" ht="18.75" customHeight="1" x14ac:dyDescent="0.25">
      <c r="A332" s="52" t="s">
        <v>214</v>
      </c>
      <c r="B332" s="55">
        <v>-1115.8</v>
      </c>
      <c r="C332" s="55"/>
      <c r="D332" s="211" t="s">
        <v>213</v>
      </c>
    </row>
    <row r="333" spans="1:4" ht="15.75" x14ac:dyDescent="0.25">
      <c r="A333" s="207" t="s">
        <v>181</v>
      </c>
      <c r="B333" s="55">
        <v>0</v>
      </c>
      <c r="C333" s="55"/>
      <c r="D333" s="208" t="s">
        <v>182</v>
      </c>
    </row>
    <row r="334" spans="1:4" ht="30" customHeight="1" x14ac:dyDescent="0.25">
      <c r="A334" s="61" t="s">
        <v>183</v>
      </c>
      <c r="B334" s="55">
        <f t="shared" ref="B334" si="79">B283-(B231+B280)</f>
        <v>-176.40000000000236</v>
      </c>
      <c r="C334" s="55"/>
      <c r="D334" s="232" t="s">
        <v>238</v>
      </c>
    </row>
    <row r="335" spans="1:4" ht="15" x14ac:dyDescent="0.25">
      <c r="A335" s="213"/>
      <c r="B335" s="213"/>
      <c r="C335" s="213"/>
      <c r="D335" s="213"/>
    </row>
    <row r="336" spans="1:4" ht="39" customHeight="1" x14ac:dyDescent="0.25">
      <c r="A336" s="214" t="s">
        <v>185</v>
      </c>
      <c r="B336" s="213"/>
      <c r="C336" s="213"/>
      <c r="D336" s="215" t="s">
        <v>261</v>
      </c>
    </row>
    <row r="337" spans="1:4" ht="15" x14ac:dyDescent="0.25">
      <c r="A337" s="213"/>
      <c r="B337" s="213"/>
      <c r="C337" s="213"/>
      <c r="D337" s="213"/>
    </row>
    <row r="338" spans="1:4" ht="15" x14ac:dyDescent="0.25">
      <c r="A338" s="213"/>
      <c r="B338" s="213"/>
      <c r="C338" s="213"/>
      <c r="D338" s="213"/>
    </row>
    <row r="339" spans="1:4" ht="15" x14ac:dyDescent="0.25">
      <c r="A339" s="213"/>
      <c r="B339" s="213"/>
      <c r="C339" s="213"/>
      <c r="D339" s="213"/>
    </row>
    <row r="340" spans="1:4" ht="15" x14ac:dyDescent="0.25">
      <c r="A340" s="213"/>
      <c r="B340" s="213"/>
      <c r="C340" s="213"/>
      <c r="D340" s="213"/>
    </row>
    <row r="341" spans="1:4" ht="18.75" x14ac:dyDescent="0.3">
      <c r="A341" s="366" t="s">
        <v>252</v>
      </c>
      <c r="B341" s="366"/>
      <c r="C341" s="366"/>
      <c r="D341" s="366"/>
    </row>
    <row r="342" spans="1:4" ht="18.75" x14ac:dyDescent="0.3">
      <c r="A342" s="366" t="s">
        <v>253</v>
      </c>
      <c r="B342" s="366"/>
      <c r="C342" s="366"/>
      <c r="D342" s="366"/>
    </row>
    <row r="343" spans="1:4" ht="15" x14ac:dyDescent="0.25">
      <c r="A343" s="213"/>
      <c r="B343" s="213"/>
      <c r="C343" s="213"/>
      <c r="D343" s="213"/>
    </row>
    <row r="344" spans="1:4" ht="15.75" x14ac:dyDescent="0.25">
      <c r="A344" s="216" t="s">
        <v>0</v>
      </c>
      <c r="B344" s="373"/>
      <c r="C344" s="373"/>
      <c r="D344" s="217" t="s">
        <v>243</v>
      </c>
    </row>
    <row r="345" spans="1:4" ht="15.75" x14ac:dyDescent="0.25">
      <c r="A345" s="2" t="s">
        <v>2</v>
      </c>
      <c r="B345" s="57" t="s">
        <v>3</v>
      </c>
      <c r="C345" s="57" t="s">
        <v>4</v>
      </c>
      <c r="D345" s="193" t="s">
        <v>5</v>
      </c>
    </row>
    <row r="346" spans="1:4" ht="15.75" x14ac:dyDescent="0.25">
      <c r="A346" s="4" t="s">
        <v>6</v>
      </c>
      <c r="B346" s="55">
        <f t="shared" ref="B346" si="80">B347+B367+B370+B377</f>
        <v>1607.8999999999996</v>
      </c>
      <c r="C346" s="55"/>
      <c r="D346" s="192" t="s">
        <v>7</v>
      </c>
    </row>
    <row r="347" spans="1:4" ht="15.75" x14ac:dyDescent="0.25">
      <c r="A347" s="2" t="s">
        <v>8</v>
      </c>
      <c r="B347" s="55">
        <f t="shared" ref="B347" si="81">B348-B356</f>
        <v>3991.2999999999993</v>
      </c>
      <c r="C347" s="55"/>
      <c r="D347" s="191" t="s">
        <v>9</v>
      </c>
    </row>
    <row r="348" spans="1:4" ht="15.75" x14ac:dyDescent="0.25">
      <c r="A348" s="17" t="s">
        <v>10</v>
      </c>
      <c r="B348" s="55">
        <f t="shared" ref="B348" si="82">B349+B352+B355</f>
        <v>12323.9</v>
      </c>
      <c r="C348" s="55"/>
      <c r="D348" s="189" t="s">
        <v>11</v>
      </c>
    </row>
    <row r="349" spans="1:4" ht="15.75" x14ac:dyDescent="0.25">
      <c r="A349" s="18" t="s">
        <v>12</v>
      </c>
      <c r="B349" s="55">
        <f t="shared" ref="B349" si="83">B350+B351</f>
        <v>12294.3</v>
      </c>
      <c r="C349" s="55"/>
      <c r="D349" s="190" t="s">
        <v>13</v>
      </c>
    </row>
    <row r="350" spans="1:4" ht="15.75" x14ac:dyDescent="0.25">
      <c r="A350" s="18" t="s">
        <v>14</v>
      </c>
      <c r="B350" s="55">
        <v>12294.3</v>
      </c>
      <c r="C350" s="55"/>
      <c r="D350" s="190" t="s">
        <v>15</v>
      </c>
    </row>
    <row r="351" spans="1:4" ht="15.75" x14ac:dyDescent="0.25">
      <c r="A351" s="18" t="s">
        <v>16</v>
      </c>
      <c r="B351" s="55">
        <v>0</v>
      </c>
      <c r="C351" s="55"/>
      <c r="D351" s="190" t="s">
        <v>17</v>
      </c>
    </row>
    <row r="352" spans="1:4" ht="15.75" x14ac:dyDescent="0.25">
      <c r="A352" s="18" t="s">
        <v>18</v>
      </c>
      <c r="B352" s="55">
        <f t="shared" ref="B352" si="84">B353+B354</f>
        <v>21.9</v>
      </c>
      <c r="C352" s="55"/>
      <c r="D352" s="190" t="s">
        <v>19</v>
      </c>
    </row>
    <row r="353" spans="1:4" ht="15.75" x14ac:dyDescent="0.25">
      <c r="A353" s="18" t="s">
        <v>20</v>
      </c>
      <c r="B353" s="55">
        <v>10.8</v>
      </c>
      <c r="C353" s="55"/>
      <c r="D353" s="190" t="s">
        <v>21</v>
      </c>
    </row>
    <row r="354" spans="1:4" ht="15.75" x14ac:dyDescent="0.25">
      <c r="A354" s="18" t="s">
        <v>16</v>
      </c>
      <c r="B354" s="55">
        <v>11.1</v>
      </c>
      <c r="C354" s="55"/>
      <c r="D354" s="190" t="s">
        <v>17</v>
      </c>
    </row>
    <row r="355" spans="1:4" ht="23.25" customHeight="1" x14ac:dyDescent="0.25">
      <c r="A355" s="19" t="s">
        <v>22</v>
      </c>
      <c r="B355" s="55">
        <v>7.7</v>
      </c>
      <c r="C355" s="55"/>
      <c r="D355" s="190" t="s">
        <v>23</v>
      </c>
    </row>
    <row r="356" spans="1:4" ht="15.75" x14ac:dyDescent="0.25">
      <c r="A356" s="17" t="s">
        <v>24</v>
      </c>
      <c r="B356" s="55">
        <f t="shared" ref="B356:C356" si="85">B357+B363</f>
        <v>8332.6</v>
      </c>
      <c r="C356" s="55">
        <f t="shared" si="85"/>
        <v>9803.1</v>
      </c>
      <c r="D356" s="189" t="s">
        <v>25</v>
      </c>
    </row>
    <row r="357" spans="1:4" ht="15.75" x14ac:dyDescent="0.25">
      <c r="A357" s="20" t="s">
        <v>26</v>
      </c>
      <c r="B357" s="55">
        <f t="shared" ref="B357:C357" si="86">B358+B359+B360+B361+B362</f>
        <v>884.1</v>
      </c>
      <c r="C357" s="55">
        <f t="shared" si="86"/>
        <v>1040.0999999999999</v>
      </c>
      <c r="D357" s="191" t="s">
        <v>27</v>
      </c>
    </row>
    <row r="358" spans="1:4" ht="15.75" x14ac:dyDescent="0.25">
      <c r="A358" s="21" t="s">
        <v>28</v>
      </c>
      <c r="B358" s="55">
        <v>208.6</v>
      </c>
      <c r="C358" s="55">
        <v>245.4</v>
      </c>
      <c r="D358" s="189" t="s">
        <v>29</v>
      </c>
    </row>
    <row r="359" spans="1:4" ht="15.75" x14ac:dyDescent="0.25">
      <c r="A359" s="21" t="s">
        <v>30</v>
      </c>
      <c r="B359" s="55">
        <v>15.9</v>
      </c>
      <c r="C359" s="55">
        <v>18.7</v>
      </c>
      <c r="D359" s="189" t="s">
        <v>31</v>
      </c>
    </row>
    <row r="360" spans="1:4" ht="15.75" x14ac:dyDescent="0.25">
      <c r="A360" s="20" t="s">
        <v>32</v>
      </c>
      <c r="B360" s="55">
        <v>504</v>
      </c>
      <c r="C360" s="55">
        <v>593</v>
      </c>
      <c r="D360" s="189" t="s">
        <v>33</v>
      </c>
    </row>
    <row r="361" spans="1:4" ht="15.75" x14ac:dyDescent="0.25">
      <c r="A361" s="20" t="s">
        <v>34</v>
      </c>
      <c r="B361" s="55">
        <v>155.6</v>
      </c>
      <c r="C361" s="55">
        <v>183</v>
      </c>
      <c r="D361" s="189" t="s">
        <v>35</v>
      </c>
    </row>
    <row r="362" spans="1:4" ht="15.75" x14ac:dyDescent="0.25">
      <c r="A362" s="20" t="s">
        <v>36</v>
      </c>
      <c r="B362" s="55">
        <v>0</v>
      </c>
      <c r="C362" s="55">
        <v>0</v>
      </c>
      <c r="D362" s="189" t="s">
        <v>37</v>
      </c>
    </row>
    <row r="363" spans="1:4" ht="15.75" x14ac:dyDescent="0.25">
      <c r="A363" s="20" t="s">
        <v>38</v>
      </c>
      <c r="B363" s="55">
        <f t="shared" ref="B363:C363" si="87">B364+B365+B366</f>
        <v>7448.5</v>
      </c>
      <c r="C363" s="55">
        <f t="shared" si="87"/>
        <v>8763</v>
      </c>
      <c r="D363" s="191" t="s">
        <v>39</v>
      </c>
    </row>
    <row r="364" spans="1:4" ht="15.75" x14ac:dyDescent="0.25">
      <c r="A364" s="22" t="s">
        <v>40</v>
      </c>
      <c r="B364" s="55">
        <v>1862.2</v>
      </c>
      <c r="C364" s="55">
        <v>2190.8000000000002</v>
      </c>
      <c r="D364" s="189" t="s">
        <v>41</v>
      </c>
    </row>
    <row r="365" spans="1:4" ht="15.75" x14ac:dyDescent="0.25">
      <c r="A365" s="22" t="s">
        <v>42</v>
      </c>
      <c r="B365" s="55">
        <v>5586.3</v>
      </c>
      <c r="C365" s="55">
        <v>6572.2</v>
      </c>
      <c r="D365" s="189" t="s">
        <v>43</v>
      </c>
    </row>
    <row r="366" spans="1:4" ht="15.75" x14ac:dyDescent="0.25">
      <c r="A366" s="22" t="s">
        <v>44</v>
      </c>
      <c r="B366" s="55">
        <v>0</v>
      </c>
      <c r="C366" s="55">
        <v>0</v>
      </c>
      <c r="D366" s="189" t="s">
        <v>45</v>
      </c>
    </row>
    <row r="367" spans="1:4" ht="15.75" x14ac:dyDescent="0.25">
      <c r="A367" s="2" t="s">
        <v>46</v>
      </c>
      <c r="B367" s="55">
        <f t="shared" ref="B367" si="88">B368-B369</f>
        <v>-2102.3999999999996</v>
      </c>
      <c r="C367" s="55"/>
      <c r="D367" s="191" t="s">
        <v>47</v>
      </c>
    </row>
    <row r="368" spans="1:4" ht="15.75" x14ac:dyDescent="0.25">
      <c r="A368" s="17" t="s">
        <v>48</v>
      </c>
      <c r="B368" s="55">
        <v>1940.8</v>
      </c>
      <c r="C368" s="55"/>
      <c r="D368" s="189" t="s">
        <v>49</v>
      </c>
    </row>
    <row r="369" spans="1:4" ht="15.75" x14ac:dyDescent="0.25">
      <c r="A369" s="17" t="s">
        <v>50</v>
      </c>
      <c r="B369" s="55">
        <v>4043.2</v>
      </c>
      <c r="C369" s="55"/>
      <c r="D369" s="193" t="s">
        <v>51</v>
      </c>
    </row>
    <row r="370" spans="1:4" ht="15.75" x14ac:dyDescent="0.25">
      <c r="A370" s="2" t="s">
        <v>52</v>
      </c>
      <c r="B370" s="55">
        <f t="shared" ref="B370" si="89">B371+B372</f>
        <v>-639.20000000000005</v>
      </c>
      <c r="C370" s="55"/>
      <c r="D370" s="191" t="s">
        <v>53</v>
      </c>
    </row>
    <row r="371" spans="1:4" ht="15.75" x14ac:dyDescent="0.25">
      <c r="A371" s="23" t="s">
        <v>54</v>
      </c>
      <c r="B371" s="55">
        <v>9.1999999999999993</v>
      </c>
      <c r="C371" s="55"/>
      <c r="D371" s="194" t="s">
        <v>55</v>
      </c>
    </row>
    <row r="372" spans="1:4" ht="15.75" x14ac:dyDescent="0.25">
      <c r="A372" s="23" t="s">
        <v>56</v>
      </c>
      <c r="B372" s="55">
        <f t="shared" ref="B372" si="90">B373-B374</f>
        <v>-648.40000000000009</v>
      </c>
      <c r="C372" s="55"/>
      <c r="D372" s="194" t="s">
        <v>57</v>
      </c>
    </row>
    <row r="373" spans="1:4" ht="15.75" x14ac:dyDescent="0.25">
      <c r="A373" s="24" t="s">
        <v>58</v>
      </c>
      <c r="B373" s="55">
        <v>72.3</v>
      </c>
      <c r="C373" s="55"/>
      <c r="D373" s="194" t="s">
        <v>59</v>
      </c>
    </row>
    <row r="374" spans="1:4" ht="15.75" x14ac:dyDescent="0.25">
      <c r="A374" s="24" t="s">
        <v>60</v>
      </c>
      <c r="B374" s="55">
        <f t="shared" ref="B374" si="91">B375+B376</f>
        <v>720.7</v>
      </c>
      <c r="C374" s="55"/>
      <c r="D374" s="194" t="s">
        <v>61</v>
      </c>
    </row>
    <row r="375" spans="1:4" ht="15.75" x14ac:dyDescent="0.25">
      <c r="A375" s="25" t="s">
        <v>62</v>
      </c>
      <c r="B375" s="55">
        <v>262.10000000000002</v>
      </c>
      <c r="C375" s="55"/>
      <c r="D375" s="197" t="s">
        <v>224</v>
      </c>
    </row>
    <row r="376" spans="1:4" ht="15.75" x14ac:dyDescent="0.25">
      <c r="A376" s="25" t="s">
        <v>63</v>
      </c>
      <c r="B376" s="55">
        <v>458.6</v>
      </c>
      <c r="C376" s="55"/>
      <c r="D376" s="197" t="s">
        <v>225</v>
      </c>
    </row>
    <row r="377" spans="1:4" ht="15.75" x14ac:dyDescent="0.25">
      <c r="A377" s="2" t="s">
        <v>64</v>
      </c>
      <c r="B377" s="55">
        <f t="shared" ref="B377" si="92">B378+B379</f>
        <v>358.2</v>
      </c>
      <c r="C377" s="55"/>
      <c r="D377" s="191" t="s">
        <v>65</v>
      </c>
    </row>
    <row r="378" spans="1:4" ht="15.75" x14ac:dyDescent="0.25">
      <c r="A378" s="23" t="s">
        <v>66</v>
      </c>
      <c r="B378" s="55">
        <v>238.1</v>
      </c>
      <c r="C378" s="55"/>
      <c r="D378" s="189" t="s">
        <v>67</v>
      </c>
    </row>
    <row r="379" spans="1:4" ht="15.75" x14ac:dyDescent="0.25">
      <c r="A379" s="23" t="s">
        <v>68</v>
      </c>
      <c r="B379" s="55">
        <f t="shared" ref="B379" si="93">B380-B383</f>
        <v>120.10000000000001</v>
      </c>
      <c r="C379" s="55"/>
      <c r="D379" s="189" t="s">
        <v>69</v>
      </c>
    </row>
    <row r="380" spans="1:4" ht="15.75" x14ac:dyDescent="0.25">
      <c r="A380" s="24" t="s">
        <v>189</v>
      </c>
      <c r="B380" s="55">
        <f t="shared" ref="B380" si="94">B381+B382</f>
        <v>126.2</v>
      </c>
      <c r="C380" s="55"/>
      <c r="D380" s="189" t="s">
        <v>70</v>
      </c>
    </row>
    <row r="381" spans="1:4" ht="15.75" x14ac:dyDescent="0.25">
      <c r="A381" s="26" t="s">
        <v>187</v>
      </c>
      <c r="B381" s="55">
        <v>119.4</v>
      </c>
      <c r="C381" s="55"/>
      <c r="D381" s="194" t="s">
        <v>71</v>
      </c>
    </row>
    <row r="382" spans="1:4" ht="15.75" x14ac:dyDescent="0.25">
      <c r="A382" s="26" t="s">
        <v>188</v>
      </c>
      <c r="B382" s="55">
        <v>6.8</v>
      </c>
      <c r="C382" s="55"/>
      <c r="D382" s="197" t="s">
        <v>72</v>
      </c>
    </row>
    <row r="383" spans="1:4" ht="15.75" x14ac:dyDescent="0.25">
      <c r="A383" s="24" t="s">
        <v>190</v>
      </c>
      <c r="B383" s="55">
        <f t="shared" ref="B383" si="95">B384+B385</f>
        <v>6.1</v>
      </c>
      <c r="C383" s="55"/>
      <c r="D383" s="189" t="s">
        <v>73</v>
      </c>
    </row>
    <row r="384" spans="1:4" ht="15.75" x14ac:dyDescent="0.25">
      <c r="A384" s="26" t="s">
        <v>191</v>
      </c>
      <c r="B384" s="55">
        <v>0</v>
      </c>
      <c r="C384" s="55"/>
      <c r="D384" s="194" t="s">
        <v>74</v>
      </c>
    </row>
    <row r="385" spans="1:4" ht="15.75" x14ac:dyDescent="0.25">
      <c r="A385" s="26" t="s">
        <v>192</v>
      </c>
      <c r="B385" s="55">
        <f t="shared" ref="B385" si="96">B386+B387</f>
        <v>6.1</v>
      </c>
      <c r="C385" s="55"/>
      <c r="D385" s="197" t="s">
        <v>75</v>
      </c>
    </row>
    <row r="386" spans="1:4" ht="15.75" x14ac:dyDescent="0.25">
      <c r="A386" s="22" t="s">
        <v>215</v>
      </c>
      <c r="B386" s="55">
        <v>0</v>
      </c>
      <c r="C386" s="55"/>
      <c r="D386" s="189" t="s">
        <v>76</v>
      </c>
    </row>
    <row r="387" spans="1:4" ht="15.75" x14ac:dyDescent="0.25">
      <c r="A387" s="22" t="s">
        <v>216</v>
      </c>
      <c r="B387" s="55">
        <v>6.1</v>
      </c>
      <c r="C387" s="55"/>
      <c r="D387" s="189" t="s">
        <v>77</v>
      </c>
    </row>
    <row r="388" spans="1:4" ht="21" customHeight="1" x14ac:dyDescent="0.25">
      <c r="A388" s="218" t="s">
        <v>78</v>
      </c>
      <c r="B388" s="72"/>
      <c r="C388" s="72"/>
      <c r="D388" s="219" t="s">
        <v>79</v>
      </c>
    </row>
    <row r="389" spans="1:4" ht="35.25" customHeight="1" x14ac:dyDescent="0.25">
      <c r="A389" s="220" t="s">
        <v>315</v>
      </c>
      <c r="B389" s="221"/>
      <c r="C389" s="222"/>
      <c r="D389" s="223" t="s">
        <v>319</v>
      </c>
    </row>
    <row r="390" spans="1:4" ht="15.75" x14ac:dyDescent="0.25">
      <c r="A390" s="224" t="s">
        <v>212</v>
      </c>
      <c r="B390" s="222"/>
      <c r="C390" s="222"/>
      <c r="D390" s="225" t="s">
        <v>211</v>
      </c>
    </row>
    <row r="391" spans="1:4" ht="18.75" x14ac:dyDescent="0.3">
      <c r="A391" s="366" t="s">
        <v>252</v>
      </c>
      <c r="B391" s="366"/>
      <c r="C391" s="366"/>
      <c r="D391" s="366"/>
    </row>
    <row r="392" spans="1:4" ht="18.75" x14ac:dyDescent="0.3">
      <c r="A392" s="366" t="s">
        <v>253</v>
      </c>
      <c r="B392" s="366"/>
      <c r="C392" s="366"/>
      <c r="D392" s="366"/>
    </row>
    <row r="393" spans="1:4" ht="15.75" x14ac:dyDescent="0.25">
      <c r="A393" s="226" t="s">
        <v>80</v>
      </c>
      <c r="B393" s="374"/>
      <c r="C393" s="374"/>
      <c r="D393" s="217" t="s">
        <v>243</v>
      </c>
    </row>
    <row r="394" spans="1:4" ht="15.75" x14ac:dyDescent="0.25">
      <c r="A394" s="2" t="s">
        <v>2</v>
      </c>
      <c r="B394" s="57" t="s">
        <v>3</v>
      </c>
      <c r="C394" s="57" t="s">
        <v>4</v>
      </c>
      <c r="D394" s="189" t="s">
        <v>81</v>
      </c>
    </row>
    <row r="395" spans="1:4" ht="15.75" x14ac:dyDescent="0.25">
      <c r="A395" s="4" t="s">
        <v>82</v>
      </c>
      <c r="B395" s="55">
        <f t="shared" ref="B395" si="97">B396-B397</f>
        <v>-0.20000000000000007</v>
      </c>
      <c r="C395" s="55"/>
      <c r="D395" s="192" t="s">
        <v>83</v>
      </c>
    </row>
    <row r="396" spans="1:4" ht="15.75" x14ac:dyDescent="0.25">
      <c r="A396" s="2" t="s">
        <v>84</v>
      </c>
      <c r="B396" s="55">
        <v>0.7</v>
      </c>
      <c r="C396" s="55"/>
      <c r="D396" s="189" t="s">
        <v>85</v>
      </c>
    </row>
    <row r="397" spans="1:4" ht="15.75" x14ac:dyDescent="0.25">
      <c r="A397" s="2" t="s">
        <v>86</v>
      </c>
      <c r="B397" s="55">
        <v>0.9</v>
      </c>
      <c r="C397" s="55"/>
      <c r="D397" s="193" t="s">
        <v>87</v>
      </c>
    </row>
    <row r="398" spans="1:4" ht="15.75" x14ac:dyDescent="0.25">
      <c r="A398" s="198" t="s">
        <v>88</v>
      </c>
      <c r="B398" s="55">
        <f t="shared" ref="B398" si="98">B399+B402+B417+B433</f>
        <v>-797.50000000000045</v>
      </c>
      <c r="C398" s="55"/>
      <c r="D398" s="192" t="s">
        <v>89</v>
      </c>
    </row>
    <row r="399" spans="1:4" ht="15.75" x14ac:dyDescent="0.25">
      <c r="A399" s="44" t="s">
        <v>90</v>
      </c>
      <c r="B399" s="55">
        <f t="shared" ref="B399" si="99">B400-B401</f>
        <v>1650.1</v>
      </c>
      <c r="C399" s="55"/>
      <c r="D399" s="191" t="s">
        <v>91</v>
      </c>
    </row>
    <row r="400" spans="1:4" ht="15.75" x14ac:dyDescent="0.25">
      <c r="A400" s="2" t="s">
        <v>92</v>
      </c>
      <c r="B400" s="55">
        <v>21.6</v>
      </c>
      <c r="C400" s="55"/>
      <c r="D400" s="191" t="s">
        <v>93</v>
      </c>
    </row>
    <row r="401" spans="1:4" ht="15.75" x14ac:dyDescent="0.25">
      <c r="A401" s="2" t="s">
        <v>94</v>
      </c>
      <c r="B401" s="55">
        <v>-1628.5</v>
      </c>
      <c r="C401" s="55"/>
      <c r="D401" s="191" t="s">
        <v>95</v>
      </c>
    </row>
    <row r="402" spans="1:4" ht="15.75" x14ac:dyDescent="0.25">
      <c r="A402" s="44" t="s">
        <v>96</v>
      </c>
      <c r="B402" s="55">
        <f t="shared" ref="B402" si="100">B403-B410</f>
        <v>-50.000000000000135</v>
      </c>
      <c r="C402" s="55"/>
      <c r="D402" s="192" t="s">
        <v>97</v>
      </c>
    </row>
    <row r="403" spans="1:4" ht="15.75" x14ac:dyDescent="0.25">
      <c r="A403" s="199" t="s">
        <v>98</v>
      </c>
      <c r="B403" s="55">
        <f t="shared" ref="B403" si="101">B404+B407</f>
        <v>-51.100000000000136</v>
      </c>
      <c r="C403" s="55"/>
      <c r="D403" s="191" t="s">
        <v>99</v>
      </c>
    </row>
    <row r="404" spans="1:4" ht="15.75" x14ac:dyDescent="0.25">
      <c r="A404" s="44" t="s">
        <v>100</v>
      </c>
      <c r="B404" s="55">
        <f t="shared" ref="B404" si="102">B405-B406</f>
        <v>-51.100000000000136</v>
      </c>
      <c r="C404" s="55"/>
      <c r="D404" s="192" t="s">
        <v>101</v>
      </c>
    </row>
    <row r="405" spans="1:4" ht="15.75" x14ac:dyDescent="0.25">
      <c r="A405" s="45" t="s">
        <v>102</v>
      </c>
      <c r="B405" s="55">
        <v>1296.3</v>
      </c>
      <c r="C405" s="55"/>
      <c r="D405" s="191" t="s">
        <v>103</v>
      </c>
    </row>
    <row r="406" spans="1:4" ht="15.75" x14ac:dyDescent="0.25">
      <c r="A406" s="45" t="s">
        <v>104</v>
      </c>
      <c r="B406" s="55">
        <v>1347.4</v>
      </c>
      <c r="C406" s="55"/>
      <c r="D406" s="191" t="s">
        <v>105</v>
      </c>
    </row>
    <row r="407" spans="1:4" ht="15.75" x14ac:dyDescent="0.25">
      <c r="A407" s="44" t="s">
        <v>106</v>
      </c>
      <c r="B407" s="55">
        <f t="shared" ref="B407" si="103">B408-B409</f>
        <v>0</v>
      </c>
      <c r="C407" s="55"/>
      <c r="D407" s="192" t="s">
        <v>107</v>
      </c>
    </row>
    <row r="408" spans="1:4" ht="15.75" x14ac:dyDescent="0.25">
      <c r="A408" s="45" t="s">
        <v>108</v>
      </c>
      <c r="B408" s="55">
        <v>0</v>
      </c>
      <c r="C408" s="55"/>
      <c r="D408" s="191" t="s">
        <v>103</v>
      </c>
    </row>
    <row r="409" spans="1:4" ht="15.75" x14ac:dyDescent="0.25">
      <c r="A409" s="45" t="s">
        <v>109</v>
      </c>
      <c r="B409" s="55">
        <v>0</v>
      </c>
      <c r="C409" s="55"/>
      <c r="D409" s="191" t="s">
        <v>105</v>
      </c>
    </row>
    <row r="410" spans="1:4" ht="15.75" x14ac:dyDescent="0.25">
      <c r="A410" s="199" t="s">
        <v>110</v>
      </c>
      <c r="B410" s="55">
        <f t="shared" ref="B410" si="104">B411+B414</f>
        <v>-1.0999999999999999</v>
      </c>
      <c r="C410" s="55"/>
      <c r="D410" s="193" t="s">
        <v>111</v>
      </c>
    </row>
    <row r="411" spans="1:4" ht="15.75" x14ac:dyDescent="0.25">
      <c r="A411" s="45" t="s">
        <v>112</v>
      </c>
      <c r="B411" s="55">
        <f t="shared" ref="B411" si="105">B412-B413</f>
        <v>0</v>
      </c>
      <c r="C411" s="55"/>
      <c r="D411" s="191" t="s">
        <v>101</v>
      </c>
    </row>
    <row r="412" spans="1:4" ht="15.75" x14ac:dyDescent="0.25">
      <c r="A412" s="45" t="s">
        <v>113</v>
      </c>
      <c r="B412" s="55">
        <v>0</v>
      </c>
      <c r="C412" s="55"/>
      <c r="D412" s="191" t="s">
        <v>103</v>
      </c>
    </row>
    <row r="413" spans="1:4" ht="15.75" x14ac:dyDescent="0.25">
      <c r="A413" s="45" t="s">
        <v>109</v>
      </c>
      <c r="B413" s="55">
        <v>0</v>
      </c>
      <c r="C413" s="55"/>
      <c r="D413" s="191" t="s">
        <v>105</v>
      </c>
    </row>
    <row r="414" spans="1:4" ht="15.75" x14ac:dyDescent="0.25">
      <c r="A414" s="46" t="s">
        <v>114</v>
      </c>
      <c r="B414" s="55">
        <f t="shared" ref="B414" si="106">B415-B416</f>
        <v>-1.0999999999999999</v>
      </c>
      <c r="C414" s="55"/>
      <c r="D414" s="191" t="s">
        <v>107</v>
      </c>
    </row>
    <row r="415" spans="1:4" ht="15.75" x14ac:dyDescent="0.25">
      <c r="A415" s="45" t="s">
        <v>113</v>
      </c>
      <c r="B415" s="55">
        <v>0.1</v>
      </c>
      <c r="C415" s="55"/>
      <c r="D415" s="191" t="s">
        <v>115</v>
      </c>
    </row>
    <row r="416" spans="1:4" ht="15.75" x14ac:dyDescent="0.25">
      <c r="A416" s="45" t="s">
        <v>116</v>
      </c>
      <c r="B416" s="55">
        <v>1.2</v>
      </c>
      <c r="C416" s="55"/>
      <c r="D416" s="191" t="s">
        <v>117</v>
      </c>
    </row>
    <row r="417" spans="1:4" ht="15.75" x14ac:dyDescent="0.25">
      <c r="A417" s="44" t="s">
        <v>118</v>
      </c>
      <c r="B417" s="55">
        <f t="shared" ref="B417" si="107">B418+B429+B432</f>
        <v>-762.30000000000018</v>
      </c>
      <c r="C417" s="55"/>
      <c r="D417" s="192" t="s">
        <v>119</v>
      </c>
    </row>
    <row r="418" spans="1:4" ht="15.75" x14ac:dyDescent="0.25">
      <c r="A418" s="47" t="s">
        <v>120</v>
      </c>
      <c r="B418" s="55">
        <f t="shared" ref="B418" si="108">B419-B424</f>
        <v>65.799999999999955</v>
      </c>
      <c r="C418" s="55"/>
      <c r="D418" s="189" t="s">
        <v>121</v>
      </c>
    </row>
    <row r="419" spans="1:4" ht="15.75" x14ac:dyDescent="0.25">
      <c r="A419" s="199" t="s">
        <v>122</v>
      </c>
      <c r="B419" s="55">
        <f t="shared" ref="B419" si="109">B420+B421+B422+B423</f>
        <v>1359.2</v>
      </c>
      <c r="C419" s="55"/>
      <c r="D419" s="191" t="s">
        <v>123</v>
      </c>
    </row>
    <row r="420" spans="1:4" ht="15.75" x14ac:dyDescent="0.25">
      <c r="A420" s="201" t="s">
        <v>124</v>
      </c>
      <c r="B420" s="55">
        <v>0</v>
      </c>
      <c r="C420" s="55"/>
      <c r="D420" s="191" t="s">
        <v>125</v>
      </c>
    </row>
    <row r="421" spans="1:4" ht="15.75" x14ac:dyDescent="0.25">
      <c r="A421" s="48" t="s">
        <v>126</v>
      </c>
      <c r="B421" s="55">
        <v>-48.8</v>
      </c>
      <c r="C421" s="55"/>
      <c r="D421" s="191" t="s">
        <v>127</v>
      </c>
    </row>
    <row r="422" spans="1:4" ht="15.75" x14ac:dyDescent="0.25">
      <c r="A422" s="201" t="s">
        <v>128</v>
      </c>
      <c r="B422" s="55">
        <v>1407.9</v>
      </c>
      <c r="C422" s="55"/>
      <c r="D422" s="191" t="s">
        <v>129</v>
      </c>
    </row>
    <row r="423" spans="1:4" ht="15.75" x14ac:dyDescent="0.25">
      <c r="A423" s="201" t="s">
        <v>130</v>
      </c>
      <c r="B423" s="55">
        <v>0.1</v>
      </c>
      <c r="C423" s="55"/>
      <c r="D423" s="191" t="s">
        <v>131</v>
      </c>
    </row>
    <row r="424" spans="1:4" ht="15.75" x14ac:dyDescent="0.25">
      <c r="A424" s="199" t="s">
        <v>110</v>
      </c>
      <c r="B424" s="55">
        <f t="shared" ref="B424" si="110">B425+B426+B427+B428</f>
        <v>1293.4000000000001</v>
      </c>
      <c r="C424" s="55"/>
      <c r="D424" s="193" t="s">
        <v>132</v>
      </c>
    </row>
    <row r="425" spans="1:4" ht="15.75" x14ac:dyDescent="0.25">
      <c r="A425" s="202" t="s">
        <v>133</v>
      </c>
      <c r="B425" s="55">
        <v>-1524.1</v>
      </c>
      <c r="C425" s="55"/>
      <c r="D425" s="191" t="s">
        <v>134</v>
      </c>
    </row>
    <row r="426" spans="1:4" ht="15.75" x14ac:dyDescent="0.25">
      <c r="A426" s="201" t="s">
        <v>135</v>
      </c>
      <c r="B426" s="55">
        <v>3205.5</v>
      </c>
      <c r="C426" s="55"/>
      <c r="D426" s="191" t="s">
        <v>136</v>
      </c>
    </row>
    <row r="427" spans="1:4" ht="15.75" x14ac:dyDescent="0.25">
      <c r="A427" s="201" t="s">
        <v>137</v>
      </c>
      <c r="B427" s="55">
        <v>-388</v>
      </c>
      <c r="C427" s="55"/>
      <c r="D427" s="191" t="s">
        <v>138</v>
      </c>
    </row>
    <row r="428" spans="1:4" ht="15.75" x14ac:dyDescent="0.25">
      <c r="A428" s="201" t="s">
        <v>128</v>
      </c>
      <c r="B428" s="55">
        <v>0</v>
      </c>
      <c r="C428" s="55"/>
      <c r="D428" s="191" t="s">
        <v>129</v>
      </c>
    </row>
    <row r="429" spans="1:4" ht="32.25" customHeight="1" x14ac:dyDescent="0.25">
      <c r="A429" s="49" t="s">
        <v>140</v>
      </c>
      <c r="B429" s="55">
        <f t="shared" ref="B429" si="111">B430-B431</f>
        <v>-1029.1000000000001</v>
      </c>
      <c r="C429" s="55"/>
      <c r="D429" s="203" t="s">
        <v>264</v>
      </c>
    </row>
    <row r="430" spans="1:4" ht="15.75" x14ac:dyDescent="0.25">
      <c r="A430" s="199" t="s">
        <v>142</v>
      </c>
      <c r="B430" s="55">
        <v>-1089.7</v>
      </c>
      <c r="C430" s="55"/>
      <c r="D430" s="189" t="s">
        <v>143</v>
      </c>
    </row>
    <row r="431" spans="1:4" ht="15.75" x14ac:dyDescent="0.25">
      <c r="A431" s="199" t="s">
        <v>144</v>
      </c>
      <c r="B431" s="55">
        <v>-60.6</v>
      </c>
      <c r="C431" s="55"/>
      <c r="D431" s="189" t="s">
        <v>145</v>
      </c>
    </row>
    <row r="432" spans="1:4" ht="15.75" x14ac:dyDescent="0.25">
      <c r="A432" s="50" t="s">
        <v>146</v>
      </c>
      <c r="B432" s="55">
        <v>201</v>
      </c>
      <c r="C432" s="55"/>
      <c r="D432" s="189" t="s">
        <v>150</v>
      </c>
    </row>
    <row r="433" spans="1:4" ht="15.75" x14ac:dyDescent="0.25">
      <c r="A433" s="51" t="s">
        <v>151</v>
      </c>
      <c r="B433" s="55">
        <f t="shared" ref="B433" si="112">B436</f>
        <v>-1635.3</v>
      </c>
      <c r="C433" s="55"/>
      <c r="D433" s="191" t="s">
        <v>152</v>
      </c>
    </row>
    <row r="434" spans="1:4" ht="15.75" x14ac:dyDescent="0.25">
      <c r="A434" s="45" t="s">
        <v>153</v>
      </c>
      <c r="B434" s="55">
        <f t="shared" ref="B434:B435" si="113">B435</f>
        <v>-1635.3</v>
      </c>
      <c r="C434" s="55"/>
      <c r="D434" s="191" t="s">
        <v>154</v>
      </c>
    </row>
    <row r="435" spans="1:4" ht="15.75" x14ac:dyDescent="0.25">
      <c r="A435" s="204" t="s">
        <v>155</v>
      </c>
      <c r="B435" s="55">
        <f t="shared" si="113"/>
        <v>-1635.3</v>
      </c>
      <c r="C435" s="55"/>
      <c r="D435" s="191" t="s">
        <v>156</v>
      </c>
    </row>
    <row r="436" spans="1:4" ht="15.75" x14ac:dyDescent="0.25">
      <c r="A436" s="204" t="s">
        <v>157</v>
      </c>
      <c r="B436" s="55">
        <f t="shared" ref="B436" si="114">B437+B438+B439+B440</f>
        <v>-1635.3</v>
      </c>
      <c r="C436" s="55"/>
      <c r="D436" s="191" t="s">
        <v>158</v>
      </c>
    </row>
    <row r="437" spans="1:4" ht="15.75" x14ac:dyDescent="0.25">
      <c r="A437" s="205" t="s">
        <v>159</v>
      </c>
      <c r="B437" s="55">
        <v>0</v>
      </c>
      <c r="C437" s="55"/>
      <c r="D437" s="206" t="s">
        <v>160</v>
      </c>
    </row>
    <row r="438" spans="1:4" ht="15.75" x14ac:dyDescent="0.25">
      <c r="A438" s="205" t="s">
        <v>161</v>
      </c>
      <c r="B438" s="55">
        <v>-6.8</v>
      </c>
      <c r="C438" s="55"/>
      <c r="D438" s="206" t="s">
        <v>162</v>
      </c>
    </row>
    <row r="439" spans="1:4" ht="15.75" x14ac:dyDescent="0.25">
      <c r="A439" s="205" t="s">
        <v>163</v>
      </c>
      <c r="B439" s="55">
        <v>0</v>
      </c>
      <c r="C439" s="55"/>
      <c r="D439" s="206" t="s">
        <v>164</v>
      </c>
    </row>
    <row r="440" spans="1:4" ht="15.75" x14ac:dyDescent="0.25">
      <c r="A440" s="205" t="s">
        <v>165</v>
      </c>
      <c r="B440" s="55">
        <f>B441+B444</f>
        <v>-1628.5</v>
      </c>
      <c r="C440" s="55"/>
      <c r="D440" s="206" t="s">
        <v>166</v>
      </c>
    </row>
    <row r="441" spans="1:4" ht="15.75" x14ac:dyDescent="0.25">
      <c r="A441" s="207" t="s">
        <v>167</v>
      </c>
      <c r="B441" s="55">
        <f t="shared" ref="B441" si="115">B442+B443</f>
        <v>759.6</v>
      </c>
      <c r="C441" s="55"/>
      <c r="D441" s="208" t="s">
        <v>168</v>
      </c>
    </row>
    <row r="442" spans="1:4" ht="15.75" x14ac:dyDescent="0.25">
      <c r="A442" s="209" t="s">
        <v>169</v>
      </c>
      <c r="B442" s="55">
        <v>928</v>
      </c>
      <c r="C442" s="55"/>
      <c r="D442" s="194" t="s">
        <v>170</v>
      </c>
    </row>
    <row r="443" spans="1:4" ht="15.75" x14ac:dyDescent="0.25">
      <c r="A443" s="209" t="s">
        <v>171</v>
      </c>
      <c r="B443" s="55">
        <v>-168.4</v>
      </c>
      <c r="C443" s="55"/>
      <c r="D443" s="189" t="s">
        <v>172</v>
      </c>
    </row>
    <row r="444" spans="1:4" ht="15.75" x14ac:dyDescent="0.25">
      <c r="A444" s="207" t="s">
        <v>173</v>
      </c>
      <c r="B444" s="55">
        <f t="shared" ref="B444" si="116">B445+B446+B447</f>
        <v>-2388.1</v>
      </c>
      <c r="C444" s="55"/>
      <c r="D444" s="208" t="s">
        <v>174</v>
      </c>
    </row>
    <row r="445" spans="1:4" ht="15.75" x14ac:dyDescent="0.25">
      <c r="A445" s="210" t="s">
        <v>175</v>
      </c>
      <c r="B445" s="55">
        <v>0</v>
      </c>
      <c r="C445" s="55"/>
      <c r="D445" s="189" t="s">
        <v>176</v>
      </c>
    </row>
    <row r="446" spans="1:4" ht="15.75" x14ac:dyDescent="0.25">
      <c r="A446" s="210" t="s">
        <v>177</v>
      </c>
      <c r="B446" s="55">
        <v>0</v>
      </c>
      <c r="C446" s="55"/>
      <c r="D446" s="189" t="s">
        <v>178</v>
      </c>
    </row>
    <row r="447" spans="1:4" ht="32.25" customHeight="1" x14ac:dyDescent="0.25">
      <c r="A447" s="52" t="s">
        <v>257</v>
      </c>
      <c r="B447" s="55">
        <v>-2388.1</v>
      </c>
      <c r="C447" s="55"/>
      <c r="D447" s="211" t="s">
        <v>263</v>
      </c>
    </row>
    <row r="448" spans="1:4" ht="15.75" x14ac:dyDescent="0.25">
      <c r="A448" s="207" t="s">
        <v>181</v>
      </c>
      <c r="B448" s="55">
        <v>0</v>
      </c>
      <c r="C448" s="55"/>
      <c r="D448" s="208" t="s">
        <v>182</v>
      </c>
    </row>
    <row r="449" spans="1:8" ht="54.75" customHeight="1" x14ac:dyDescent="0.25">
      <c r="A449" s="53" t="s">
        <v>265</v>
      </c>
      <c r="B449" s="55">
        <f t="shared" ref="B449" si="117">B398-(B346+B395)</f>
        <v>-2405.1999999999998</v>
      </c>
      <c r="C449" s="55"/>
      <c r="D449" s="212" t="s">
        <v>223</v>
      </c>
    </row>
    <row r="450" spans="1:8" ht="15" x14ac:dyDescent="0.25">
      <c r="A450" s="213"/>
      <c r="B450" s="213"/>
      <c r="C450" s="213"/>
      <c r="D450" s="213"/>
    </row>
    <row r="451" spans="1:8" ht="40.5" customHeight="1" x14ac:dyDescent="0.25">
      <c r="A451" s="233" t="s">
        <v>185</v>
      </c>
      <c r="B451" s="213"/>
      <c r="C451" s="213"/>
      <c r="D451" s="215" t="s">
        <v>266</v>
      </c>
    </row>
    <row r="452" spans="1:8" ht="15" x14ac:dyDescent="0.25">
      <c r="A452" s="213"/>
      <c r="B452" s="213"/>
      <c r="C452" s="213"/>
      <c r="D452" s="213"/>
    </row>
    <row r="453" spans="1:8" ht="15" x14ac:dyDescent="0.25">
      <c r="A453" s="213"/>
      <c r="B453" s="213"/>
      <c r="C453" s="213"/>
      <c r="D453" s="213"/>
    </row>
    <row r="454" spans="1:8" ht="15" x14ac:dyDescent="0.25">
      <c r="A454" s="213"/>
      <c r="B454" s="213"/>
      <c r="C454" s="213"/>
      <c r="D454" s="213"/>
    </row>
    <row r="455" spans="1:8" ht="15" x14ac:dyDescent="0.25">
      <c r="A455" s="213"/>
      <c r="B455" s="213"/>
      <c r="C455" s="213"/>
      <c r="D455" s="213"/>
    </row>
    <row r="456" spans="1:8" ht="15" x14ac:dyDescent="0.25">
      <c r="A456" s="213"/>
      <c r="B456" s="213"/>
      <c r="C456" s="213"/>
      <c r="D456" s="213"/>
    </row>
    <row r="457" spans="1:8" ht="15" x14ac:dyDescent="0.25">
      <c r="A457" s="213"/>
      <c r="B457" s="213"/>
      <c r="C457" s="213"/>
      <c r="D457" s="213"/>
    </row>
    <row r="458" spans="1:8" ht="15" x14ac:dyDescent="0.25">
      <c r="A458" s="213"/>
      <c r="B458" s="213"/>
      <c r="C458" s="213"/>
      <c r="D458" s="213"/>
    </row>
    <row r="459" spans="1:8" ht="18.75" x14ac:dyDescent="0.3">
      <c r="A459" s="366" t="s">
        <v>254</v>
      </c>
      <c r="B459" s="366"/>
      <c r="C459" s="366"/>
      <c r="D459" s="366"/>
    </row>
    <row r="460" spans="1:8" ht="18.75" x14ac:dyDescent="0.3">
      <c r="A460" s="366" t="s">
        <v>255</v>
      </c>
      <c r="B460" s="366"/>
      <c r="C460" s="366"/>
      <c r="D460" s="366"/>
    </row>
    <row r="461" spans="1:8" ht="15" x14ac:dyDescent="0.25">
      <c r="A461" s="213"/>
      <c r="B461" s="213"/>
      <c r="C461" s="213"/>
      <c r="D461" s="213"/>
    </row>
    <row r="462" spans="1:8" ht="15.75" x14ac:dyDescent="0.25">
      <c r="A462" s="234" t="s">
        <v>0</v>
      </c>
      <c r="B462" s="235"/>
      <c r="C462" s="235"/>
      <c r="D462" s="217" t="s">
        <v>243</v>
      </c>
    </row>
    <row r="463" spans="1:8" ht="15.75" x14ac:dyDescent="0.25">
      <c r="A463" s="2" t="s">
        <v>2</v>
      </c>
      <c r="B463" s="236" t="s">
        <v>3</v>
      </c>
      <c r="C463" s="236" t="s">
        <v>4</v>
      </c>
      <c r="D463" s="193" t="s">
        <v>5</v>
      </c>
      <c r="F463" s="43"/>
      <c r="G463" s="43"/>
      <c r="H463" s="43"/>
    </row>
    <row r="464" spans="1:8" ht="15.75" x14ac:dyDescent="0.25">
      <c r="A464" s="4" t="s">
        <v>6</v>
      </c>
      <c r="B464" s="82">
        <f>B465+B485+B488+B495</f>
        <v>2157.8000000000038</v>
      </c>
      <c r="C464" s="82"/>
      <c r="D464" s="192" t="s">
        <v>7</v>
      </c>
      <c r="F464" s="180"/>
      <c r="G464" s="180"/>
      <c r="H464" s="179"/>
    </row>
    <row r="465" spans="1:8" ht="15.75" x14ac:dyDescent="0.25">
      <c r="A465" s="2" t="s">
        <v>8</v>
      </c>
      <c r="B465" s="82">
        <f>B466-B474</f>
        <v>12221.300000000003</v>
      </c>
      <c r="C465" s="82"/>
      <c r="D465" s="192" t="s">
        <v>9</v>
      </c>
      <c r="F465" s="180"/>
      <c r="G465" s="180"/>
      <c r="H465" s="179"/>
    </row>
    <row r="466" spans="1:8" ht="15.75" x14ac:dyDescent="0.25">
      <c r="A466" s="17" t="s">
        <v>10</v>
      </c>
      <c r="B466" s="82">
        <f>B467+B470+B473</f>
        <v>41298.300000000003</v>
      </c>
      <c r="C466" s="82"/>
      <c r="D466" s="200" t="s">
        <v>11</v>
      </c>
      <c r="F466" s="180"/>
      <c r="G466" s="180"/>
      <c r="H466" s="179"/>
    </row>
    <row r="467" spans="1:8" ht="15.75" x14ac:dyDescent="0.25">
      <c r="A467" s="18" t="s">
        <v>12</v>
      </c>
      <c r="B467" s="82">
        <f>B468</f>
        <v>41032.9</v>
      </c>
      <c r="C467" s="82"/>
      <c r="D467" s="190" t="s">
        <v>13</v>
      </c>
      <c r="F467" s="180"/>
      <c r="G467" s="180"/>
      <c r="H467" s="179"/>
    </row>
    <row r="468" spans="1:8" ht="15.75" x14ac:dyDescent="0.25">
      <c r="A468" s="18" t="s">
        <v>14</v>
      </c>
      <c r="B468" s="82">
        <v>41032.9</v>
      </c>
      <c r="C468" s="82"/>
      <c r="D468" s="190" t="s">
        <v>15</v>
      </c>
      <c r="F468" s="180"/>
      <c r="G468" s="180"/>
      <c r="H468" s="179"/>
    </row>
    <row r="469" spans="1:8" ht="15.75" x14ac:dyDescent="0.25">
      <c r="A469" s="18" t="s">
        <v>16</v>
      </c>
      <c r="B469" s="82">
        <v>0</v>
      </c>
      <c r="C469" s="82"/>
      <c r="D469" s="190" t="s">
        <v>17</v>
      </c>
      <c r="F469" s="180"/>
      <c r="G469" s="180"/>
      <c r="H469" s="179"/>
    </row>
    <row r="470" spans="1:8" ht="15.75" x14ac:dyDescent="0.25">
      <c r="A470" s="18" t="s">
        <v>18</v>
      </c>
      <c r="B470" s="82">
        <f>B471+B472</f>
        <v>175.1</v>
      </c>
      <c r="C470" s="82"/>
      <c r="D470" s="190" t="s">
        <v>19</v>
      </c>
      <c r="F470" s="180"/>
      <c r="G470" s="180"/>
      <c r="H470" s="179"/>
    </row>
    <row r="471" spans="1:8" ht="15.75" x14ac:dyDescent="0.25">
      <c r="A471" s="18" t="s">
        <v>20</v>
      </c>
      <c r="B471" s="82">
        <v>60.9</v>
      </c>
      <c r="C471" s="82"/>
      <c r="D471" s="190" t="s">
        <v>21</v>
      </c>
      <c r="F471" s="180"/>
      <c r="G471" s="180"/>
      <c r="H471" s="179"/>
    </row>
    <row r="472" spans="1:8" ht="15.75" x14ac:dyDescent="0.25">
      <c r="A472" s="18" t="s">
        <v>16</v>
      </c>
      <c r="B472" s="82">
        <v>114.2</v>
      </c>
      <c r="C472" s="82"/>
      <c r="D472" s="190" t="s">
        <v>17</v>
      </c>
      <c r="F472" s="180"/>
      <c r="G472" s="180"/>
      <c r="H472" s="179"/>
    </row>
    <row r="473" spans="1:8" ht="19.5" customHeight="1" x14ac:dyDescent="0.25">
      <c r="A473" s="19" t="s">
        <v>22</v>
      </c>
      <c r="B473" s="82">
        <v>90.3</v>
      </c>
      <c r="C473" s="82"/>
      <c r="D473" s="190" t="s">
        <v>23</v>
      </c>
      <c r="F473" s="180"/>
      <c r="G473" s="180"/>
      <c r="H473" s="179"/>
    </row>
    <row r="474" spans="1:8" ht="15.75" x14ac:dyDescent="0.25">
      <c r="A474" s="75" t="s">
        <v>24</v>
      </c>
      <c r="B474" s="82">
        <f>B475+B481</f>
        <v>29077</v>
      </c>
      <c r="C474" s="82">
        <f t="shared" ref="C474" si="118">C475+C481</f>
        <v>34208.300000000003</v>
      </c>
      <c r="D474" s="200" t="s">
        <v>25</v>
      </c>
      <c r="F474" s="180"/>
      <c r="G474" s="180"/>
      <c r="H474" s="179"/>
    </row>
    <row r="475" spans="1:8" ht="15.75" x14ac:dyDescent="0.25">
      <c r="A475" s="20" t="s">
        <v>26</v>
      </c>
      <c r="B475" s="82">
        <f>B476+B477+B478+B479+B480</f>
        <v>4568.2</v>
      </c>
      <c r="C475" s="82">
        <f t="shared" ref="C475" si="119">C476+C477+C478+C479+C480</f>
        <v>5374.3</v>
      </c>
      <c r="D475" s="191" t="s">
        <v>27</v>
      </c>
      <c r="F475" s="180"/>
      <c r="G475" s="180"/>
      <c r="H475" s="179"/>
    </row>
    <row r="476" spans="1:8" ht="15.75" x14ac:dyDescent="0.25">
      <c r="A476" s="21" t="s">
        <v>28</v>
      </c>
      <c r="B476" s="82">
        <v>757</v>
      </c>
      <c r="C476" s="82">
        <v>890.6</v>
      </c>
      <c r="D476" s="189" t="s">
        <v>29</v>
      </c>
      <c r="F476" s="180"/>
      <c r="G476" s="180"/>
      <c r="H476" s="179"/>
    </row>
    <row r="477" spans="1:8" ht="15.75" x14ac:dyDescent="0.25">
      <c r="A477" s="21" t="s">
        <v>30</v>
      </c>
      <c r="B477" s="82">
        <v>1019.9</v>
      </c>
      <c r="C477" s="82">
        <v>1199.8</v>
      </c>
      <c r="D477" s="189" t="s">
        <v>31</v>
      </c>
      <c r="F477" s="180"/>
      <c r="G477" s="180"/>
      <c r="H477" s="179"/>
    </row>
    <row r="478" spans="1:8" ht="15.75" x14ac:dyDescent="0.25">
      <c r="A478" s="20" t="s">
        <v>32</v>
      </c>
      <c r="B478" s="82">
        <v>1691</v>
      </c>
      <c r="C478" s="82">
        <v>1989.5</v>
      </c>
      <c r="D478" s="189" t="s">
        <v>33</v>
      </c>
      <c r="F478" s="180"/>
      <c r="G478" s="180"/>
      <c r="H478" s="179"/>
    </row>
    <row r="479" spans="1:8" ht="15.75" x14ac:dyDescent="0.25">
      <c r="A479" s="20" t="s">
        <v>34</v>
      </c>
      <c r="B479" s="82">
        <v>1097.9000000000001</v>
      </c>
      <c r="C479" s="82">
        <v>1291.5999999999999</v>
      </c>
      <c r="D479" s="189" t="s">
        <v>35</v>
      </c>
      <c r="F479" s="180"/>
      <c r="G479" s="180"/>
      <c r="H479" s="179"/>
    </row>
    <row r="480" spans="1:8" ht="15.75" x14ac:dyDescent="0.25">
      <c r="A480" s="20" t="s">
        <v>36</v>
      </c>
      <c r="B480" s="82">
        <v>2.4</v>
      </c>
      <c r="C480" s="82">
        <v>2.8</v>
      </c>
      <c r="D480" s="189" t="s">
        <v>37</v>
      </c>
      <c r="F480" s="180"/>
      <c r="G480" s="180"/>
      <c r="H480" s="179"/>
    </row>
    <row r="481" spans="1:8" ht="15.75" x14ac:dyDescent="0.25">
      <c r="A481" s="20" t="s">
        <v>38</v>
      </c>
      <c r="B481" s="82">
        <f t="shared" ref="B481:C481" si="120">B482+B483+B484</f>
        <v>24508.799999999999</v>
      </c>
      <c r="C481" s="82">
        <f t="shared" si="120"/>
        <v>28834</v>
      </c>
      <c r="D481" s="191" t="s">
        <v>39</v>
      </c>
      <c r="F481" s="180"/>
      <c r="G481" s="180"/>
      <c r="H481" s="179"/>
    </row>
    <row r="482" spans="1:8" ht="15.75" x14ac:dyDescent="0.25">
      <c r="A482" s="22" t="s">
        <v>40</v>
      </c>
      <c r="B482" s="54">
        <v>6127.2</v>
      </c>
      <c r="C482" s="54">
        <v>7208.5</v>
      </c>
      <c r="D482" s="189" t="s">
        <v>41</v>
      </c>
      <c r="F482" s="186"/>
      <c r="G482" s="186"/>
      <c r="H482" s="179"/>
    </row>
    <row r="483" spans="1:8" ht="15.75" x14ac:dyDescent="0.25">
      <c r="A483" s="22" t="s">
        <v>42</v>
      </c>
      <c r="B483" s="82">
        <v>18381.599999999999</v>
      </c>
      <c r="C483" s="82">
        <v>21625.5</v>
      </c>
      <c r="D483" s="189" t="s">
        <v>43</v>
      </c>
      <c r="F483" s="180"/>
      <c r="G483" s="180"/>
      <c r="H483" s="179"/>
    </row>
    <row r="484" spans="1:8" ht="15.75" x14ac:dyDescent="0.25">
      <c r="A484" s="22" t="s">
        <v>44</v>
      </c>
      <c r="B484" s="82">
        <v>0</v>
      </c>
      <c r="C484" s="82">
        <v>0</v>
      </c>
      <c r="D484" s="189" t="s">
        <v>45</v>
      </c>
      <c r="F484" s="180"/>
      <c r="G484" s="180"/>
      <c r="H484" s="179"/>
    </row>
    <row r="485" spans="1:8" ht="15.75" x14ac:dyDescent="0.25">
      <c r="A485" s="2" t="s">
        <v>46</v>
      </c>
      <c r="B485" s="82">
        <f>B486-B487</f>
        <v>-9507.7999999999993</v>
      </c>
      <c r="C485" s="82"/>
      <c r="D485" s="192" t="s">
        <v>47</v>
      </c>
      <c r="F485" s="180"/>
      <c r="G485" s="180"/>
      <c r="H485" s="179"/>
    </row>
    <row r="486" spans="1:8" ht="15.75" x14ac:dyDescent="0.25">
      <c r="A486" s="17" t="s">
        <v>48</v>
      </c>
      <c r="B486" s="82">
        <v>5531.2</v>
      </c>
      <c r="C486" s="82"/>
      <c r="D486" s="189" t="s">
        <v>49</v>
      </c>
      <c r="F486" s="180"/>
      <c r="G486" s="180"/>
      <c r="H486" s="179"/>
    </row>
    <row r="487" spans="1:8" ht="15.75" x14ac:dyDescent="0.25">
      <c r="A487" s="17" t="s">
        <v>50</v>
      </c>
      <c r="B487" s="82">
        <v>15039</v>
      </c>
      <c r="C487" s="82"/>
      <c r="D487" s="193" t="s">
        <v>51</v>
      </c>
      <c r="F487" s="180"/>
      <c r="G487" s="180"/>
      <c r="H487" s="179"/>
    </row>
    <row r="488" spans="1:8" ht="15.75" x14ac:dyDescent="0.25">
      <c r="A488" s="2" t="s">
        <v>52</v>
      </c>
      <c r="B488" s="82">
        <f>B489+B490</f>
        <v>-1561.2</v>
      </c>
      <c r="C488" s="82"/>
      <c r="D488" s="192" t="s">
        <v>53</v>
      </c>
      <c r="F488" s="180"/>
      <c r="G488" s="180"/>
      <c r="H488" s="179"/>
    </row>
    <row r="489" spans="1:8" ht="15.75" x14ac:dyDescent="0.25">
      <c r="A489" s="23" t="s">
        <v>54</v>
      </c>
      <c r="B489" s="82">
        <v>37.5</v>
      </c>
      <c r="C489" s="82"/>
      <c r="D489" s="194" t="s">
        <v>55</v>
      </c>
      <c r="F489" s="180"/>
      <c r="G489" s="180"/>
      <c r="H489" s="179"/>
    </row>
    <row r="490" spans="1:8" ht="15.75" x14ac:dyDescent="0.25">
      <c r="A490" s="23" t="s">
        <v>56</v>
      </c>
      <c r="B490" s="82">
        <f>B491-B492</f>
        <v>-1598.7</v>
      </c>
      <c r="C490" s="82"/>
      <c r="D490" s="194" t="s">
        <v>57</v>
      </c>
      <c r="F490" s="180"/>
      <c r="G490" s="180"/>
      <c r="H490" s="179"/>
    </row>
    <row r="491" spans="1:8" ht="15.75" x14ac:dyDescent="0.25">
      <c r="A491" s="24" t="s">
        <v>58</v>
      </c>
      <c r="B491" s="82">
        <v>289.8</v>
      </c>
      <c r="C491" s="82"/>
      <c r="D491" s="194" t="s">
        <v>59</v>
      </c>
      <c r="F491" s="180"/>
      <c r="G491" s="180"/>
      <c r="H491" s="179"/>
    </row>
    <row r="492" spans="1:8" ht="15.75" x14ac:dyDescent="0.25">
      <c r="A492" s="24" t="s">
        <v>60</v>
      </c>
      <c r="B492" s="82">
        <f t="shared" ref="B492" si="121">B493+B494</f>
        <v>1888.5</v>
      </c>
      <c r="C492" s="82"/>
      <c r="D492" s="194" t="s">
        <v>61</v>
      </c>
      <c r="F492" s="180"/>
      <c r="G492" s="180"/>
      <c r="H492" s="179"/>
    </row>
    <row r="493" spans="1:8" ht="15.75" x14ac:dyDescent="0.25">
      <c r="A493" s="25" t="s">
        <v>62</v>
      </c>
      <c r="B493" s="82">
        <v>517.79999999999995</v>
      </c>
      <c r="C493" s="82"/>
      <c r="D493" s="195" t="s">
        <v>239</v>
      </c>
      <c r="F493" s="180"/>
      <c r="G493" s="180"/>
      <c r="H493" s="179"/>
    </row>
    <row r="494" spans="1:8" ht="15.75" x14ac:dyDescent="0.25">
      <c r="A494" s="25" t="s">
        <v>63</v>
      </c>
      <c r="B494" s="82">
        <v>1370.7</v>
      </c>
      <c r="C494" s="82"/>
      <c r="D494" s="195" t="s">
        <v>240</v>
      </c>
      <c r="F494" s="180"/>
      <c r="G494" s="180"/>
      <c r="H494" s="179"/>
    </row>
    <row r="495" spans="1:8" ht="15.75" x14ac:dyDescent="0.25">
      <c r="A495" s="2" t="s">
        <v>64</v>
      </c>
      <c r="B495" s="82">
        <f>B496+B497</f>
        <v>1005.5</v>
      </c>
      <c r="C495" s="82"/>
      <c r="D495" s="192" t="s">
        <v>65</v>
      </c>
      <c r="F495" s="180"/>
      <c r="G495" s="180"/>
      <c r="H495" s="179"/>
    </row>
    <row r="496" spans="1:8" ht="15.75" x14ac:dyDescent="0.25">
      <c r="A496" s="23" t="s">
        <v>66</v>
      </c>
      <c r="B496" s="82">
        <v>598.1</v>
      </c>
      <c r="C496" s="82"/>
      <c r="D496" s="189" t="s">
        <v>67</v>
      </c>
      <c r="F496" s="180"/>
      <c r="G496" s="180"/>
      <c r="H496" s="179"/>
    </row>
    <row r="497" spans="1:8" ht="15.75" x14ac:dyDescent="0.25">
      <c r="A497" s="23" t="s">
        <v>68</v>
      </c>
      <c r="B497" s="82">
        <f>B498-B501</f>
        <v>407.40000000000003</v>
      </c>
      <c r="C497" s="82"/>
      <c r="D497" s="189" t="s">
        <v>69</v>
      </c>
      <c r="F497" s="180"/>
      <c r="G497" s="180"/>
      <c r="H497" s="179"/>
    </row>
    <row r="498" spans="1:8" ht="15.75" x14ac:dyDescent="0.25">
      <c r="A498" s="24" t="s">
        <v>189</v>
      </c>
      <c r="B498" s="82">
        <f>B499+B500</f>
        <v>448.8</v>
      </c>
      <c r="C498" s="82"/>
      <c r="D498" s="189" t="s">
        <v>70</v>
      </c>
      <c r="F498" s="180"/>
      <c r="G498" s="180"/>
      <c r="H498" s="179"/>
    </row>
    <row r="499" spans="1:8" ht="15.75" x14ac:dyDescent="0.25">
      <c r="A499" s="26" t="s">
        <v>187</v>
      </c>
      <c r="B499" s="82">
        <v>279.5</v>
      </c>
      <c r="C499" s="82"/>
      <c r="D499" s="194" t="s">
        <v>71</v>
      </c>
      <c r="F499" s="180"/>
      <c r="G499" s="180"/>
      <c r="H499" s="179"/>
    </row>
    <row r="500" spans="1:8" ht="15.75" x14ac:dyDescent="0.25">
      <c r="A500" s="26" t="s">
        <v>188</v>
      </c>
      <c r="B500" s="82">
        <v>169.3</v>
      </c>
      <c r="C500" s="82"/>
      <c r="D500" s="197" t="s">
        <v>72</v>
      </c>
      <c r="F500" s="180"/>
      <c r="G500" s="180"/>
      <c r="H500" s="179"/>
    </row>
    <row r="501" spans="1:8" ht="15.75" x14ac:dyDescent="0.25">
      <c r="A501" s="24" t="s">
        <v>190</v>
      </c>
      <c r="B501" s="82">
        <f>B502+B503</f>
        <v>41.4</v>
      </c>
      <c r="C501" s="82"/>
      <c r="D501" s="189" t="s">
        <v>73</v>
      </c>
      <c r="F501" s="180"/>
      <c r="G501" s="180"/>
      <c r="H501" s="179"/>
    </row>
    <row r="502" spans="1:8" ht="15.75" x14ac:dyDescent="0.25">
      <c r="A502" s="26" t="s">
        <v>191</v>
      </c>
      <c r="B502" s="82">
        <v>0</v>
      </c>
      <c r="C502" s="82"/>
      <c r="D502" s="194" t="s">
        <v>74</v>
      </c>
      <c r="F502" s="180"/>
      <c r="G502" s="180"/>
      <c r="H502" s="179"/>
    </row>
    <row r="503" spans="1:8" ht="15.75" x14ac:dyDescent="0.25">
      <c r="A503" s="26" t="s">
        <v>192</v>
      </c>
      <c r="B503" s="82">
        <f>B504+B505</f>
        <v>41.4</v>
      </c>
      <c r="C503" s="82"/>
      <c r="D503" s="197" t="s">
        <v>75</v>
      </c>
      <c r="F503" s="180"/>
      <c r="G503" s="180"/>
      <c r="H503" s="179"/>
    </row>
    <row r="504" spans="1:8" ht="15.75" x14ac:dyDescent="0.25">
      <c r="A504" s="22" t="s">
        <v>231</v>
      </c>
      <c r="B504" s="82">
        <v>0</v>
      </c>
      <c r="C504" s="82"/>
      <c r="D504" s="189" t="s">
        <v>76</v>
      </c>
      <c r="F504" s="180"/>
      <c r="G504" s="180"/>
      <c r="H504" s="179"/>
    </row>
    <row r="505" spans="1:8" ht="16.5" thickBot="1" x14ac:dyDescent="0.3">
      <c r="A505" s="22" t="s">
        <v>232</v>
      </c>
      <c r="B505" s="86">
        <v>41.4</v>
      </c>
      <c r="C505" s="86"/>
      <c r="D505" s="189" t="s">
        <v>77</v>
      </c>
      <c r="F505" s="180"/>
      <c r="G505" s="180"/>
      <c r="H505" s="179"/>
    </row>
    <row r="506" spans="1:8" ht="18" customHeight="1" x14ac:dyDescent="0.25">
      <c r="A506" s="237" t="s">
        <v>78</v>
      </c>
      <c r="B506" s="267"/>
      <c r="C506" s="267"/>
      <c r="D506" s="228" t="s">
        <v>79</v>
      </c>
      <c r="F506" s="43"/>
      <c r="G506" s="43"/>
      <c r="H506" s="179"/>
    </row>
    <row r="507" spans="1:8" ht="39.75" customHeight="1" x14ac:dyDescent="0.25">
      <c r="A507" s="220" t="s">
        <v>316</v>
      </c>
      <c r="B507" s="221"/>
      <c r="C507" s="222"/>
      <c r="D507" s="223" t="s">
        <v>320</v>
      </c>
      <c r="F507" s="43"/>
      <c r="G507" s="43"/>
      <c r="H507" s="179"/>
    </row>
    <row r="508" spans="1:8" ht="15" x14ac:dyDescent="0.25">
      <c r="A508" s="229" t="s">
        <v>212</v>
      </c>
      <c r="B508" s="213"/>
      <c r="C508" s="213"/>
      <c r="D508" s="230" t="s">
        <v>211</v>
      </c>
      <c r="F508" s="43"/>
      <c r="G508" s="43"/>
      <c r="H508" s="179"/>
    </row>
    <row r="509" spans="1:8" ht="18.75" x14ac:dyDescent="0.3">
      <c r="A509" s="366" t="s">
        <v>254</v>
      </c>
      <c r="B509" s="366"/>
      <c r="C509" s="366"/>
      <c r="D509" s="366"/>
      <c r="F509" s="43"/>
      <c r="G509" s="43"/>
      <c r="H509" s="179"/>
    </row>
    <row r="510" spans="1:8" ht="18.75" x14ac:dyDescent="0.3">
      <c r="A510" s="366" t="s">
        <v>255</v>
      </c>
      <c r="B510" s="366"/>
      <c r="C510" s="366"/>
      <c r="D510" s="366"/>
      <c r="F510" s="43"/>
      <c r="G510" s="43"/>
      <c r="H510" s="179"/>
    </row>
    <row r="511" spans="1:8" ht="15.75" x14ac:dyDescent="0.25">
      <c r="A511" s="240" t="s">
        <v>80</v>
      </c>
      <c r="B511" s="235"/>
      <c r="C511" s="235"/>
      <c r="D511" s="217" t="s">
        <v>243</v>
      </c>
      <c r="F511" s="43"/>
      <c r="G511" s="43"/>
      <c r="H511" s="179"/>
    </row>
    <row r="512" spans="1:8" ht="15.75" x14ac:dyDescent="0.25">
      <c r="A512" s="2" t="s">
        <v>2</v>
      </c>
      <c r="B512" s="236" t="s">
        <v>3</v>
      </c>
      <c r="C512" s="236" t="s">
        <v>4</v>
      </c>
      <c r="D512" s="189" t="s">
        <v>81</v>
      </c>
      <c r="F512" s="43"/>
      <c r="G512" s="43"/>
      <c r="H512" s="179"/>
    </row>
    <row r="513" spans="1:8" ht="15.75" x14ac:dyDescent="0.25">
      <c r="A513" s="4" t="s">
        <v>82</v>
      </c>
      <c r="B513" s="82">
        <f>B514-B515</f>
        <v>-0.5</v>
      </c>
      <c r="C513" s="236"/>
      <c r="D513" s="192" t="s">
        <v>83</v>
      </c>
      <c r="F513" s="180"/>
      <c r="G513" s="43"/>
      <c r="H513" s="179"/>
    </row>
    <row r="514" spans="1:8" ht="15.75" x14ac:dyDescent="0.25">
      <c r="A514" s="2" t="s">
        <v>84</v>
      </c>
      <c r="B514" s="82">
        <v>2</v>
      </c>
      <c r="C514" s="236"/>
      <c r="D514" s="189" t="s">
        <v>85</v>
      </c>
      <c r="F514" s="180"/>
      <c r="G514" s="43"/>
      <c r="H514" s="179"/>
    </row>
    <row r="515" spans="1:8" ht="15.75" x14ac:dyDescent="0.25">
      <c r="A515" s="2" t="s">
        <v>86</v>
      </c>
      <c r="B515" s="82">
        <v>2.5</v>
      </c>
      <c r="C515" s="236"/>
      <c r="D515" s="193" t="s">
        <v>87</v>
      </c>
      <c r="F515" s="180"/>
      <c r="G515" s="43"/>
      <c r="H515" s="179"/>
    </row>
    <row r="516" spans="1:8" ht="15.75" x14ac:dyDescent="0.25">
      <c r="A516" s="198" t="s">
        <v>88</v>
      </c>
      <c r="B516" s="82">
        <f>B517+B520+B535+B551</f>
        <v>-2834.5</v>
      </c>
      <c r="C516" s="236"/>
      <c r="D516" s="192" t="s">
        <v>89</v>
      </c>
      <c r="F516" s="180"/>
      <c r="G516" s="43"/>
      <c r="H516" s="179"/>
    </row>
    <row r="517" spans="1:8" ht="15.75" x14ac:dyDescent="0.25">
      <c r="A517" s="44" t="s">
        <v>90</v>
      </c>
      <c r="B517" s="82">
        <f>B518-B519</f>
        <v>6560.2</v>
      </c>
      <c r="C517" s="236"/>
      <c r="D517" s="191" t="s">
        <v>91</v>
      </c>
      <c r="F517" s="180"/>
      <c r="G517" s="43"/>
      <c r="H517" s="179"/>
    </row>
    <row r="518" spans="1:8" ht="15.75" x14ac:dyDescent="0.25">
      <c r="A518" s="2" t="s">
        <v>92</v>
      </c>
      <c r="B518" s="82">
        <v>304.3</v>
      </c>
      <c r="C518" s="236"/>
      <c r="D518" s="191" t="s">
        <v>93</v>
      </c>
      <c r="F518" s="180"/>
      <c r="G518" s="43"/>
      <c r="H518" s="179"/>
    </row>
    <row r="519" spans="1:8" ht="15.75" x14ac:dyDescent="0.25">
      <c r="A519" s="2" t="s">
        <v>94</v>
      </c>
      <c r="B519" s="82">
        <v>-6255.9</v>
      </c>
      <c r="C519" s="236"/>
      <c r="D519" s="191" t="s">
        <v>95</v>
      </c>
      <c r="F519" s="180"/>
      <c r="G519" s="43"/>
      <c r="H519" s="179"/>
    </row>
    <row r="520" spans="1:8" ht="15.75" x14ac:dyDescent="0.25">
      <c r="A520" s="44" t="s">
        <v>96</v>
      </c>
      <c r="B520" s="82">
        <f>B521-B528</f>
        <v>107.30000000000001</v>
      </c>
      <c r="C520" s="236"/>
      <c r="D520" s="192" t="s">
        <v>97</v>
      </c>
      <c r="F520" s="180"/>
      <c r="G520" s="43"/>
      <c r="H520" s="179"/>
    </row>
    <row r="521" spans="1:8" ht="15.75" x14ac:dyDescent="0.25">
      <c r="A521" s="199" t="s">
        <v>98</v>
      </c>
      <c r="B521" s="82">
        <f>B522+B525</f>
        <v>98.4</v>
      </c>
      <c r="C521" s="236"/>
      <c r="D521" s="191" t="s">
        <v>99</v>
      </c>
      <c r="F521" s="180"/>
      <c r="G521" s="43"/>
      <c r="H521" s="179"/>
    </row>
    <row r="522" spans="1:8" ht="15.75" x14ac:dyDescent="0.25">
      <c r="A522" s="44" t="s">
        <v>100</v>
      </c>
      <c r="B522" s="82">
        <f>B523-B524</f>
        <v>96.5</v>
      </c>
      <c r="C522" s="236"/>
      <c r="D522" s="192" t="s">
        <v>101</v>
      </c>
      <c r="F522" s="180"/>
      <c r="G522" s="43"/>
      <c r="H522" s="179"/>
    </row>
    <row r="523" spans="1:8" ht="15.75" x14ac:dyDescent="0.25">
      <c r="A523" s="45" t="s">
        <v>102</v>
      </c>
      <c r="B523" s="82">
        <v>5237.7</v>
      </c>
      <c r="C523" s="236"/>
      <c r="D523" s="191" t="s">
        <v>103</v>
      </c>
      <c r="F523" s="180"/>
      <c r="G523" s="43"/>
      <c r="H523" s="179"/>
    </row>
    <row r="524" spans="1:8" ht="15.75" x14ac:dyDescent="0.25">
      <c r="A524" s="45" t="s">
        <v>104</v>
      </c>
      <c r="B524" s="82">
        <v>5141.2</v>
      </c>
      <c r="C524" s="236"/>
      <c r="D524" s="191" t="s">
        <v>105</v>
      </c>
      <c r="F524" s="180"/>
      <c r="G524" s="43"/>
      <c r="H524" s="179"/>
    </row>
    <row r="525" spans="1:8" ht="15.75" x14ac:dyDescent="0.25">
      <c r="A525" s="44" t="s">
        <v>106</v>
      </c>
      <c r="B525" s="82">
        <f>B526-B527</f>
        <v>1.9</v>
      </c>
      <c r="C525" s="236"/>
      <c r="D525" s="192" t="s">
        <v>107</v>
      </c>
      <c r="F525" s="180"/>
      <c r="G525" s="43"/>
      <c r="H525" s="179"/>
    </row>
    <row r="526" spans="1:8" ht="15.75" x14ac:dyDescent="0.25">
      <c r="A526" s="45" t="s">
        <v>108</v>
      </c>
      <c r="B526" s="82">
        <v>1.9</v>
      </c>
      <c r="C526" s="236"/>
      <c r="D526" s="191" t="s">
        <v>103</v>
      </c>
      <c r="F526" s="180"/>
      <c r="G526" s="43"/>
      <c r="H526" s="179"/>
    </row>
    <row r="527" spans="1:8" ht="15.75" x14ac:dyDescent="0.25">
      <c r="A527" s="45" t="s">
        <v>109</v>
      </c>
      <c r="B527" s="82">
        <v>0</v>
      </c>
      <c r="C527" s="236"/>
      <c r="D527" s="191" t="s">
        <v>105</v>
      </c>
      <c r="F527" s="180"/>
      <c r="G527" s="43"/>
      <c r="H527" s="179"/>
    </row>
    <row r="528" spans="1:8" ht="15.75" x14ac:dyDescent="0.25">
      <c r="A528" s="199" t="s">
        <v>110</v>
      </c>
      <c r="B528" s="82">
        <f>B529+B532</f>
        <v>-8.8999999999999986</v>
      </c>
      <c r="C528" s="236"/>
      <c r="D528" s="193" t="s">
        <v>111</v>
      </c>
      <c r="F528" s="180"/>
      <c r="G528" s="43"/>
      <c r="H528" s="179"/>
    </row>
    <row r="529" spans="1:8" ht="15.75" x14ac:dyDescent="0.25">
      <c r="A529" s="45" t="s">
        <v>112</v>
      </c>
      <c r="B529" s="82">
        <f>B530-B531</f>
        <v>0</v>
      </c>
      <c r="C529" s="236"/>
      <c r="D529" s="191" t="s">
        <v>101</v>
      </c>
      <c r="F529" s="180"/>
      <c r="G529" s="43"/>
      <c r="H529" s="179"/>
    </row>
    <row r="530" spans="1:8" ht="15.75" x14ac:dyDescent="0.25">
      <c r="A530" s="45" t="s">
        <v>113</v>
      </c>
      <c r="B530" s="82">
        <v>0</v>
      </c>
      <c r="C530" s="236"/>
      <c r="D530" s="191" t="s">
        <v>103</v>
      </c>
      <c r="F530" s="180"/>
      <c r="G530" s="43"/>
      <c r="H530" s="179"/>
    </row>
    <row r="531" spans="1:8" ht="15.75" x14ac:dyDescent="0.25">
      <c r="A531" s="45" t="s">
        <v>109</v>
      </c>
      <c r="B531" s="82">
        <v>0</v>
      </c>
      <c r="C531" s="236"/>
      <c r="D531" s="191" t="s">
        <v>105</v>
      </c>
      <c r="F531" s="180"/>
      <c r="G531" s="43"/>
      <c r="H531" s="179"/>
    </row>
    <row r="532" spans="1:8" ht="15.75" x14ac:dyDescent="0.25">
      <c r="A532" s="46" t="s">
        <v>114</v>
      </c>
      <c r="B532" s="82">
        <f>B533-B534</f>
        <v>-8.8999999999999986</v>
      </c>
      <c r="C532" s="236"/>
      <c r="D532" s="191" t="s">
        <v>107</v>
      </c>
      <c r="F532" s="180"/>
      <c r="G532" s="43"/>
      <c r="H532" s="179"/>
    </row>
    <row r="533" spans="1:8" ht="15.75" x14ac:dyDescent="0.25">
      <c r="A533" s="45" t="s">
        <v>113</v>
      </c>
      <c r="B533" s="82">
        <v>4.8</v>
      </c>
      <c r="C533" s="236"/>
      <c r="D533" s="191" t="s">
        <v>115</v>
      </c>
      <c r="F533" s="180"/>
      <c r="G533" s="43"/>
      <c r="H533" s="179"/>
    </row>
    <row r="534" spans="1:8" ht="15.75" x14ac:dyDescent="0.25">
      <c r="A534" s="45" t="s">
        <v>116</v>
      </c>
      <c r="B534" s="82">
        <v>13.7</v>
      </c>
      <c r="C534" s="236"/>
      <c r="D534" s="191" t="s">
        <v>117</v>
      </c>
      <c r="F534" s="180"/>
      <c r="G534" s="43"/>
      <c r="H534" s="179"/>
    </row>
    <row r="535" spans="1:8" ht="15.75" x14ac:dyDescent="0.25">
      <c r="A535" s="44" t="s">
        <v>118</v>
      </c>
      <c r="B535" s="82">
        <f>B536+B547+B550</f>
        <v>-1157.9000000000001</v>
      </c>
      <c r="C535" s="236"/>
      <c r="D535" s="192" t="s">
        <v>119</v>
      </c>
      <c r="F535" s="180"/>
      <c r="G535" s="43"/>
      <c r="H535" s="179"/>
    </row>
    <row r="536" spans="1:8" ht="15.75" x14ac:dyDescent="0.25">
      <c r="A536" s="47" t="s">
        <v>120</v>
      </c>
      <c r="B536" s="82">
        <f>B537-B542</f>
        <v>1435</v>
      </c>
      <c r="C536" s="236"/>
      <c r="D536" s="200" t="s">
        <v>121</v>
      </c>
      <c r="F536" s="180"/>
      <c r="G536" s="43"/>
      <c r="H536" s="179"/>
    </row>
    <row r="537" spans="1:8" ht="15.75" x14ac:dyDescent="0.25">
      <c r="A537" s="199" t="s">
        <v>122</v>
      </c>
      <c r="B537" s="82">
        <f>B538+B539+B540+B541</f>
        <v>586.1</v>
      </c>
      <c r="C537" s="236"/>
      <c r="D537" s="191" t="s">
        <v>123</v>
      </c>
      <c r="F537" s="180"/>
      <c r="G537" s="43"/>
      <c r="H537" s="179"/>
    </row>
    <row r="538" spans="1:8" ht="15.75" x14ac:dyDescent="0.25">
      <c r="A538" s="201" t="s">
        <v>124</v>
      </c>
      <c r="B538" s="82">
        <v>-54.3</v>
      </c>
      <c r="C538" s="236"/>
      <c r="D538" s="191" t="s">
        <v>125</v>
      </c>
      <c r="F538" s="180"/>
      <c r="G538" s="43"/>
      <c r="H538" s="179"/>
    </row>
    <row r="539" spans="1:8" ht="15.75" x14ac:dyDescent="0.25">
      <c r="A539" s="48" t="s">
        <v>126</v>
      </c>
      <c r="B539" s="82">
        <v>-1969</v>
      </c>
      <c r="C539" s="236"/>
      <c r="D539" s="191" t="s">
        <v>127</v>
      </c>
      <c r="F539" s="180"/>
      <c r="G539" s="43"/>
      <c r="H539" s="179"/>
    </row>
    <row r="540" spans="1:8" ht="15.75" x14ac:dyDescent="0.25">
      <c r="A540" s="201" t="s">
        <v>128</v>
      </c>
      <c r="B540" s="82">
        <v>2590</v>
      </c>
      <c r="C540" s="236"/>
      <c r="D540" s="191" t="s">
        <v>129</v>
      </c>
      <c r="F540" s="180"/>
      <c r="G540" s="43"/>
      <c r="H540" s="179"/>
    </row>
    <row r="541" spans="1:8" ht="15.75" x14ac:dyDescent="0.25">
      <c r="A541" s="201" t="s">
        <v>130</v>
      </c>
      <c r="B541" s="82">
        <v>19.399999999999999</v>
      </c>
      <c r="C541" s="236"/>
      <c r="D541" s="191" t="s">
        <v>131</v>
      </c>
      <c r="F541" s="180"/>
      <c r="G541" s="43"/>
      <c r="H541" s="179"/>
    </row>
    <row r="542" spans="1:8" ht="15.75" x14ac:dyDescent="0.25">
      <c r="A542" s="199" t="s">
        <v>110</v>
      </c>
      <c r="B542" s="82">
        <f>B543+B544+B545+B546</f>
        <v>-848.89999999999986</v>
      </c>
      <c r="C542" s="236"/>
      <c r="D542" s="193" t="s">
        <v>132</v>
      </c>
      <c r="F542" s="180"/>
      <c r="G542" s="43"/>
      <c r="H542" s="179"/>
    </row>
    <row r="543" spans="1:8" ht="15.75" x14ac:dyDescent="0.25">
      <c r="A543" s="202" t="s">
        <v>133</v>
      </c>
      <c r="B543" s="82">
        <v>-3137.2</v>
      </c>
      <c r="C543" s="236"/>
      <c r="D543" s="191" t="s">
        <v>134</v>
      </c>
      <c r="F543" s="180"/>
      <c r="G543" s="43"/>
      <c r="H543" s="179"/>
    </row>
    <row r="544" spans="1:8" ht="15.75" x14ac:dyDescent="0.25">
      <c r="A544" s="201" t="s">
        <v>135</v>
      </c>
      <c r="B544" s="82">
        <v>3205.5</v>
      </c>
      <c r="C544" s="236"/>
      <c r="D544" s="191" t="s">
        <v>136</v>
      </c>
      <c r="F544" s="180"/>
      <c r="G544" s="43"/>
      <c r="H544" s="179"/>
    </row>
    <row r="545" spans="1:8" ht="15.75" x14ac:dyDescent="0.25">
      <c r="A545" s="201" t="s">
        <v>137</v>
      </c>
      <c r="B545" s="82">
        <v>-917.2</v>
      </c>
      <c r="C545" s="236"/>
      <c r="D545" s="191" t="s">
        <v>138</v>
      </c>
      <c r="F545" s="180"/>
      <c r="G545" s="43"/>
      <c r="H545" s="179"/>
    </row>
    <row r="546" spans="1:8" ht="15.75" x14ac:dyDescent="0.25">
      <c r="A546" s="201" t="s">
        <v>128</v>
      </c>
      <c r="B546" s="82">
        <v>0</v>
      </c>
      <c r="C546" s="236"/>
      <c r="D546" s="191" t="s">
        <v>129</v>
      </c>
      <c r="F546" s="180"/>
      <c r="G546" s="43"/>
      <c r="H546" s="179"/>
    </row>
    <row r="547" spans="1:8" ht="30" customHeight="1" x14ac:dyDescent="0.25">
      <c r="A547" s="49" t="s">
        <v>140</v>
      </c>
      <c r="B547" s="82">
        <f>B548-B549</f>
        <v>-2697.9</v>
      </c>
      <c r="C547" s="236"/>
      <c r="D547" s="203" t="s">
        <v>267</v>
      </c>
      <c r="F547" s="180"/>
      <c r="G547" s="43"/>
      <c r="H547" s="179"/>
    </row>
    <row r="548" spans="1:8" ht="15.75" x14ac:dyDescent="0.25">
      <c r="A548" s="199" t="s">
        <v>142</v>
      </c>
      <c r="B548" s="82">
        <v>-3222.3</v>
      </c>
      <c r="C548" s="236"/>
      <c r="D548" s="189" t="s">
        <v>143</v>
      </c>
      <c r="F548" s="180"/>
      <c r="G548" s="43"/>
      <c r="H548" s="179"/>
    </row>
    <row r="549" spans="1:8" ht="15.75" x14ac:dyDescent="0.25">
      <c r="A549" s="199" t="s">
        <v>144</v>
      </c>
      <c r="B549" s="82">
        <v>-524.4</v>
      </c>
      <c r="C549" s="236"/>
      <c r="D549" s="189" t="s">
        <v>145</v>
      </c>
      <c r="F549" s="180"/>
      <c r="G549" s="43"/>
      <c r="H549" s="179"/>
    </row>
    <row r="550" spans="1:8" ht="15.75" x14ac:dyDescent="0.25">
      <c r="A550" s="50" t="s">
        <v>146</v>
      </c>
      <c r="B550" s="82">
        <v>105</v>
      </c>
      <c r="C550" s="236"/>
      <c r="D550" s="200" t="s">
        <v>150</v>
      </c>
      <c r="F550" s="180"/>
      <c r="G550" s="43"/>
      <c r="H550" s="179"/>
    </row>
    <row r="551" spans="1:8" ht="15.75" x14ac:dyDescent="0.25">
      <c r="A551" s="51" t="s">
        <v>151</v>
      </c>
      <c r="B551" s="82">
        <f>B554</f>
        <v>-8344.1</v>
      </c>
      <c r="C551" s="236"/>
      <c r="D551" s="192" t="s">
        <v>152</v>
      </c>
      <c r="F551" s="180"/>
      <c r="G551" s="43"/>
      <c r="H551" s="179"/>
    </row>
    <row r="552" spans="1:8" ht="15.75" x14ac:dyDescent="0.25">
      <c r="A552" s="45" t="s">
        <v>153</v>
      </c>
      <c r="B552" s="82">
        <f>B553</f>
        <v>-8344.1</v>
      </c>
      <c r="C552" s="236"/>
      <c r="D552" s="191" t="s">
        <v>154</v>
      </c>
      <c r="F552" s="180"/>
      <c r="G552" s="43"/>
      <c r="H552" s="179"/>
    </row>
    <row r="553" spans="1:8" ht="15.75" x14ac:dyDescent="0.25">
      <c r="A553" s="204" t="s">
        <v>155</v>
      </c>
      <c r="B553" s="82">
        <f>B554</f>
        <v>-8344.1</v>
      </c>
      <c r="C553" s="236"/>
      <c r="D553" s="191" t="s">
        <v>156</v>
      </c>
      <c r="F553" s="180"/>
      <c r="G553" s="43"/>
      <c r="H553" s="179"/>
    </row>
    <row r="554" spans="1:8" ht="15.75" x14ac:dyDescent="0.25">
      <c r="A554" s="204" t="s">
        <v>157</v>
      </c>
      <c r="B554" s="82">
        <f>B555+B556+B557+B558</f>
        <v>-8344.1</v>
      </c>
      <c r="C554" s="236"/>
      <c r="D554" s="191" t="s">
        <v>158</v>
      </c>
      <c r="F554" s="180"/>
      <c r="G554" s="43"/>
      <c r="H554" s="179"/>
    </row>
    <row r="555" spans="1:8" ht="15.75" x14ac:dyDescent="0.25">
      <c r="A555" s="205" t="s">
        <v>159</v>
      </c>
      <c r="B555" s="82">
        <v>0</v>
      </c>
      <c r="C555" s="236"/>
      <c r="D555" s="206" t="s">
        <v>160</v>
      </c>
      <c r="F555" s="180"/>
      <c r="G555" s="43"/>
      <c r="H555" s="179"/>
    </row>
    <row r="556" spans="1:8" ht="15.75" x14ac:dyDescent="0.25">
      <c r="A556" s="205" t="s">
        <v>161</v>
      </c>
      <c r="B556" s="82">
        <v>-76.2</v>
      </c>
      <c r="C556" s="236"/>
      <c r="D556" s="206" t="s">
        <v>162</v>
      </c>
      <c r="F556" s="180"/>
      <c r="G556" s="43"/>
      <c r="H556" s="179"/>
    </row>
    <row r="557" spans="1:8" ht="15.75" x14ac:dyDescent="0.25">
      <c r="A557" s="205" t="s">
        <v>163</v>
      </c>
      <c r="B557" s="82">
        <v>167.2</v>
      </c>
      <c r="C557" s="236"/>
      <c r="D557" s="206" t="s">
        <v>164</v>
      </c>
      <c r="F557" s="180"/>
      <c r="G557" s="43"/>
      <c r="H557" s="179"/>
    </row>
    <row r="558" spans="1:8" ht="15.75" x14ac:dyDescent="0.25">
      <c r="A558" s="205" t="s">
        <v>165</v>
      </c>
      <c r="B558" s="82">
        <f>B559+B562+B566</f>
        <v>-8435.1</v>
      </c>
      <c r="C558" s="236"/>
      <c r="D558" s="206" t="s">
        <v>166</v>
      </c>
      <c r="F558" s="180"/>
      <c r="G558" s="43"/>
      <c r="H558" s="179"/>
    </row>
    <row r="559" spans="1:8" ht="15.75" x14ac:dyDescent="0.25">
      <c r="A559" s="207" t="s">
        <v>167</v>
      </c>
      <c r="B559" s="82">
        <f>B560+B561</f>
        <v>1337.8999999999999</v>
      </c>
      <c r="C559" s="236"/>
      <c r="D559" s="208" t="s">
        <v>168</v>
      </c>
      <c r="F559" s="180"/>
      <c r="G559" s="43"/>
      <c r="H559" s="179"/>
    </row>
    <row r="560" spans="1:8" ht="15.75" x14ac:dyDescent="0.25">
      <c r="A560" s="209" t="s">
        <v>169</v>
      </c>
      <c r="B560" s="82">
        <v>2434.1</v>
      </c>
      <c r="C560" s="236"/>
      <c r="D560" s="194" t="s">
        <v>170</v>
      </c>
      <c r="F560" s="180"/>
      <c r="G560" s="43"/>
      <c r="H560" s="179"/>
    </row>
    <row r="561" spans="1:8" ht="15.75" x14ac:dyDescent="0.25">
      <c r="A561" s="209" t="s">
        <v>171</v>
      </c>
      <c r="B561" s="82">
        <v>-1096.2</v>
      </c>
      <c r="C561" s="236"/>
      <c r="D561" s="189" t="s">
        <v>172</v>
      </c>
      <c r="F561" s="180"/>
      <c r="G561" s="43"/>
      <c r="H561" s="179"/>
    </row>
    <row r="562" spans="1:8" ht="15.75" x14ac:dyDescent="0.25">
      <c r="A562" s="207" t="s">
        <v>173</v>
      </c>
      <c r="B562" s="82">
        <f>B563+B564+B565</f>
        <v>-9773</v>
      </c>
      <c r="C562" s="236"/>
      <c r="D562" s="208" t="s">
        <v>174</v>
      </c>
      <c r="F562" s="180"/>
      <c r="G562" s="43"/>
      <c r="H562" s="179"/>
    </row>
    <row r="563" spans="1:8" ht="15.75" x14ac:dyDescent="0.25">
      <c r="A563" s="210" t="s">
        <v>175</v>
      </c>
      <c r="B563" s="82">
        <v>0</v>
      </c>
      <c r="C563" s="236"/>
      <c r="D563" s="189" t="s">
        <v>176</v>
      </c>
      <c r="F563" s="180"/>
      <c r="G563" s="43"/>
      <c r="H563" s="179"/>
    </row>
    <row r="564" spans="1:8" ht="15.75" x14ac:dyDescent="0.25">
      <c r="A564" s="210" t="s">
        <v>177</v>
      </c>
      <c r="B564" s="82">
        <v>0</v>
      </c>
      <c r="C564" s="236"/>
      <c r="D564" s="189" t="s">
        <v>178</v>
      </c>
      <c r="F564" s="180"/>
      <c r="G564" s="43"/>
      <c r="H564" s="179"/>
    </row>
    <row r="565" spans="1:8" ht="13.5" customHeight="1" x14ac:dyDescent="0.25">
      <c r="A565" s="52" t="s">
        <v>179</v>
      </c>
      <c r="B565" s="82">
        <v>-9773</v>
      </c>
      <c r="C565" s="236"/>
      <c r="D565" s="242" t="s">
        <v>180</v>
      </c>
      <c r="F565" s="180"/>
      <c r="G565" s="43"/>
      <c r="H565" s="179"/>
    </row>
    <row r="566" spans="1:8" ht="15.75" x14ac:dyDescent="0.25">
      <c r="A566" s="207" t="s">
        <v>181</v>
      </c>
      <c r="B566" s="82">
        <v>0</v>
      </c>
      <c r="C566" s="236"/>
      <c r="D566" s="208" t="s">
        <v>182</v>
      </c>
      <c r="F566" s="180"/>
      <c r="G566" s="43"/>
      <c r="H566" s="179"/>
    </row>
    <row r="567" spans="1:8" ht="45.75" customHeight="1" thickBot="1" x14ac:dyDescent="0.3">
      <c r="A567" s="76" t="s">
        <v>262</v>
      </c>
      <c r="B567" s="86">
        <f>B516-(B464+B513)</f>
        <v>-4991.8000000000038</v>
      </c>
      <c r="C567" s="236"/>
      <c r="D567" s="212" t="s">
        <v>223</v>
      </c>
      <c r="F567" s="180"/>
      <c r="G567" s="43"/>
      <c r="H567" s="179"/>
    </row>
    <row r="568" spans="1:8" ht="1.5" customHeight="1" x14ac:dyDescent="0.25">
      <c r="A568" s="213"/>
      <c r="B568" s="213"/>
      <c r="C568" s="213"/>
      <c r="D568" s="213"/>
    </row>
    <row r="569" spans="1:8" ht="45" customHeight="1" x14ac:dyDescent="0.25">
      <c r="A569" s="214" t="s">
        <v>185</v>
      </c>
      <c r="B569" s="213"/>
      <c r="C569" s="213"/>
      <c r="D569" s="243" t="s">
        <v>194</v>
      </c>
    </row>
    <row r="570" spans="1:8" ht="15" x14ac:dyDescent="0.25">
      <c r="A570" s="213"/>
      <c r="B570" s="213"/>
      <c r="C570" s="213"/>
      <c r="D570" s="213"/>
    </row>
    <row r="571" spans="1:8" ht="15" x14ac:dyDescent="0.25">
      <c r="A571" s="213"/>
      <c r="B571" s="213"/>
      <c r="C571" s="213"/>
      <c r="D571" s="213"/>
    </row>
    <row r="572" spans="1:8" ht="15" x14ac:dyDescent="0.25">
      <c r="A572" s="213"/>
      <c r="B572" s="213"/>
      <c r="C572" s="213"/>
      <c r="D572" s="213"/>
    </row>
    <row r="573" spans="1:8" ht="15" x14ac:dyDescent="0.25">
      <c r="A573" s="213"/>
      <c r="B573" s="213"/>
      <c r="C573" s="213"/>
      <c r="D573" s="213"/>
    </row>
  </sheetData>
  <mergeCells count="28">
    <mergeCell ref="B52:C52"/>
    <mergeCell ref="A1:D1"/>
    <mergeCell ref="A2:D2"/>
    <mergeCell ref="B3:C3"/>
    <mergeCell ref="A50:D50"/>
    <mergeCell ref="A51:D51"/>
    <mergeCell ref="B278:C278"/>
    <mergeCell ref="A113:D113"/>
    <mergeCell ref="A114:D114"/>
    <mergeCell ref="B115:C115"/>
    <mergeCell ref="A162:D162"/>
    <mergeCell ref="A163:D163"/>
    <mergeCell ref="B164:C164"/>
    <mergeCell ref="A227:D227"/>
    <mergeCell ref="A228:D228"/>
    <mergeCell ref="B229:C229"/>
    <mergeCell ref="A276:D276"/>
    <mergeCell ref="A277:D277"/>
    <mergeCell ref="A459:D459"/>
    <mergeCell ref="A460:D460"/>
    <mergeCell ref="A509:D509"/>
    <mergeCell ref="A510:D510"/>
    <mergeCell ref="A341:D341"/>
    <mergeCell ref="A342:D342"/>
    <mergeCell ref="B344:C344"/>
    <mergeCell ref="A391:D391"/>
    <mergeCell ref="A392:D392"/>
    <mergeCell ref="B393:C393"/>
  </mergeCells>
  <printOptions horizontalCentered="1" verticalCentered="1"/>
  <pageMargins left="0" right="0" top="0" bottom="0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1"/>
  <sheetViews>
    <sheetView topLeftCell="A3" workbookViewId="0">
      <selection activeCell="E11" sqref="E11"/>
    </sheetView>
  </sheetViews>
  <sheetFormatPr defaultRowHeight="14.25" x14ac:dyDescent="0.2"/>
  <cols>
    <col min="1" max="1" width="51.25" customWidth="1"/>
    <col min="2" max="3" width="10.125" bestFit="1" customWidth="1"/>
    <col min="4" max="4" width="47.25" customWidth="1"/>
    <col min="6" max="6" width="10" customWidth="1"/>
    <col min="7" max="7" width="22.25" customWidth="1"/>
    <col min="8" max="8" width="19" customWidth="1"/>
  </cols>
  <sheetData>
    <row r="1" spans="1:4" ht="20.25" hidden="1" x14ac:dyDescent="0.3">
      <c r="A1" s="382" t="s">
        <v>196</v>
      </c>
      <c r="B1" s="382"/>
      <c r="C1" s="382"/>
      <c r="D1" s="382"/>
    </row>
    <row r="2" spans="1:4" ht="20.25" hidden="1" x14ac:dyDescent="0.3">
      <c r="A2" s="382" t="s">
        <v>197</v>
      </c>
      <c r="B2" s="382"/>
      <c r="C2" s="382"/>
      <c r="D2" s="382"/>
    </row>
    <row r="3" spans="1:4" ht="18.75" x14ac:dyDescent="0.3">
      <c r="A3" s="376" t="s">
        <v>370</v>
      </c>
      <c r="B3" s="376"/>
      <c r="C3" s="376"/>
      <c r="D3" s="376"/>
    </row>
    <row r="4" spans="1:4" ht="18.75" x14ac:dyDescent="0.3">
      <c r="A4" s="366" t="s">
        <v>230</v>
      </c>
      <c r="B4" s="366"/>
      <c r="C4" s="366"/>
      <c r="D4" s="366"/>
    </row>
    <row r="5" spans="1:4" ht="15.75" x14ac:dyDescent="0.25">
      <c r="A5" s="216" t="s">
        <v>0</v>
      </c>
      <c r="B5" s="369"/>
      <c r="C5" s="369"/>
      <c r="D5" s="217" t="s">
        <v>243</v>
      </c>
    </row>
    <row r="6" spans="1:4" ht="15.75" x14ac:dyDescent="0.25">
      <c r="A6" s="2" t="s">
        <v>2</v>
      </c>
      <c r="B6" s="57" t="s">
        <v>3</v>
      </c>
      <c r="C6" s="57" t="s">
        <v>4</v>
      </c>
      <c r="D6" s="193" t="s">
        <v>5</v>
      </c>
    </row>
    <row r="7" spans="1:4" ht="15.75" x14ac:dyDescent="0.25">
      <c r="A7" s="4" t="s">
        <v>6</v>
      </c>
      <c r="B7" s="35">
        <f>B8+B28+B31+B38</f>
        <v>3845.5000000000009</v>
      </c>
      <c r="C7" s="35"/>
      <c r="D7" s="192" t="s">
        <v>7</v>
      </c>
    </row>
    <row r="8" spans="1:4" ht="15.75" x14ac:dyDescent="0.25">
      <c r="A8" s="2" t="s">
        <v>8</v>
      </c>
      <c r="B8" s="35">
        <f>B9-B17</f>
        <v>6001.8000000000011</v>
      </c>
      <c r="C8" s="35"/>
      <c r="D8" s="192" t="s">
        <v>9</v>
      </c>
    </row>
    <row r="9" spans="1:4" ht="15.75" x14ac:dyDescent="0.25">
      <c r="A9" s="17" t="s">
        <v>10</v>
      </c>
      <c r="B9" s="35">
        <f>B10+B13+B16</f>
        <v>14162.300000000001</v>
      </c>
      <c r="C9" s="35"/>
      <c r="D9" s="189" t="s">
        <v>11</v>
      </c>
    </row>
    <row r="10" spans="1:4" ht="15.75" x14ac:dyDescent="0.25">
      <c r="A10" s="18" t="s">
        <v>12</v>
      </c>
      <c r="B10" s="35">
        <f>B11+B12</f>
        <v>14101.1</v>
      </c>
      <c r="C10" s="35"/>
      <c r="D10" s="190" t="s">
        <v>13</v>
      </c>
    </row>
    <row r="11" spans="1:4" ht="15.75" x14ac:dyDescent="0.25">
      <c r="A11" s="18" t="s">
        <v>14</v>
      </c>
      <c r="B11" s="35">
        <v>14101.1</v>
      </c>
      <c r="C11" s="35"/>
      <c r="D11" s="190" t="s">
        <v>15</v>
      </c>
    </row>
    <row r="12" spans="1:4" ht="15.75" x14ac:dyDescent="0.25">
      <c r="A12" s="18" t="s">
        <v>16</v>
      </c>
      <c r="B12" s="35">
        <v>0</v>
      </c>
      <c r="C12" s="35"/>
      <c r="D12" s="190" t="s">
        <v>17</v>
      </c>
    </row>
    <row r="13" spans="1:4" ht="15.75" x14ac:dyDescent="0.25">
      <c r="A13" s="18" t="s">
        <v>18</v>
      </c>
      <c r="B13" s="35">
        <f>B14+B15</f>
        <v>46.2</v>
      </c>
      <c r="C13" s="35"/>
      <c r="D13" s="190" t="s">
        <v>19</v>
      </c>
    </row>
    <row r="14" spans="1:4" ht="15.75" x14ac:dyDescent="0.25">
      <c r="A14" s="18" t="s">
        <v>20</v>
      </c>
      <c r="B14" s="35">
        <v>31.7</v>
      </c>
      <c r="C14" s="35"/>
      <c r="D14" s="190" t="s">
        <v>21</v>
      </c>
    </row>
    <row r="15" spans="1:4" ht="15.75" x14ac:dyDescent="0.25">
      <c r="A15" s="18" t="s">
        <v>16</v>
      </c>
      <c r="B15" s="35">
        <v>14.5</v>
      </c>
      <c r="C15" s="35"/>
      <c r="D15" s="190" t="s">
        <v>17</v>
      </c>
    </row>
    <row r="16" spans="1:4" ht="18.75" customHeight="1" x14ac:dyDescent="0.25">
      <c r="A16" s="19" t="s">
        <v>22</v>
      </c>
      <c r="B16" s="35">
        <v>15</v>
      </c>
      <c r="C16" s="35"/>
      <c r="D16" s="190" t="s">
        <v>23</v>
      </c>
    </row>
    <row r="17" spans="1:4" ht="15.75" x14ac:dyDescent="0.25">
      <c r="A17" s="17" t="s">
        <v>24</v>
      </c>
      <c r="B17" s="35">
        <f>B18+B24</f>
        <v>8160.5</v>
      </c>
      <c r="C17" s="35">
        <f t="shared" ref="C17" si="0">C18+C24</f>
        <v>9600.6</v>
      </c>
      <c r="D17" s="189" t="s">
        <v>25</v>
      </c>
    </row>
    <row r="18" spans="1:4" ht="15.75" x14ac:dyDescent="0.25">
      <c r="A18" s="20" t="s">
        <v>26</v>
      </c>
      <c r="B18" s="35">
        <f>B19+B20+B21+B22+B23</f>
        <v>1473.9</v>
      </c>
      <c r="C18" s="35">
        <f t="shared" ref="C18" si="1">C19+C20+C21+C22+C23</f>
        <v>1734</v>
      </c>
      <c r="D18" s="191" t="s">
        <v>27</v>
      </c>
    </row>
    <row r="19" spans="1:4" ht="15.75" x14ac:dyDescent="0.25">
      <c r="A19" s="21" t="s">
        <v>28</v>
      </c>
      <c r="B19" s="35">
        <v>781.6</v>
      </c>
      <c r="C19" s="35">
        <v>919.5</v>
      </c>
      <c r="D19" s="189" t="s">
        <v>29</v>
      </c>
    </row>
    <row r="20" spans="1:4" ht="15.75" x14ac:dyDescent="0.25">
      <c r="A20" s="21" t="s">
        <v>30</v>
      </c>
      <c r="B20" s="35">
        <v>115.3</v>
      </c>
      <c r="C20" s="35">
        <v>135.69999999999999</v>
      </c>
      <c r="D20" s="189" t="s">
        <v>31</v>
      </c>
    </row>
    <row r="21" spans="1:4" ht="15.75" x14ac:dyDescent="0.25">
      <c r="A21" s="20" t="s">
        <v>32</v>
      </c>
      <c r="B21" s="35">
        <v>503.4</v>
      </c>
      <c r="C21" s="35">
        <v>592.20000000000005</v>
      </c>
      <c r="D21" s="189" t="s">
        <v>33</v>
      </c>
    </row>
    <row r="22" spans="1:4" ht="15.75" x14ac:dyDescent="0.25">
      <c r="A22" s="20" t="s">
        <v>34</v>
      </c>
      <c r="B22" s="35">
        <v>71.2</v>
      </c>
      <c r="C22" s="35">
        <v>83.8</v>
      </c>
      <c r="D22" s="189" t="s">
        <v>35</v>
      </c>
    </row>
    <row r="23" spans="1:4" ht="15.75" x14ac:dyDescent="0.25">
      <c r="A23" s="20" t="s">
        <v>36</v>
      </c>
      <c r="B23" s="35">
        <v>2.4</v>
      </c>
      <c r="C23" s="35">
        <v>2.8</v>
      </c>
      <c r="D23" s="189" t="s">
        <v>37</v>
      </c>
    </row>
    <row r="24" spans="1:4" ht="15.75" x14ac:dyDescent="0.25">
      <c r="A24" s="20" t="s">
        <v>38</v>
      </c>
      <c r="B24" s="35">
        <f t="shared" ref="B24:C24" si="2">B25+B26+B27</f>
        <v>6686.6</v>
      </c>
      <c r="C24" s="35">
        <f t="shared" si="2"/>
        <v>7866.6</v>
      </c>
      <c r="D24" s="191" t="s">
        <v>39</v>
      </c>
    </row>
    <row r="25" spans="1:4" ht="15.75" x14ac:dyDescent="0.25">
      <c r="A25" s="22" t="s">
        <v>40</v>
      </c>
      <c r="B25" s="35">
        <v>1671.6</v>
      </c>
      <c r="C25" s="35">
        <v>1966.6</v>
      </c>
      <c r="D25" s="189" t="s">
        <v>41</v>
      </c>
    </row>
    <row r="26" spans="1:4" ht="15.75" x14ac:dyDescent="0.25">
      <c r="A26" s="22" t="s">
        <v>42</v>
      </c>
      <c r="B26" s="35">
        <v>5015</v>
      </c>
      <c r="C26" s="35">
        <v>5900</v>
      </c>
      <c r="D26" s="189" t="s">
        <v>43</v>
      </c>
    </row>
    <row r="27" spans="1:4" ht="15.75" x14ac:dyDescent="0.25">
      <c r="A27" s="22" t="s">
        <v>44</v>
      </c>
      <c r="B27" s="35">
        <v>0</v>
      </c>
      <c r="C27" s="35">
        <v>0</v>
      </c>
      <c r="D27" s="189" t="s">
        <v>45</v>
      </c>
    </row>
    <row r="28" spans="1:4" ht="15.75" x14ac:dyDescent="0.25">
      <c r="A28" s="2" t="s">
        <v>46</v>
      </c>
      <c r="B28" s="35">
        <f>B29-B30</f>
        <v>-2449.6</v>
      </c>
      <c r="C28" s="35"/>
      <c r="D28" s="192" t="s">
        <v>47</v>
      </c>
    </row>
    <row r="29" spans="1:4" ht="15.75" x14ac:dyDescent="0.25">
      <c r="A29" s="17" t="s">
        <v>48</v>
      </c>
      <c r="B29" s="35">
        <v>1283.9000000000001</v>
      </c>
      <c r="C29" s="35"/>
      <c r="D29" s="189" t="s">
        <v>49</v>
      </c>
    </row>
    <row r="30" spans="1:4" ht="15.75" x14ac:dyDescent="0.25">
      <c r="A30" s="17" t="s">
        <v>50</v>
      </c>
      <c r="B30" s="35">
        <v>3733.5</v>
      </c>
      <c r="C30" s="35"/>
      <c r="D30" s="193" t="s">
        <v>51</v>
      </c>
    </row>
    <row r="31" spans="1:4" ht="15.75" x14ac:dyDescent="0.25">
      <c r="A31" s="2" t="s">
        <v>52</v>
      </c>
      <c r="B31" s="35">
        <f>B32+B33</f>
        <v>-18.899999999999999</v>
      </c>
      <c r="C31" s="35"/>
      <c r="D31" s="192" t="s">
        <v>53</v>
      </c>
    </row>
    <row r="32" spans="1:4" ht="15.75" x14ac:dyDescent="0.25">
      <c r="A32" s="23" t="s">
        <v>54</v>
      </c>
      <c r="B32" s="35">
        <v>7.6</v>
      </c>
      <c r="C32" s="35"/>
      <c r="D32" s="194" t="s">
        <v>55</v>
      </c>
    </row>
    <row r="33" spans="1:4" ht="15.75" x14ac:dyDescent="0.25">
      <c r="A33" s="23" t="s">
        <v>56</v>
      </c>
      <c r="B33" s="35">
        <f>B34-B35</f>
        <v>-26.5</v>
      </c>
      <c r="C33" s="35"/>
      <c r="D33" s="194" t="s">
        <v>57</v>
      </c>
    </row>
    <row r="34" spans="1:4" ht="15.75" x14ac:dyDescent="0.25">
      <c r="A34" s="24" t="s">
        <v>58</v>
      </c>
      <c r="B34" s="35">
        <v>76.2</v>
      </c>
      <c r="C34" s="35"/>
      <c r="D34" s="194" t="s">
        <v>59</v>
      </c>
    </row>
    <row r="35" spans="1:4" ht="15.75" x14ac:dyDescent="0.25">
      <c r="A35" s="24" t="s">
        <v>60</v>
      </c>
      <c r="B35" s="35">
        <f t="shared" ref="B35" si="3">B36+B37</f>
        <v>102.7</v>
      </c>
      <c r="C35" s="35"/>
      <c r="D35" s="194" t="s">
        <v>61</v>
      </c>
    </row>
    <row r="36" spans="1:4" ht="15.75" x14ac:dyDescent="0.25">
      <c r="A36" s="25" t="s">
        <v>62</v>
      </c>
      <c r="B36" s="35">
        <v>0</v>
      </c>
      <c r="C36" s="35"/>
      <c r="D36" s="195" t="s">
        <v>220</v>
      </c>
    </row>
    <row r="37" spans="1:4" ht="15.75" x14ac:dyDescent="0.25">
      <c r="A37" s="25" t="s">
        <v>63</v>
      </c>
      <c r="B37" s="35">
        <v>102.7</v>
      </c>
      <c r="C37" s="35"/>
      <c r="D37" s="195" t="s">
        <v>221</v>
      </c>
    </row>
    <row r="38" spans="1:4" ht="15.75" x14ac:dyDescent="0.25">
      <c r="A38" s="2" t="s">
        <v>64</v>
      </c>
      <c r="B38" s="35">
        <f>B39+B40</f>
        <v>312.20000000000005</v>
      </c>
      <c r="C38" s="35"/>
      <c r="D38" s="192" t="s">
        <v>65</v>
      </c>
    </row>
    <row r="39" spans="1:4" ht="15.75" x14ac:dyDescent="0.25">
      <c r="A39" s="23" t="s">
        <v>66</v>
      </c>
      <c r="B39" s="35">
        <v>202.4</v>
      </c>
      <c r="C39" s="35"/>
      <c r="D39" s="189" t="s">
        <v>67</v>
      </c>
    </row>
    <row r="40" spans="1:4" ht="15.75" x14ac:dyDescent="0.25">
      <c r="A40" s="23" t="s">
        <v>68</v>
      </c>
      <c r="B40" s="35">
        <f>B41-B44</f>
        <v>109.80000000000001</v>
      </c>
      <c r="C40" s="35"/>
      <c r="D40" s="189" t="s">
        <v>69</v>
      </c>
    </row>
    <row r="41" spans="1:4" ht="15.75" x14ac:dyDescent="0.25">
      <c r="A41" s="24" t="s">
        <v>189</v>
      </c>
      <c r="B41" s="35">
        <f>B42+B43</f>
        <v>113.4</v>
      </c>
      <c r="C41" s="35"/>
      <c r="D41" s="189" t="s">
        <v>70</v>
      </c>
    </row>
    <row r="42" spans="1:4" ht="15.75" x14ac:dyDescent="0.25">
      <c r="A42" s="26" t="s">
        <v>187</v>
      </c>
      <c r="B42" s="35">
        <v>104.5</v>
      </c>
      <c r="C42" s="35"/>
      <c r="D42" s="194" t="s">
        <v>71</v>
      </c>
    </row>
    <row r="43" spans="1:4" ht="15.75" x14ac:dyDescent="0.25">
      <c r="A43" s="26" t="s">
        <v>188</v>
      </c>
      <c r="B43" s="35">
        <v>8.9</v>
      </c>
      <c r="C43" s="35"/>
      <c r="D43" s="197" t="s">
        <v>72</v>
      </c>
    </row>
    <row r="44" spans="1:4" ht="15.75" x14ac:dyDescent="0.25">
      <c r="A44" s="24" t="s">
        <v>190</v>
      </c>
      <c r="B44" s="35">
        <f>B45+B46</f>
        <v>3.6</v>
      </c>
      <c r="C44" s="35"/>
      <c r="D44" s="189" t="s">
        <v>73</v>
      </c>
    </row>
    <row r="45" spans="1:4" ht="15.75" x14ac:dyDescent="0.25">
      <c r="A45" s="26" t="s">
        <v>191</v>
      </c>
      <c r="B45" s="35">
        <v>0</v>
      </c>
      <c r="C45" s="35"/>
      <c r="D45" s="194" t="s">
        <v>74</v>
      </c>
    </row>
    <row r="46" spans="1:4" ht="15.75" x14ac:dyDescent="0.25">
      <c r="A46" s="26" t="s">
        <v>192</v>
      </c>
      <c r="B46" s="35">
        <f>B47+B48</f>
        <v>3.6</v>
      </c>
      <c r="C46" s="35"/>
      <c r="D46" s="197" t="s">
        <v>75</v>
      </c>
    </row>
    <row r="47" spans="1:4" ht="15.75" x14ac:dyDescent="0.25">
      <c r="A47" s="22" t="s">
        <v>227</v>
      </c>
      <c r="B47" s="35">
        <v>0</v>
      </c>
      <c r="C47" s="35"/>
      <c r="D47" s="189" t="s">
        <v>76</v>
      </c>
    </row>
    <row r="48" spans="1:4" ht="15.75" x14ac:dyDescent="0.25">
      <c r="A48" s="22" t="s">
        <v>228</v>
      </c>
      <c r="B48" s="35">
        <v>3.6</v>
      </c>
      <c r="C48" s="35"/>
      <c r="D48" s="189" t="s">
        <v>77</v>
      </c>
    </row>
    <row r="49" spans="1:4" ht="17.25" customHeight="1" x14ac:dyDescent="0.25">
      <c r="A49" s="218" t="s">
        <v>78</v>
      </c>
      <c r="B49" s="271"/>
      <c r="C49" s="271"/>
      <c r="D49" s="219" t="s">
        <v>79</v>
      </c>
    </row>
    <row r="50" spans="1:4" ht="24.75" x14ac:dyDescent="0.25">
      <c r="A50" s="220" t="s">
        <v>306</v>
      </c>
      <c r="B50" s="221"/>
      <c r="C50" s="222"/>
      <c r="D50" s="223" t="s">
        <v>301</v>
      </c>
    </row>
    <row r="51" spans="1:4" ht="15" x14ac:dyDescent="0.25">
      <c r="A51" s="224" t="s">
        <v>212</v>
      </c>
      <c r="B51" s="271"/>
      <c r="C51" s="271"/>
      <c r="D51" s="225" t="s">
        <v>211</v>
      </c>
    </row>
    <row r="52" spans="1:4" ht="18.75" x14ac:dyDescent="0.3">
      <c r="A52" s="366" t="s">
        <v>229</v>
      </c>
      <c r="B52" s="366"/>
      <c r="C52" s="366"/>
      <c r="D52" s="366"/>
    </row>
    <row r="53" spans="1:4" ht="18.75" x14ac:dyDescent="0.3">
      <c r="A53" s="366" t="s">
        <v>230</v>
      </c>
      <c r="B53" s="366"/>
      <c r="C53" s="366"/>
      <c r="D53" s="366"/>
    </row>
    <row r="54" spans="1:4" ht="16.5" thickBot="1" x14ac:dyDescent="0.3">
      <c r="A54" s="226" t="s">
        <v>80</v>
      </c>
      <c r="B54" s="369"/>
      <c r="C54" s="369"/>
      <c r="D54" s="217" t="s">
        <v>243</v>
      </c>
    </row>
    <row r="55" spans="1:4" ht="15.75" x14ac:dyDescent="0.25">
      <c r="A55" s="7" t="s">
        <v>2</v>
      </c>
      <c r="B55" s="57" t="s">
        <v>3</v>
      </c>
      <c r="C55" s="57" t="s">
        <v>4</v>
      </c>
      <c r="D55" s="245" t="s">
        <v>81</v>
      </c>
    </row>
    <row r="56" spans="1:4" ht="15.75" x14ac:dyDescent="0.25">
      <c r="A56" s="8" t="s">
        <v>82</v>
      </c>
      <c r="B56" s="35">
        <f>B57-B58</f>
        <v>0.4</v>
      </c>
      <c r="C56" s="35"/>
      <c r="D56" s="246" t="s">
        <v>83</v>
      </c>
    </row>
    <row r="57" spans="1:4" ht="15.75" x14ac:dyDescent="0.25">
      <c r="A57" s="9" t="s">
        <v>84</v>
      </c>
      <c r="B57" s="35">
        <v>0.5</v>
      </c>
      <c r="C57" s="35"/>
      <c r="D57" s="247" t="s">
        <v>85</v>
      </c>
    </row>
    <row r="58" spans="1:4" ht="15.75" x14ac:dyDescent="0.25">
      <c r="A58" s="9" t="s">
        <v>86</v>
      </c>
      <c r="B58" s="35">
        <v>0.1</v>
      </c>
      <c r="C58" s="35"/>
      <c r="D58" s="248" t="s">
        <v>87</v>
      </c>
    </row>
    <row r="59" spans="1:4" ht="15.75" x14ac:dyDescent="0.25">
      <c r="A59" s="249" t="s">
        <v>88</v>
      </c>
      <c r="B59" s="35">
        <f>B60+B63+B78+B94</f>
        <v>1868.3800000000006</v>
      </c>
      <c r="C59" s="35"/>
      <c r="D59" s="246" t="s">
        <v>89</v>
      </c>
    </row>
    <row r="60" spans="1:4" ht="15.75" x14ac:dyDescent="0.25">
      <c r="A60" s="10" t="s">
        <v>90</v>
      </c>
      <c r="B60" s="35">
        <f>B61-B62</f>
        <v>1362.8000000000002</v>
      </c>
      <c r="C60" s="35"/>
      <c r="D60" s="246" t="s">
        <v>91</v>
      </c>
    </row>
    <row r="61" spans="1:4" ht="15.75" x14ac:dyDescent="0.25">
      <c r="A61" s="9" t="s">
        <v>92</v>
      </c>
      <c r="B61" s="35">
        <v>17.899999999999999</v>
      </c>
      <c r="C61" s="35"/>
      <c r="D61" s="250" t="s">
        <v>93</v>
      </c>
    </row>
    <row r="62" spans="1:4" ht="15.75" x14ac:dyDescent="0.25">
      <c r="A62" s="9" t="s">
        <v>94</v>
      </c>
      <c r="B62" s="35">
        <v>-1344.9</v>
      </c>
      <c r="C62" s="35"/>
      <c r="D62" s="250" t="s">
        <v>95</v>
      </c>
    </row>
    <row r="63" spans="1:4" ht="15.75" x14ac:dyDescent="0.25">
      <c r="A63" s="10" t="s">
        <v>96</v>
      </c>
      <c r="B63" s="35">
        <f>B64-B71</f>
        <v>-0.99999999999981803</v>
      </c>
      <c r="C63" s="35"/>
      <c r="D63" s="246" t="s">
        <v>97</v>
      </c>
    </row>
    <row r="64" spans="1:4" ht="15.75" x14ac:dyDescent="0.25">
      <c r="A64" s="251" t="s">
        <v>98</v>
      </c>
      <c r="B64" s="35">
        <f>B65+B68</f>
        <v>-1.599999999999818</v>
      </c>
      <c r="C64" s="35"/>
      <c r="D64" s="250" t="s">
        <v>99</v>
      </c>
    </row>
    <row r="65" spans="1:4" ht="15.75" x14ac:dyDescent="0.25">
      <c r="A65" s="10" t="s">
        <v>100</v>
      </c>
      <c r="B65" s="35">
        <f>B66-B67</f>
        <v>-1.6999999999998181</v>
      </c>
      <c r="C65" s="35"/>
      <c r="D65" s="250" t="s">
        <v>101</v>
      </c>
    </row>
    <row r="66" spans="1:4" ht="15.75" x14ac:dyDescent="0.25">
      <c r="A66" s="11" t="s">
        <v>102</v>
      </c>
      <c r="B66" s="35">
        <v>1295.4000000000001</v>
      </c>
      <c r="C66" s="35"/>
      <c r="D66" s="250" t="s">
        <v>103</v>
      </c>
    </row>
    <row r="67" spans="1:4" ht="15.75" x14ac:dyDescent="0.25">
      <c r="A67" s="11" t="s">
        <v>104</v>
      </c>
      <c r="B67" s="35">
        <v>1297.0999999999999</v>
      </c>
      <c r="C67" s="35"/>
      <c r="D67" s="250" t="s">
        <v>105</v>
      </c>
    </row>
    <row r="68" spans="1:4" ht="15.75" x14ac:dyDescent="0.25">
      <c r="A68" s="10" t="s">
        <v>106</v>
      </c>
      <c r="B68" s="35">
        <f>B69-B70</f>
        <v>0.1</v>
      </c>
      <c r="C68" s="35"/>
      <c r="D68" s="246" t="s">
        <v>107</v>
      </c>
    </row>
    <row r="69" spans="1:4" ht="15.75" x14ac:dyDescent="0.25">
      <c r="A69" s="11" t="s">
        <v>108</v>
      </c>
      <c r="B69" s="35">
        <v>0.1</v>
      </c>
      <c r="C69" s="35"/>
      <c r="D69" s="250" t="s">
        <v>103</v>
      </c>
    </row>
    <row r="70" spans="1:4" ht="15.75" x14ac:dyDescent="0.25">
      <c r="A70" s="11" t="s">
        <v>109</v>
      </c>
      <c r="B70" s="35">
        <v>0</v>
      </c>
      <c r="C70" s="35"/>
      <c r="D70" s="250" t="s">
        <v>105</v>
      </c>
    </row>
    <row r="71" spans="1:4" ht="15.75" x14ac:dyDescent="0.25">
      <c r="A71" s="251" t="s">
        <v>110</v>
      </c>
      <c r="B71" s="35">
        <f>B72+B75</f>
        <v>-0.6</v>
      </c>
      <c r="C71" s="35"/>
      <c r="D71" s="248" t="s">
        <v>111</v>
      </c>
    </row>
    <row r="72" spans="1:4" ht="15.75" x14ac:dyDescent="0.25">
      <c r="A72" s="11" t="s">
        <v>112</v>
      </c>
      <c r="B72" s="35">
        <f>B73-B74</f>
        <v>0</v>
      </c>
      <c r="C72" s="35"/>
      <c r="D72" s="250" t="s">
        <v>101</v>
      </c>
    </row>
    <row r="73" spans="1:4" ht="15.75" x14ac:dyDescent="0.25">
      <c r="A73" s="11" t="s">
        <v>113</v>
      </c>
      <c r="B73" s="35">
        <v>0</v>
      </c>
      <c r="C73" s="35"/>
      <c r="D73" s="250" t="s">
        <v>103</v>
      </c>
    </row>
    <row r="74" spans="1:4" ht="15.75" x14ac:dyDescent="0.25">
      <c r="A74" s="11" t="s">
        <v>109</v>
      </c>
      <c r="B74" s="35">
        <v>0</v>
      </c>
      <c r="C74" s="35"/>
      <c r="D74" s="250" t="s">
        <v>105</v>
      </c>
    </row>
    <row r="75" spans="1:4" ht="15.75" x14ac:dyDescent="0.25">
      <c r="A75" s="12" t="s">
        <v>114</v>
      </c>
      <c r="B75" s="35">
        <f>B76-B77</f>
        <v>-0.6</v>
      </c>
      <c r="C75" s="35"/>
      <c r="D75" s="250" t="s">
        <v>107</v>
      </c>
    </row>
    <row r="76" spans="1:4" ht="15.75" x14ac:dyDescent="0.25">
      <c r="A76" s="11" t="s">
        <v>113</v>
      </c>
      <c r="B76" s="35">
        <v>0.1</v>
      </c>
      <c r="C76" s="35"/>
      <c r="D76" s="250" t="s">
        <v>115</v>
      </c>
    </row>
    <row r="77" spans="1:4" ht="15.75" x14ac:dyDescent="0.25">
      <c r="A77" s="11" t="s">
        <v>116</v>
      </c>
      <c r="B77" s="35">
        <v>0.7</v>
      </c>
      <c r="C77" s="35"/>
      <c r="D77" s="250" t="s">
        <v>117</v>
      </c>
    </row>
    <row r="78" spans="1:4" ht="15.75" x14ac:dyDescent="0.25">
      <c r="A78" s="10" t="s">
        <v>118</v>
      </c>
      <c r="B78" s="35">
        <f t="shared" ref="B78" si="4">B79+B90+B93</f>
        <v>1186.9800000000002</v>
      </c>
      <c r="C78" s="35"/>
      <c r="D78" s="246" t="s">
        <v>119</v>
      </c>
    </row>
    <row r="79" spans="1:4" ht="15.75" x14ac:dyDescent="0.25">
      <c r="A79" s="33" t="s">
        <v>120</v>
      </c>
      <c r="B79" s="35">
        <f>B80-B85</f>
        <v>1816.3000000000002</v>
      </c>
      <c r="C79" s="35"/>
      <c r="D79" s="252" t="s">
        <v>121</v>
      </c>
    </row>
    <row r="80" spans="1:4" ht="15" customHeight="1" x14ac:dyDescent="0.25">
      <c r="A80" s="251" t="s">
        <v>122</v>
      </c>
      <c r="B80" s="35">
        <f>B81+B82+B83+B84</f>
        <v>1039.9000000000001</v>
      </c>
      <c r="C80" s="35"/>
      <c r="D80" s="250" t="s">
        <v>123</v>
      </c>
    </row>
    <row r="81" spans="1:4" ht="15.75" x14ac:dyDescent="0.25">
      <c r="A81" s="253" t="s">
        <v>124</v>
      </c>
      <c r="B81" s="35">
        <v>-2</v>
      </c>
      <c r="C81" s="35"/>
      <c r="D81" s="250" t="s">
        <v>125</v>
      </c>
    </row>
    <row r="82" spans="1:4" ht="15.75" x14ac:dyDescent="0.25">
      <c r="A82" s="13" t="s">
        <v>126</v>
      </c>
      <c r="B82" s="35">
        <v>874.4</v>
      </c>
      <c r="C82" s="35"/>
      <c r="D82" s="250" t="s">
        <v>127</v>
      </c>
    </row>
    <row r="83" spans="1:4" ht="15.75" x14ac:dyDescent="0.25">
      <c r="A83" s="253" t="s">
        <v>128</v>
      </c>
      <c r="B83" s="35">
        <v>167.1</v>
      </c>
      <c r="C83" s="35"/>
      <c r="D83" s="250" t="s">
        <v>129</v>
      </c>
    </row>
    <row r="84" spans="1:4" ht="15.75" x14ac:dyDescent="0.25">
      <c r="A84" s="253" t="s">
        <v>130</v>
      </c>
      <c r="B84" s="35">
        <v>0.4</v>
      </c>
      <c r="C84" s="35"/>
      <c r="D84" s="250" t="s">
        <v>131</v>
      </c>
    </row>
    <row r="85" spans="1:4" ht="15.75" x14ac:dyDescent="0.25">
      <c r="A85" s="251" t="s">
        <v>110</v>
      </c>
      <c r="B85" s="35">
        <f>B86+B87+B88+B89</f>
        <v>-776.4</v>
      </c>
      <c r="C85" s="35"/>
      <c r="D85" s="248" t="s">
        <v>132</v>
      </c>
    </row>
    <row r="86" spans="1:4" ht="15.75" x14ac:dyDescent="0.25">
      <c r="A86" s="254" t="s">
        <v>133</v>
      </c>
      <c r="B86" s="35">
        <v>-776.4</v>
      </c>
      <c r="C86" s="35"/>
      <c r="D86" s="250" t="s">
        <v>134</v>
      </c>
    </row>
    <row r="87" spans="1:4" ht="15.75" x14ac:dyDescent="0.25">
      <c r="A87" s="253" t="s">
        <v>135</v>
      </c>
      <c r="B87" s="35">
        <v>0</v>
      </c>
      <c r="C87" s="35"/>
      <c r="D87" s="250" t="s">
        <v>136</v>
      </c>
    </row>
    <row r="88" spans="1:4" ht="15.75" x14ac:dyDescent="0.25">
      <c r="A88" s="253" t="s">
        <v>137</v>
      </c>
      <c r="B88" s="35">
        <v>0</v>
      </c>
      <c r="C88" s="35"/>
      <c r="D88" s="250" t="s">
        <v>138</v>
      </c>
    </row>
    <row r="89" spans="1:4" ht="15.75" x14ac:dyDescent="0.25">
      <c r="A89" s="253" t="s">
        <v>128</v>
      </c>
      <c r="B89" s="35">
        <v>0</v>
      </c>
      <c r="C89" s="35"/>
      <c r="D89" s="250" t="s">
        <v>129</v>
      </c>
    </row>
    <row r="90" spans="1:4" ht="31.9" customHeight="1" x14ac:dyDescent="0.25">
      <c r="A90" s="34" t="s">
        <v>140</v>
      </c>
      <c r="B90" s="35">
        <f>B91-B92</f>
        <v>-552.31999999999994</v>
      </c>
      <c r="C90" s="35"/>
      <c r="D90" s="255" t="s">
        <v>226</v>
      </c>
    </row>
    <row r="91" spans="1:4" ht="15.75" x14ac:dyDescent="0.25">
      <c r="A91" s="251" t="s">
        <v>142</v>
      </c>
      <c r="B91" s="35">
        <v>-538.02</v>
      </c>
      <c r="C91" s="35"/>
      <c r="D91" s="247" t="s">
        <v>143</v>
      </c>
    </row>
    <row r="92" spans="1:4" ht="15.75" x14ac:dyDescent="0.25">
      <c r="A92" s="251" t="s">
        <v>144</v>
      </c>
      <c r="B92" s="35">
        <v>14.3</v>
      </c>
      <c r="C92" s="35"/>
      <c r="D92" s="247" t="s">
        <v>145</v>
      </c>
    </row>
    <row r="93" spans="1:4" ht="15.75" x14ac:dyDescent="0.25">
      <c r="A93" s="36" t="s">
        <v>146</v>
      </c>
      <c r="B93" s="56" t="s">
        <v>147</v>
      </c>
      <c r="C93" s="56"/>
      <c r="D93" s="247" t="s">
        <v>150</v>
      </c>
    </row>
    <row r="94" spans="1:4" ht="15.75" x14ac:dyDescent="0.25">
      <c r="A94" s="37" t="s">
        <v>151</v>
      </c>
      <c r="B94" s="35">
        <f>B97</f>
        <v>-680.4000000000002</v>
      </c>
      <c r="C94" s="35"/>
      <c r="D94" s="250" t="s">
        <v>152</v>
      </c>
    </row>
    <row r="95" spans="1:4" ht="15.75" x14ac:dyDescent="0.25">
      <c r="A95" s="11" t="s">
        <v>153</v>
      </c>
      <c r="B95" s="35">
        <f>B96</f>
        <v>-680.4000000000002</v>
      </c>
      <c r="C95" s="35"/>
      <c r="D95" s="250" t="s">
        <v>154</v>
      </c>
    </row>
    <row r="96" spans="1:4" ht="15.75" x14ac:dyDescent="0.25">
      <c r="A96" s="256" t="s">
        <v>155</v>
      </c>
      <c r="B96" s="35">
        <f>B97</f>
        <v>-680.4000000000002</v>
      </c>
      <c r="C96" s="35"/>
      <c r="D96" s="250" t="s">
        <v>156</v>
      </c>
    </row>
    <row r="97" spans="1:13" ht="15.75" x14ac:dyDescent="0.25">
      <c r="A97" s="256" t="s">
        <v>157</v>
      </c>
      <c r="B97" s="35">
        <f>B98+B99+B100+B101</f>
        <v>-680.4000000000002</v>
      </c>
      <c r="C97" s="35"/>
      <c r="D97" s="250" t="s">
        <v>158</v>
      </c>
    </row>
    <row r="98" spans="1:13" ht="15.75" x14ac:dyDescent="0.25">
      <c r="A98" s="257" t="s">
        <v>159</v>
      </c>
      <c r="B98" s="35">
        <v>0</v>
      </c>
      <c r="C98" s="35"/>
      <c r="D98" s="258" t="s">
        <v>160</v>
      </c>
    </row>
    <row r="99" spans="1:13" ht="15.75" x14ac:dyDescent="0.25">
      <c r="A99" s="257" t="s">
        <v>161</v>
      </c>
      <c r="B99" s="35">
        <v>-7.7</v>
      </c>
      <c r="C99" s="35"/>
      <c r="D99" s="258" t="s">
        <v>162</v>
      </c>
    </row>
    <row r="100" spans="1:13" ht="18" customHeight="1" x14ac:dyDescent="0.25">
      <c r="A100" s="257" t="s">
        <v>163</v>
      </c>
      <c r="B100" s="35">
        <v>0</v>
      </c>
      <c r="C100" s="35"/>
      <c r="D100" s="258" t="s">
        <v>164</v>
      </c>
    </row>
    <row r="101" spans="1:13" ht="15.75" x14ac:dyDescent="0.25">
      <c r="A101" s="257" t="s">
        <v>165</v>
      </c>
      <c r="B101" s="35">
        <f>B102+B105</f>
        <v>-672.70000000000016</v>
      </c>
      <c r="C101" s="35"/>
      <c r="D101" s="258" t="s">
        <v>166</v>
      </c>
    </row>
    <row r="102" spans="1:13" ht="15.75" x14ac:dyDescent="0.25">
      <c r="A102" s="259" t="s">
        <v>167</v>
      </c>
      <c r="B102" s="35">
        <f>B103+B104</f>
        <v>-1258.1000000000001</v>
      </c>
      <c r="C102" s="35"/>
      <c r="D102" s="260" t="s">
        <v>168</v>
      </c>
    </row>
    <row r="103" spans="1:13" ht="15.75" x14ac:dyDescent="0.25">
      <c r="A103" s="261" t="s">
        <v>169</v>
      </c>
      <c r="B103" s="35">
        <v>-1388.4</v>
      </c>
      <c r="C103" s="35"/>
      <c r="D103" s="262" t="s">
        <v>170</v>
      </c>
    </row>
    <row r="104" spans="1:13" ht="15.75" x14ac:dyDescent="0.25">
      <c r="A104" s="261" t="s">
        <v>171</v>
      </c>
      <c r="B104" s="35">
        <v>130.30000000000001</v>
      </c>
      <c r="C104" s="35"/>
      <c r="D104" s="247" t="s">
        <v>172</v>
      </c>
    </row>
    <row r="105" spans="1:13" ht="15.75" x14ac:dyDescent="0.25">
      <c r="A105" s="259" t="s">
        <v>173</v>
      </c>
      <c r="B105" s="35">
        <f>B106+B107+B108</f>
        <v>585.4</v>
      </c>
      <c r="C105" s="35"/>
      <c r="D105" s="260" t="s">
        <v>174</v>
      </c>
    </row>
    <row r="106" spans="1:13" ht="15.75" x14ac:dyDescent="0.25">
      <c r="A106" s="263" t="s">
        <v>175</v>
      </c>
      <c r="B106" s="35">
        <v>0</v>
      </c>
      <c r="C106" s="35"/>
      <c r="D106" s="247" t="s">
        <v>176</v>
      </c>
    </row>
    <row r="107" spans="1:13" ht="15.75" x14ac:dyDescent="0.25">
      <c r="A107" s="263" t="s">
        <v>177</v>
      </c>
      <c r="B107" s="35">
        <v>0</v>
      </c>
      <c r="C107" s="35"/>
      <c r="D107" s="247" t="s">
        <v>178</v>
      </c>
    </row>
    <row r="108" spans="1:13" ht="30" customHeight="1" x14ac:dyDescent="0.25">
      <c r="A108" s="38" t="s">
        <v>179</v>
      </c>
      <c r="B108" s="35">
        <v>585.4</v>
      </c>
      <c r="C108" s="35"/>
      <c r="D108" s="264" t="s">
        <v>242</v>
      </c>
    </row>
    <row r="109" spans="1:13" ht="15.75" x14ac:dyDescent="0.25">
      <c r="A109" s="259" t="s">
        <v>181</v>
      </c>
      <c r="B109" s="35">
        <v>0</v>
      </c>
      <c r="C109" s="35"/>
      <c r="D109" s="260" t="s">
        <v>182</v>
      </c>
    </row>
    <row r="110" spans="1:13" ht="51" customHeight="1" thickBot="1" x14ac:dyDescent="0.3">
      <c r="A110" s="68" t="s">
        <v>183</v>
      </c>
      <c r="B110" s="42">
        <f>B59-(B7+B56)</f>
        <v>-1977.5200000000004</v>
      </c>
      <c r="C110" s="42"/>
      <c r="D110" s="265" t="s">
        <v>241</v>
      </c>
    </row>
    <row r="111" spans="1:13" ht="15" x14ac:dyDescent="0.25">
      <c r="A111" s="213"/>
      <c r="B111" s="213"/>
      <c r="C111" s="213"/>
      <c r="D111" s="213"/>
    </row>
    <row r="112" spans="1:13" ht="30" x14ac:dyDescent="0.25">
      <c r="A112" s="214" t="s">
        <v>185</v>
      </c>
      <c r="B112" s="213"/>
      <c r="C112" s="213"/>
      <c r="D112" s="215" t="s">
        <v>194</v>
      </c>
      <c r="E112" s="28"/>
      <c r="F112" s="28"/>
      <c r="G112" s="28"/>
      <c r="H112" s="28"/>
      <c r="I112" s="28"/>
      <c r="J112" s="28"/>
      <c r="K112" s="28"/>
      <c r="L112" s="28"/>
      <c r="M112" s="41" t="s">
        <v>79</v>
      </c>
    </row>
    <row r="113" spans="1:13" ht="15" x14ac:dyDescent="0.25">
      <c r="A113" s="266"/>
      <c r="B113" s="213"/>
      <c r="C113" s="213"/>
      <c r="D113" s="213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5" x14ac:dyDescent="0.25">
      <c r="A114" s="229"/>
      <c r="B114" s="213"/>
      <c r="C114" s="213"/>
      <c r="D114" s="213"/>
      <c r="E114" s="39"/>
      <c r="F114" s="39"/>
      <c r="G114" s="39"/>
      <c r="H114" s="39"/>
      <c r="I114" s="39"/>
      <c r="J114" s="39"/>
      <c r="K114" s="39"/>
      <c r="L114" s="39"/>
      <c r="M114" s="40" t="s">
        <v>193</v>
      </c>
    </row>
    <row r="115" spans="1:13" ht="18.75" x14ac:dyDescent="0.3">
      <c r="A115" s="366" t="s">
        <v>198</v>
      </c>
      <c r="B115" s="366"/>
      <c r="C115" s="366"/>
      <c r="D115" s="366"/>
    </row>
    <row r="116" spans="1:13" ht="18.75" x14ac:dyDescent="0.3">
      <c r="A116" s="366" t="s">
        <v>199</v>
      </c>
      <c r="B116" s="366"/>
      <c r="C116" s="366"/>
      <c r="D116" s="366"/>
    </row>
    <row r="117" spans="1:13" ht="15.75" x14ac:dyDescent="0.25">
      <c r="A117" s="216" t="s">
        <v>0</v>
      </c>
      <c r="B117" s="371"/>
      <c r="C117" s="371"/>
      <c r="D117" s="217" t="s">
        <v>243</v>
      </c>
    </row>
    <row r="118" spans="1:13" ht="15.75" x14ac:dyDescent="0.25">
      <c r="A118" s="2" t="s">
        <v>2</v>
      </c>
      <c r="B118" s="57" t="s">
        <v>3</v>
      </c>
      <c r="C118" s="57" t="s">
        <v>4</v>
      </c>
      <c r="D118" s="193" t="s">
        <v>5</v>
      </c>
    </row>
    <row r="119" spans="1:13" ht="15.75" x14ac:dyDescent="0.25">
      <c r="A119" s="4" t="s">
        <v>6</v>
      </c>
      <c r="B119" s="35">
        <f t="shared" ref="B119" si="5">B120+B140+B143+B150</f>
        <v>3321.218499999999</v>
      </c>
      <c r="C119" s="35"/>
      <c r="D119" s="192" t="s">
        <v>7</v>
      </c>
    </row>
    <row r="120" spans="1:13" ht="15.75" x14ac:dyDescent="0.25">
      <c r="A120" s="2" t="s">
        <v>8</v>
      </c>
      <c r="B120" s="35">
        <f t="shared" ref="B120" si="6">B121-B129</f>
        <v>6224.8184999999994</v>
      </c>
      <c r="C120" s="35"/>
      <c r="D120" s="191" t="s">
        <v>9</v>
      </c>
    </row>
    <row r="121" spans="1:13" ht="15.75" x14ac:dyDescent="0.25">
      <c r="A121" s="17" t="s">
        <v>10</v>
      </c>
      <c r="B121" s="35">
        <f t="shared" ref="B121" si="7">B122+B125+B128</f>
        <v>13622</v>
      </c>
      <c r="C121" s="35"/>
      <c r="D121" s="189" t="s">
        <v>11</v>
      </c>
    </row>
    <row r="122" spans="1:13" ht="15.75" x14ac:dyDescent="0.25">
      <c r="A122" s="18" t="s">
        <v>12</v>
      </c>
      <c r="B122" s="35">
        <f t="shared" ref="B122" si="8">B123+B124</f>
        <v>13523.1</v>
      </c>
      <c r="C122" s="35"/>
      <c r="D122" s="190" t="s">
        <v>13</v>
      </c>
    </row>
    <row r="123" spans="1:13" ht="15.75" x14ac:dyDescent="0.25">
      <c r="A123" s="18" t="s">
        <v>14</v>
      </c>
      <c r="B123" s="35">
        <v>13523.1</v>
      </c>
      <c r="C123" s="35"/>
      <c r="D123" s="190" t="s">
        <v>15</v>
      </c>
    </row>
    <row r="124" spans="1:13" ht="15.75" x14ac:dyDescent="0.25">
      <c r="A124" s="18" t="s">
        <v>16</v>
      </c>
      <c r="B124" s="35">
        <v>0</v>
      </c>
      <c r="C124" s="35"/>
      <c r="D124" s="190" t="s">
        <v>17</v>
      </c>
    </row>
    <row r="125" spans="1:13" ht="15.75" x14ac:dyDescent="0.25">
      <c r="A125" s="18" t="s">
        <v>18</v>
      </c>
      <c r="B125" s="35">
        <f t="shared" ref="B125" si="9">B126+B127</f>
        <v>54.9</v>
      </c>
      <c r="C125" s="35"/>
      <c r="D125" s="190" t="s">
        <v>19</v>
      </c>
    </row>
    <row r="126" spans="1:13" ht="15.75" x14ac:dyDescent="0.25">
      <c r="A126" s="18" t="s">
        <v>20</v>
      </c>
      <c r="B126" s="35">
        <v>33.5</v>
      </c>
      <c r="C126" s="35"/>
      <c r="D126" s="190" t="s">
        <v>21</v>
      </c>
    </row>
    <row r="127" spans="1:13" ht="15.75" x14ac:dyDescent="0.25">
      <c r="A127" s="18" t="s">
        <v>16</v>
      </c>
      <c r="B127" s="35">
        <v>21.4</v>
      </c>
      <c r="C127" s="35"/>
      <c r="D127" s="190" t="s">
        <v>17</v>
      </c>
    </row>
    <row r="128" spans="1:13" ht="15.75" x14ac:dyDescent="0.25">
      <c r="A128" s="19" t="s">
        <v>22</v>
      </c>
      <c r="B128" s="35">
        <v>44</v>
      </c>
      <c r="C128" s="35"/>
      <c r="D128" s="190" t="s">
        <v>23</v>
      </c>
    </row>
    <row r="129" spans="1:4" ht="15.75" x14ac:dyDescent="0.25">
      <c r="A129" s="17" t="s">
        <v>24</v>
      </c>
      <c r="B129" s="35">
        <f t="shared" ref="B129:C129" si="10">B130+B136</f>
        <v>7397.1815000000006</v>
      </c>
      <c r="C129" s="35">
        <f t="shared" si="10"/>
        <v>8702.59</v>
      </c>
      <c r="D129" s="189" t="s">
        <v>25</v>
      </c>
    </row>
    <row r="130" spans="1:4" ht="15.75" x14ac:dyDescent="0.25">
      <c r="A130" s="20" t="s">
        <v>26</v>
      </c>
      <c r="B130" s="35">
        <f t="shared" ref="B130:C130" si="11">B131+B132+B133+B134+B135</f>
        <v>1586.5015000000001</v>
      </c>
      <c r="C130" s="35">
        <f t="shared" si="11"/>
        <v>1866.49</v>
      </c>
      <c r="D130" s="191" t="s">
        <v>27</v>
      </c>
    </row>
    <row r="131" spans="1:4" ht="15.75" x14ac:dyDescent="0.25">
      <c r="A131" s="21" t="s">
        <v>28</v>
      </c>
      <c r="B131" s="35">
        <v>958.1</v>
      </c>
      <c r="C131" s="35">
        <v>1127.2</v>
      </c>
      <c r="D131" s="189" t="s">
        <v>29</v>
      </c>
    </row>
    <row r="132" spans="1:4" ht="15.75" x14ac:dyDescent="0.25">
      <c r="A132" s="21" t="s">
        <v>30</v>
      </c>
      <c r="B132" s="35">
        <v>179.4</v>
      </c>
      <c r="C132" s="35">
        <v>211.1</v>
      </c>
      <c r="D132" s="189" t="s">
        <v>31</v>
      </c>
    </row>
    <row r="133" spans="1:4" ht="15.75" x14ac:dyDescent="0.25">
      <c r="A133" s="20" t="s">
        <v>32</v>
      </c>
      <c r="B133" s="35">
        <v>383.9</v>
      </c>
      <c r="C133" s="35">
        <v>451.6</v>
      </c>
      <c r="D133" s="189" t="s">
        <v>33</v>
      </c>
    </row>
    <row r="134" spans="1:4" ht="15.75" x14ac:dyDescent="0.25">
      <c r="A134" s="20" t="s">
        <v>34</v>
      </c>
      <c r="B134" s="35">
        <v>65.101500000000001</v>
      </c>
      <c r="C134" s="35">
        <v>76.59</v>
      </c>
      <c r="D134" s="189" t="s">
        <v>35</v>
      </c>
    </row>
    <row r="135" spans="1:4" ht="15.75" x14ac:dyDescent="0.25">
      <c r="A135" s="20" t="s">
        <v>36</v>
      </c>
      <c r="B135" s="35">
        <v>0</v>
      </c>
      <c r="C135" s="35">
        <v>0</v>
      </c>
      <c r="D135" s="189" t="s">
        <v>37</v>
      </c>
    </row>
    <row r="136" spans="1:4" ht="15.75" x14ac:dyDescent="0.25">
      <c r="A136" s="20" t="s">
        <v>38</v>
      </c>
      <c r="B136" s="35">
        <f t="shared" ref="B136:C136" si="12">B137+B138+B139</f>
        <v>5810.68</v>
      </c>
      <c r="C136" s="35">
        <f t="shared" si="12"/>
        <v>6836.1</v>
      </c>
      <c r="D136" s="191" t="s">
        <v>39</v>
      </c>
    </row>
    <row r="137" spans="1:4" ht="15.75" x14ac:dyDescent="0.25">
      <c r="A137" s="22" t="s">
        <v>40</v>
      </c>
      <c r="B137" s="35">
        <v>1452.67</v>
      </c>
      <c r="C137" s="35">
        <v>1709.0250000000001</v>
      </c>
      <c r="D137" s="189" t="s">
        <v>41</v>
      </c>
    </row>
    <row r="138" spans="1:4" ht="15.75" x14ac:dyDescent="0.25">
      <c r="A138" s="22" t="s">
        <v>42</v>
      </c>
      <c r="B138" s="35">
        <v>4358.01</v>
      </c>
      <c r="C138" s="35">
        <v>5127.0750000000007</v>
      </c>
      <c r="D138" s="189" t="s">
        <v>43</v>
      </c>
    </row>
    <row r="139" spans="1:4" ht="15.75" x14ac:dyDescent="0.25">
      <c r="A139" s="22" t="s">
        <v>44</v>
      </c>
      <c r="B139" s="35">
        <v>0</v>
      </c>
      <c r="C139" s="35">
        <v>0</v>
      </c>
      <c r="D139" s="189" t="s">
        <v>45</v>
      </c>
    </row>
    <row r="140" spans="1:4" ht="15.75" x14ac:dyDescent="0.25">
      <c r="A140" s="2" t="s">
        <v>46</v>
      </c>
      <c r="B140" s="35">
        <f t="shared" ref="B140" si="13">B141-B142</f>
        <v>-2606.3000000000002</v>
      </c>
      <c r="C140" s="35"/>
      <c r="D140" s="191" t="s">
        <v>47</v>
      </c>
    </row>
    <row r="141" spans="1:4" ht="15.75" x14ac:dyDescent="0.25">
      <c r="A141" s="17" t="s">
        <v>48</v>
      </c>
      <c r="B141" s="35">
        <v>1279.8</v>
      </c>
      <c r="C141" s="35"/>
      <c r="D141" s="189" t="s">
        <v>49</v>
      </c>
    </row>
    <row r="142" spans="1:4" ht="15.75" x14ac:dyDescent="0.25">
      <c r="A142" s="17" t="s">
        <v>50</v>
      </c>
      <c r="B142" s="35">
        <v>3886.1</v>
      </c>
      <c r="C142" s="35"/>
      <c r="D142" s="193" t="s">
        <v>51</v>
      </c>
    </row>
    <row r="143" spans="1:4" ht="15.75" x14ac:dyDescent="0.25">
      <c r="A143" s="2" t="s">
        <v>52</v>
      </c>
      <c r="B143" s="35">
        <f t="shared" ref="B143" si="14">B144+B145</f>
        <v>-532.9</v>
      </c>
      <c r="C143" s="35"/>
      <c r="D143" s="191" t="s">
        <v>53</v>
      </c>
    </row>
    <row r="144" spans="1:4" ht="15.75" x14ac:dyDescent="0.25">
      <c r="A144" s="23" t="s">
        <v>54</v>
      </c>
      <c r="B144" s="35">
        <v>5.2</v>
      </c>
      <c r="C144" s="35"/>
      <c r="D144" s="194" t="s">
        <v>55</v>
      </c>
    </row>
    <row r="145" spans="1:4" ht="15.75" x14ac:dyDescent="0.25">
      <c r="A145" s="23" t="s">
        <v>56</v>
      </c>
      <c r="B145" s="35">
        <f t="shared" ref="B145" si="15">B146-B147</f>
        <v>-538.1</v>
      </c>
      <c r="C145" s="35"/>
      <c r="D145" s="194" t="s">
        <v>57</v>
      </c>
    </row>
    <row r="146" spans="1:4" ht="15.75" x14ac:dyDescent="0.25">
      <c r="A146" s="24" t="s">
        <v>58</v>
      </c>
      <c r="B146" s="35">
        <v>90.4</v>
      </c>
      <c r="C146" s="35"/>
      <c r="D146" s="194" t="s">
        <v>59</v>
      </c>
    </row>
    <row r="147" spans="1:4" ht="15.75" x14ac:dyDescent="0.25">
      <c r="A147" s="24" t="s">
        <v>60</v>
      </c>
      <c r="B147" s="35">
        <f t="shared" ref="B147" si="16">B148+B149</f>
        <v>628.5</v>
      </c>
      <c r="C147" s="35"/>
      <c r="D147" s="194" t="s">
        <v>61</v>
      </c>
    </row>
    <row r="148" spans="1:4" ht="15.75" x14ac:dyDescent="0.25">
      <c r="A148" s="25" t="s">
        <v>62</v>
      </c>
      <c r="B148" s="35">
        <v>269.3</v>
      </c>
      <c r="C148" s="35"/>
      <c r="D148" s="195" t="s">
        <v>220</v>
      </c>
    </row>
    <row r="149" spans="1:4" ht="15.75" x14ac:dyDescent="0.25">
      <c r="A149" s="25" t="s">
        <v>63</v>
      </c>
      <c r="B149" s="35">
        <v>359.2</v>
      </c>
      <c r="C149" s="35"/>
      <c r="D149" s="195" t="s">
        <v>221</v>
      </c>
    </row>
    <row r="150" spans="1:4" ht="15.75" x14ac:dyDescent="0.25">
      <c r="A150" s="2" t="s">
        <v>64</v>
      </c>
      <c r="B150" s="35">
        <f t="shared" ref="B150" si="17">B151+B152</f>
        <v>235.60000000000002</v>
      </c>
      <c r="C150" s="35"/>
      <c r="D150" s="191" t="s">
        <v>65</v>
      </c>
    </row>
    <row r="151" spans="1:4" ht="15.75" x14ac:dyDescent="0.25">
      <c r="A151" s="23" t="s">
        <v>66</v>
      </c>
      <c r="B151" s="35">
        <v>146.4</v>
      </c>
      <c r="C151" s="35"/>
      <c r="D151" s="189" t="s">
        <v>67</v>
      </c>
    </row>
    <row r="152" spans="1:4" ht="15.75" x14ac:dyDescent="0.25">
      <c r="A152" s="23" t="s">
        <v>68</v>
      </c>
      <c r="B152" s="35">
        <f t="shared" ref="B152" si="18">B153-B156</f>
        <v>89.2</v>
      </c>
      <c r="C152" s="35"/>
      <c r="D152" s="189" t="s">
        <v>69</v>
      </c>
    </row>
    <row r="153" spans="1:4" ht="15.75" x14ac:dyDescent="0.25">
      <c r="A153" s="24" t="s">
        <v>189</v>
      </c>
      <c r="B153" s="35">
        <f t="shared" ref="B153" si="19">B154+B155</f>
        <v>104.5</v>
      </c>
      <c r="C153" s="35"/>
      <c r="D153" s="189" t="s">
        <v>70</v>
      </c>
    </row>
    <row r="154" spans="1:4" ht="15.75" x14ac:dyDescent="0.25">
      <c r="A154" s="26" t="s">
        <v>187</v>
      </c>
      <c r="B154" s="35">
        <v>89.9</v>
      </c>
      <c r="C154" s="35"/>
      <c r="D154" s="194" t="s">
        <v>71</v>
      </c>
    </row>
    <row r="155" spans="1:4" ht="15.75" x14ac:dyDescent="0.25">
      <c r="A155" s="26" t="s">
        <v>188</v>
      </c>
      <c r="B155" s="35">
        <v>14.6</v>
      </c>
      <c r="C155" s="35"/>
      <c r="D155" s="197" t="s">
        <v>72</v>
      </c>
    </row>
    <row r="156" spans="1:4" ht="15.75" x14ac:dyDescent="0.25">
      <c r="A156" s="24" t="s">
        <v>190</v>
      </c>
      <c r="B156" s="35">
        <f t="shared" ref="B156" si="20">B157+B158</f>
        <v>15.3</v>
      </c>
      <c r="C156" s="35"/>
      <c r="D156" s="189" t="s">
        <v>73</v>
      </c>
    </row>
    <row r="157" spans="1:4" ht="15.75" x14ac:dyDescent="0.25">
      <c r="A157" s="26" t="s">
        <v>191</v>
      </c>
      <c r="B157" s="35">
        <v>0</v>
      </c>
      <c r="C157" s="35"/>
      <c r="D157" s="194" t="s">
        <v>74</v>
      </c>
    </row>
    <row r="158" spans="1:4" ht="15.75" x14ac:dyDescent="0.25">
      <c r="A158" s="26" t="s">
        <v>192</v>
      </c>
      <c r="B158" s="35">
        <f t="shared" ref="B158" si="21">B159+B160</f>
        <v>15.3</v>
      </c>
      <c r="C158" s="35"/>
      <c r="D158" s="197" t="s">
        <v>75</v>
      </c>
    </row>
    <row r="159" spans="1:4" ht="15.75" x14ac:dyDescent="0.25">
      <c r="A159" s="22" t="s">
        <v>231</v>
      </c>
      <c r="B159" s="35">
        <v>0</v>
      </c>
      <c r="C159" s="35"/>
      <c r="D159" s="189" t="s">
        <v>76</v>
      </c>
    </row>
    <row r="160" spans="1:4" ht="15.75" x14ac:dyDescent="0.25">
      <c r="A160" s="22" t="s">
        <v>232</v>
      </c>
      <c r="B160" s="35">
        <v>15.3</v>
      </c>
      <c r="C160" s="35"/>
      <c r="D160" s="189" t="s">
        <v>77</v>
      </c>
    </row>
    <row r="161" spans="1:4" x14ac:dyDescent="0.2">
      <c r="A161" s="218" t="s">
        <v>78</v>
      </c>
      <c r="B161" s="272"/>
      <c r="C161" s="272"/>
      <c r="D161" s="219" t="s">
        <v>79</v>
      </c>
    </row>
    <row r="162" spans="1:4" ht="37.5" customHeight="1" x14ac:dyDescent="0.25">
      <c r="A162" s="220" t="s">
        <v>307</v>
      </c>
      <c r="B162" s="221"/>
      <c r="C162" s="222"/>
      <c r="D162" s="223" t="s">
        <v>302</v>
      </c>
    </row>
    <row r="163" spans="1:4" x14ac:dyDescent="0.2">
      <c r="A163" s="224" t="s">
        <v>212</v>
      </c>
      <c r="B163" s="272"/>
      <c r="C163" s="272"/>
      <c r="D163" s="225" t="s">
        <v>211</v>
      </c>
    </row>
    <row r="164" spans="1:4" ht="18.75" x14ac:dyDescent="0.3">
      <c r="A164" s="366" t="s">
        <v>198</v>
      </c>
      <c r="B164" s="366"/>
      <c r="C164" s="366"/>
      <c r="D164" s="366"/>
    </row>
    <row r="165" spans="1:4" ht="18.75" x14ac:dyDescent="0.3">
      <c r="A165" s="366" t="s">
        <v>199</v>
      </c>
      <c r="B165" s="366"/>
      <c r="C165" s="366"/>
      <c r="D165" s="366"/>
    </row>
    <row r="166" spans="1:4" ht="15.75" x14ac:dyDescent="0.25">
      <c r="A166" s="226" t="s">
        <v>80</v>
      </c>
      <c r="B166" s="371"/>
      <c r="C166" s="371"/>
      <c r="D166" s="217" t="s">
        <v>243</v>
      </c>
    </row>
    <row r="167" spans="1:4" ht="15.75" x14ac:dyDescent="0.25">
      <c r="A167" s="2" t="s">
        <v>2</v>
      </c>
      <c r="B167" s="57" t="s">
        <v>3</v>
      </c>
      <c r="C167" s="57" t="s">
        <v>4</v>
      </c>
      <c r="D167" s="189" t="s">
        <v>81</v>
      </c>
    </row>
    <row r="168" spans="1:4" ht="15.75" x14ac:dyDescent="0.25">
      <c r="A168" s="4" t="s">
        <v>82</v>
      </c>
      <c r="B168" s="35">
        <f t="shared" ref="B168" si="22">B169-B170</f>
        <v>-0.2</v>
      </c>
      <c r="C168" s="35"/>
      <c r="D168" s="192" t="s">
        <v>83</v>
      </c>
    </row>
    <row r="169" spans="1:4" ht="15.75" x14ac:dyDescent="0.25">
      <c r="A169" s="2" t="s">
        <v>84</v>
      </c>
      <c r="B169" s="35">
        <v>0</v>
      </c>
      <c r="C169" s="35"/>
      <c r="D169" s="189" t="s">
        <v>85</v>
      </c>
    </row>
    <row r="170" spans="1:4" ht="15.75" x14ac:dyDescent="0.25">
      <c r="A170" s="2" t="s">
        <v>86</v>
      </c>
      <c r="B170" s="35">
        <v>0.2</v>
      </c>
      <c r="C170" s="35"/>
      <c r="D170" s="193" t="s">
        <v>87</v>
      </c>
    </row>
    <row r="171" spans="1:4" ht="15.75" x14ac:dyDescent="0.25">
      <c r="A171" s="198" t="s">
        <v>88</v>
      </c>
      <c r="B171" s="35">
        <f t="shared" ref="B171" si="23">B172+B175+B190+B206</f>
        <v>1183.0100000000002</v>
      </c>
      <c r="C171" s="35"/>
      <c r="D171" s="192" t="s">
        <v>89</v>
      </c>
    </row>
    <row r="172" spans="1:4" ht="15.75" x14ac:dyDescent="0.25">
      <c r="A172" s="44" t="s">
        <v>90</v>
      </c>
      <c r="B172" s="35">
        <f t="shared" ref="B172" si="24">B173-B174</f>
        <v>1310.8000000000002</v>
      </c>
      <c r="C172" s="35"/>
      <c r="D172" s="191" t="s">
        <v>91</v>
      </c>
    </row>
    <row r="173" spans="1:4" ht="15.75" x14ac:dyDescent="0.25">
      <c r="A173" s="2" t="s">
        <v>92</v>
      </c>
      <c r="B173" s="35">
        <v>23.4</v>
      </c>
      <c r="C173" s="35"/>
      <c r="D173" s="191" t="s">
        <v>93</v>
      </c>
    </row>
    <row r="174" spans="1:4" ht="15.75" x14ac:dyDescent="0.25">
      <c r="A174" s="2" t="s">
        <v>94</v>
      </c>
      <c r="B174" s="35">
        <v>-1287.4000000000001</v>
      </c>
      <c r="C174" s="35"/>
      <c r="D174" s="191" t="s">
        <v>95</v>
      </c>
    </row>
    <row r="175" spans="1:4" ht="15.75" x14ac:dyDescent="0.25">
      <c r="A175" s="44" t="s">
        <v>96</v>
      </c>
      <c r="B175" s="35">
        <f t="shared" ref="B175" si="25">B176-B183</f>
        <v>-1001.8</v>
      </c>
      <c r="C175" s="35"/>
      <c r="D175" s="191" t="s">
        <v>97</v>
      </c>
    </row>
    <row r="176" spans="1:4" ht="15.75" x14ac:dyDescent="0.25">
      <c r="A176" s="199" t="s">
        <v>98</v>
      </c>
      <c r="B176" s="35">
        <f t="shared" ref="B176" si="26">B177+B180</f>
        <v>-1.9</v>
      </c>
      <c r="C176" s="35"/>
      <c r="D176" s="191" t="s">
        <v>99</v>
      </c>
    </row>
    <row r="177" spans="1:4" ht="15.75" x14ac:dyDescent="0.25">
      <c r="A177" s="44" t="s">
        <v>100</v>
      </c>
      <c r="B177" s="35">
        <f t="shared" ref="B177" si="27">B178-B179</f>
        <v>-3</v>
      </c>
      <c r="C177" s="35"/>
      <c r="D177" s="191" t="s">
        <v>101</v>
      </c>
    </row>
    <row r="178" spans="1:4" ht="15.75" x14ac:dyDescent="0.25">
      <c r="A178" s="45" t="s">
        <v>102</v>
      </c>
      <c r="B178" s="35">
        <v>1293.3</v>
      </c>
      <c r="C178" s="35"/>
      <c r="D178" s="191" t="s">
        <v>103</v>
      </c>
    </row>
    <row r="179" spans="1:4" ht="15.75" x14ac:dyDescent="0.25">
      <c r="A179" s="45" t="s">
        <v>104</v>
      </c>
      <c r="B179" s="35">
        <v>1296.3</v>
      </c>
      <c r="C179" s="35"/>
      <c r="D179" s="191" t="s">
        <v>105</v>
      </c>
    </row>
    <row r="180" spans="1:4" ht="15.75" x14ac:dyDescent="0.25">
      <c r="A180" s="44" t="s">
        <v>106</v>
      </c>
      <c r="B180" s="35">
        <f t="shared" ref="B180" si="28">B181-B182</f>
        <v>1.1000000000000001</v>
      </c>
      <c r="C180" s="35"/>
      <c r="D180" s="191" t="s">
        <v>107</v>
      </c>
    </row>
    <row r="181" spans="1:4" ht="15.75" x14ac:dyDescent="0.25">
      <c r="A181" s="45" t="s">
        <v>108</v>
      </c>
      <c r="B181" s="35">
        <v>1.1000000000000001</v>
      </c>
      <c r="C181" s="35"/>
      <c r="D181" s="191" t="s">
        <v>103</v>
      </c>
    </row>
    <row r="182" spans="1:4" ht="15.75" x14ac:dyDescent="0.25">
      <c r="A182" s="45" t="s">
        <v>109</v>
      </c>
      <c r="B182" s="35">
        <v>0</v>
      </c>
      <c r="C182" s="35"/>
      <c r="D182" s="191" t="s">
        <v>105</v>
      </c>
    </row>
    <row r="183" spans="1:4" ht="15.75" x14ac:dyDescent="0.25">
      <c r="A183" s="199" t="s">
        <v>110</v>
      </c>
      <c r="B183" s="35">
        <f t="shared" ref="B183" si="29">B184+B187</f>
        <v>999.9</v>
      </c>
      <c r="C183" s="35"/>
      <c r="D183" s="193" t="s">
        <v>111</v>
      </c>
    </row>
    <row r="184" spans="1:4" ht="15.75" x14ac:dyDescent="0.25">
      <c r="A184" s="45" t="s">
        <v>112</v>
      </c>
      <c r="B184" s="35">
        <f t="shared" ref="B184" si="30">B185-B186</f>
        <v>1000</v>
      </c>
      <c r="C184" s="35"/>
      <c r="D184" s="191" t="s">
        <v>101</v>
      </c>
    </row>
    <row r="185" spans="1:4" ht="15.75" x14ac:dyDescent="0.25">
      <c r="A185" s="45" t="s">
        <v>113</v>
      </c>
      <c r="B185" s="35">
        <v>1000</v>
      </c>
      <c r="C185" s="35"/>
      <c r="D185" s="191" t="s">
        <v>103</v>
      </c>
    </row>
    <row r="186" spans="1:4" ht="15.75" x14ac:dyDescent="0.25">
      <c r="A186" s="45" t="s">
        <v>109</v>
      </c>
      <c r="B186" s="35">
        <v>0</v>
      </c>
      <c r="C186" s="35"/>
      <c r="D186" s="191" t="s">
        <v>105</v>
      </c>
    </row>
    <row r="187" spans="1:4" ht="15.75" x14ac:dyDescent="0.25">
      <c r="A187" s="46" t="s">
        <v>114</v>
      </c>
      <c r="B187" s="35">
        <f t="shared" ref="B187" si="31">B188-B189</f>
        <v>-0.1</v>
      </c>
      <c r="C187" s="35"/>
      <c r="D187" s="191" t="s">
        <v>107</v>
      </c>
    </row>
    <row r="188" spans="1:4" ht="15.75" x14ac:dyDescent="0.25">
      <c r="A188" s="45" t="s">
        <v>113</v>
      </c>
      <c r="B188" s="35">
        <v>0</v>
      </c>
      <c r="C188" s="35"/>
      <c r="D188" s="191" t="s">
        <v>115</v>
      </c>
    </row>
    <row r="189" spans="1:4" ht="15.75" x14ac:dyDescent="0.25">
      <c r="A189" s="45" t="s">
        <v>116</v>
      </c>
      <c r="B189" s="35">
        <v>0.1</v>
      </c>
      <c r="C189" s="35"/>
      <c r="D189" s="191" t="s">
        <v>117</v>
      </c>
    </row>
    <row r="190" spans="1:4" ht="15.75" x14ac:dyDescent="0.25">
      <c r="A190" s="44" t="s">
        <v>118</v>
      </c>
      <c r="B190" s="35">
        <f t="shared" ref="B190" si="32">B191+B202+B205</f>
        <v>146.1099999999999</v>
      </c>
      <c r="C190" s="35"/>
      <c r="D190" s="191" t="s">
        <v>119</v>
      </c>
    </row>
    <row r="191" spans="1:4" ht="15.75" x14ac:dyDescent="0.25">
      <c r="A191" s="47" t="s">
        <v>120</v>
      </c>
      <c r="B191" s="35">
        <f t="shared" ref="B191" si="33">B192-B197</f>
        <v>-911.40000000000009</v>
      </c>
      <c r="C191" s="35"/>
      <c r="D191" s="189" t="s">
        <v>121</v>
      </c>
    </row>
    <row r="192" spans="1:4" ht="15.75" x14ac:dyDescent="0.25">
      <c r="A192" s="199" t="s">
        <v>122</v>
      </c>
      <c r="B192" s="35">
        <f t="shared" ref="B192" si="34">B193+B194+B195+B196</f>
        <v>-434.3</v>
      </c>
      <c r="C192" s="35"/>
      <c r="D192" s="191" t="s">
        <v>123</v>
      </c>
    </row>
    <row r="193" spans="1:4" ht="15.75" x14ac:dyDescent="0.25">
      <c r="A193" s="201" t="s">
        <v>124</v>
      </c>
      <c r="B193" s="35">
        <v>0</v>
      </c>
      <c r="C193" s="35"/>
      <c r="D193" s="191" t="s">
        <v>125</v>
      </c>
    </row>
    <row r="194" spans="1:4" ht="15.75" x14ac:dyDescent="0.25">
      <c r="A194" s="48" t="s">
        <v>126</v>
      </c>
      <c r="B194" s="35">
        <v>-305.5</v>
      </c>
      <c r="C194" s="35"/>
      <c r="D194" s="191" t="s">
        <v>127</v>
      </c>
    </row>
    <row r="195" spans="1:4" ht="15.75" x14ac:dyDescent="0.25">
      <c r="A195" s="201" t="s">
        <v>128</v>
      </c>
      <c r="B195" s="35">
        <v>-148.69999999999999</v>
      </c>
      <c r="C195" s="35"/>
      <c r="D195" s="191" t="s">
        <v>129</v>
      </c>
    </row>
    <row r="196" spans="1:4" ht="15.75" x14ac:dyDescent="0.25">
      <c r="A196" s="201" t="s">
        <v>130</v>
      </c>
      <c r="B196" s="35">
        <v>19.899999999999999</v>
      </c>
      <c r="C196" s="35"/>
      <c r="D196" s="191" t="s">
        <v>131</v>
      </c>
    </row>
    <row r="197" spans="1:4" ht="15.75" x14ac:dyDescent="0.25">
      <c r="A197" s="199" t="s">
        <v>110</v>
      </c>
      <c r="B197" s="35">
        <f t="shared" ref="B197" si="35">B198+B199+B200+B201</f>
        <v>477.1</v>
      </c>
      <c r="C197" s="35"/>
      <c r="D197" s="193" t="s">
        <v>132</v>
      </c>
    </row>
    <row r="198" spans="1:4" ht="15.75" x14ac:dyDescent="0.25">
      <c r="A198" s="202" t="s">
        <v>133</v>
      </c>
      <c r="B198" s="35">
        <v>534.70000000000005</v>
      </c>
      <c r="C198" s="35"/>
      <c r="D198" s="191" t="s">
        <v>134</v>
      </c>
    </row>
    <row r="199" spans="1:4" ht="15.75" x14ac:dyDescent="0.25">
      <c r="A199" s="201" t="s">
        <v>135</v>
      </c>
      <c r="B199" s="35">
        <v>317.39999999999998</v>
      </c>
      <c r="C199" s="35"/>
      <c r="D199" s="191" t="s">
        <v>136</v>
      </c>
    </row>
    <row r="200" spans="1:4" ht="15.75" x14ac:dyDescent="0.25">
      <c r="A200" s="201" t="s">
        <v>137</v>
      </c>
      <c r="B200" s="35">
        <v>-375</v>
      </c>
      <c r="C200" s="35"/>
      <c r="D200" s="191" t="s">
        <v>138</v>
      </c>
    </row>
    <row r="201" spans="1:4" ht="15.75" x14ac:dyDescent="0.25">
      <c r="A201" s="201" t="s">
        <v>128</v>
      </c>
      <c r="B201" s="35">
        <v>0</v>
      </c>
      <c r="C201" s="35"/>
      <c r="D201" s="191" t="s">
        <v>233</v>
      </c>
    </row>
    <row r="202" spans="1:4" ht="30.75" customHeight="1" x14ac:dyDescent="0.25">
      <c r="A202" s="49" t="s">
        <v>140</v>
      </c>
      <c r="B202" s="35">
        <f t="shared" ref="B202" si="36">B203-B204</f>
        <v>1163.51</v>
      </c>
      <c r="C202" s="35"/>
      <c r="D202" s="231" t="s">
        <v>222</v>
      </c>
    </row>
    <row r="203" spans="1:4" ht="15.75" x14ac:dyDescent="0.25">
      <c r="A203" s="199" t="s">
        <v>142</v>
      </c>
      <c r="B203" s="35">
        <v>1141.3</v>
      </c>
      <c r="C203" s="35"/>
      <c r="D203" s="189" t="s">
        <v>143</v>
      </c>
    </row>
    <row r="204" spans="1:4" ht="15.75" x14ac:dyDescent="0.25">
      <c r="A204" s="199" t="s">
        <v>144</v>
      </c>
      <c r="B204" s="35">
        <v>-22.21</v>
      </c>
      <c r="C204" s="35"/>
      <c r="D204" s="189" t="s">
        <v>145</v>
      </c>
    </row>
    <row r="205" spans="1:4" ht="15.75" x14ac:dyDescent="0.25">
      <c r="A205" s="50" t="s">
        <v>146</v>
      </c>
      <c r="B205" s="56" t="s">
        <v>148</v>
      </c>
      <c r="C205" s="56"/>
      <c r="D205" s="189" t="s">
        <v>150</v>
      </c>
    </row>
    <row r="206" spans="1:4" ht="15.75" x14ac:dyDescent="0.25">
      <c r="A206" s="51" t="s">
        <v>151</v>
      </c>
      <c r="B206" s="35">
        <f t="shared" ref="B206" si="37">B209</f>
        <v>727.9</v>
      </c>
      <c r="C206" s="35"/>
      <c r="D206" s="191" t="s">
        <v>152</v>
      </c>
    </row>
    <row r="207" spans="1:4" ht="15.75" x14ac:dyDescent="0.25">
      <c r="A207" s="45" t="s">
        <v>153</v>
      </c>
      <c r="B207" s="35">
        <f t="shared" ref="B207:B208" si="38">B208</f>
        <v>727.9</v>
      </c>
      <c r="C207" s="35"/>
      <c r="D207" s="191" t="s">
        <v>154</v>
      </c>
    </row>
    <row r="208" spans="1:4" ht="15.75" x14ac:dyDescent="0.25">
      <c r="A208" s="204" t="s">
        <v>155</v>
      </c>
      <c r="B208" s="35">
        <f t="shared" si="38"/>
        <v>727.9</v>
      </c>
      <c r="C208" s="35"/>
      <c r="D208" s="191" t="s">
        <v>156</v>
      </c>
    </row>
    <row r="209" spans="1:4" ht="15.75" x14ac:dyDescent="0.25">
      <c r="A209" s="204" t="s">
        <v>157</v>
      </c>
      <c r="B209" s="35">
        <f t="shared" ref="B209" si="39">B210+B211+B212+B213</f>
        <v>727.9</v>
      </c>
      <c r="C209" s="35"/>
      <c r="D209" s="191" t="s">
        <v>158</v>
      </c>
    </row>
    <row r="210" spans="1:4" ht="15.75" x14ac:dyDescent="0.25">
      <c r="A210" s="205" t="s">
        <v>159</v>
      </c>
      <c r="B210" s="35">
        <v>0</v>
      </c>
      <c r="C210" s="35"/>
      <c r="D210" s="206" t="s">
        <v>160</v>
      </c>
    </row>
    <row r="211" spans="1:4" ht="15.75" x14ac:dyDescent="0.25">
      <c r="A211" s="205" t="s">
        <v>161</v>
      </c>
      <c r="B211" s="35">
        <v>-9.6</v>
      </c>
      <c r="C211" s="35"/>
      <c r="D211" s="206" t="s">
        <v>162</v>
      </c>
    </row>
    <row r="212" spans="1:4" ht="15.75" x14ac:dyDescent="0.25">
      <c r="A212" s="205" t="s">
        <v>163</v>
      </c>
      <c r="B212" s="35">
        <v>0</v>
      </c>
      <c r="C212" s="35"/>
      <c r="D212" s="206" t="s">
        <v>164</v>
      </c>
    </row>
    <row r="213" spans="1:4" ht="15.75" x14ac:dyDescent="0.25">
      <c r="A213" s="205" t="s">
        <v>165</v>
      </c>
      <c r="B213" s="35">
        <f>B214+B217</f>
        <v>737.5</v>
      </c>
      <c r="C213" s="35"/>
      <c r="D213" s="206" t="s">
        <v>166</v>
      </c>
    </row>
    <row r="214" spans="1:4" ht="15.75" x14ac:dyDescent="0.25">
      <c r="A214" s="207" t="s">
        <v>167</v>
      </c>
      <c r="B214" s="35">
        <f t="shared" ref="B214" si="40">B215+B216</f>
        <v>323</v>
      </c>
      <c r="C214" s="35"/>
      <c r="D214" s="208" t="s">
        <v>168</v>
      </c>
    </row>
    <row r="215" spans="1:4" ht="15.75" x14ac:dyDescent="0.25">
      <c r="A215" s="209" t="s">
        <v>169</v>
      </c>
      <c r="B215" s="35">
        <v>266.89999999999998</v>
      </c>
      <c r="C215" s="35"/>
      <c r="D215" s="194" t="s">
        <v>170</v>
      </c>
    </row>
    <row r="216" spans="1:4" ht="15.75" x14ac:dyDescent="0.25">
      <c r="A216" s="209" t="s">
        <v>171</v>
      </c>
      <c r="B216" s="35">
        <v>56.1</v>
      </c>
      <c r="C216" s="35"/>
      <c r="D216" s="189" t="s">
        <v>172</v>
      </c>
    </row>
    <row r="217" spans="1:4" ht="15.75" x14ac:dyDescent="0.25">
      <c r="A217" s="207" t="s">
        <v>173</v>
      </c>
      <c r="B217" s="35">
        <f t="shared" ref="B217" si="41">B218+B219+B220</f>
        <v>414.5</v>
      </c>
      <c r="C217" s="35"/>
      <c r="D217" s="208" t="s">
        <v>174</v>
      </c>
    </row>
    <row r="218" spans="1:4" ht="15.75" x14ac:dyDescent="0.25">
      <c r="A218" s="210" t="s">
        <v>175</v>
      </c>
      <c r="B218" s="35">
        <v>0</v>
      </c>
      <c r="C218" s="35"/>
      <c r="D218" s="189" t="s">
        <v>176</v>
      </c>
    </row>
    <row r="219" spans="1:4" ht="15.75" x14ac:dyDescent="0.25">
      <c r="A219" s="210" t="s">
        <v>177</v>
      </c>
      <c r="B219" s="35">
        <v>0</v>
      </c>
      <c r="C219" s="35"/>
      <c r="D219" s="189" t="s">
        <v>178</v>
      </c>
    </row>
    <row r="220" spans="1:4" ht="29.25" customHeight="1" x14ac:dyDescent="0.25">
      <c r="A220" s="52" t="s">
        <v>210</v>
      </c>
      <c r="B220" s="35">
        <v>414.5</v>
      </c>
      <c r="C220" s="35"/>
      <c r="D220" s="211" t="s">
        <v>209</v>
      </c>
    </row>
    <row r="221" spans="1:4" ht="15.75" x14ac:dyDescent="0.25">
      <c r="A221" s="207" t="s">
        <v>181</v>
      </c>
      <c r="B221" s="35">
        <v>0</v>
      </c>
      <c r="C221" s="35"/>
      <c r="D221" s="208" t="s">
        <v>182</v>
      </c>
    </row>
    <row r="222" spans="1:4" ht="32.25" customHeight="1" x14ac:dyDescent="0.25">
      <c r="A222" s="53" t="s">
        <v>183</v>
      </c>
      <c r="B222" s="35">
        <f>B171-(B119+B168)</f>
        <v>-2138.008499999999</v>
      </c>
      <c r="C222" s="35"/>
      <c r="D222" s="212" t="s">
        <v>223</v>
      </c>
    </row>
    <row r="223" spans="1:4" ht="15" hidden="1" x14ac:dyDescent="0.25">
      <c r="A223" s="213"/>
      <c r="B223" s="213"/>
      <c r="C223" s="213"/>
      <c r="D223" s="213"/>
    </row>
    <row r="224" spans="1:4" ht="30" x14ac:dyDescent="0.25">
      <c r="A224" s="214" t="s">
        <v>185</v>
      </c>
      <c r="B224" s="213"/>
      <c r="C224" s="213"/>
      <c r="D224" s="215" t="s">
        <v>217</v>
      </c>
    </row>
    <row r="225" spans="1:4" ht="15" x14ac:dyDescent="0.25">
      <c r="A225" s="213"/>
      <c r="B225" s="213"/>
      <c r="C225" s="213"/>
      <c r="D225" s="213"/>
    </row>
    <row r="226" spans="1:4" ht="15" x14ac:dyDescent="0.25">
      <c r="A226" s="213"/>
      <c r="B226" s="213"/>
      <c r="C226" s="213"/>
      <c r="D226" s="213"/>
    </row>
    <row r="227" spans="1:4" ht="15" x14ac:dyDescent="0.25">
      <c r="A227" s="213"/>
      <c r="B227" s="213"/>
      <c r="C227" s="213"/>
      <c r="D227" s="213"/>
    </row>
    <row r="228" spans="1:4" ht="15" x14ac:dyDescent="0.25">
      <c r="A228" s="213"/>
      <c r="B228" s="213"/>
      <c r="C228" s="213"/>
      <c r="D228" s="213"/>
    </row>
    <row r="229" spans="1:4" ht="18.75" x14ac:dyDescent="0.3">
      <c r="A229" s="366" t="s">
        <v>200</v>
      </c>
      <c r="B229" s="366"/>
      <c r="C229" s="366"/>
      <c r="D229" s="366"/>
    </row>
    <row r="230" spans="1:4" ht="18.75" x14ac:dyDescent="0.3">
      <c r="A230" s="366" t="s">
        <v>201</v>
      </c>
      <c r="B230" s="366"/>
      <c r="C230" s="366"/>
      <c r="D230" s="366"/>
    </row>
    <row r="231" spans="1:4" ht="15.75" x14ac:dyDescent="0.25">
      <c r="A231" s="216" t="s">
        <v>0</v>
      </c>
      <c r="B231" s="373"/>
      <c r="C231" s="373"/>
      <c r="D231" s="217" t="s">
        <v>243</v>
      </c>
    </row>
    <row r="232" spans="1:4" ht="15.75" x14ac:dyDescent="0.25">
      <c r="A232" s="2" t="s">
        <v>2</v>
      </c>
      <c r="B232" s="57" t="s">
        <v>3</v>
      </c>
      <c r="C232" s="57" t="s">
        <v>4</v>
      </c>
      <c r="D232" s="193" t="s">
        <v>5</v>
      </c>
    </row>
    <row r="233" spans="1:4" ht="15.75" x14ac:dyDescent="0.25">
      <c r="A233" s="4" t="s">
        <v>6</v>
      </c>
      <c r="B233" s="35">
        <f t="shared" ref="B233" si="42">B234+B254+B257+B264</f>
        <v>1533.0584999999999</v>
      </c>
      <c r="C233" s="35"/>
      <c r="D233" s="192" t="s">
        <v>7</v>
      </c>
    </row>
    <row r="234" spans="1:4" ht="15.75" x14ac:dyDescent="0.25">
      <c r="A234" s="2" t="s">
        <v>8</v>
      </c>
      <c r="B234" s="35">
        <f t="shared" ref="B234" si="43">B235-B243</f>
        <v>5167.8585000000003</v>
      </c>
      <c r="C234" s="35"/>
      <c r="D234" s="191" t="s">
        <v>9</v>
      </c>
    </row>
    <row r="235" spans="1:4" ht="15.75" x14ac:dyDescent="0.25">
      <c r="A235" s="17" t="s">
        <v>10</v>
      </c>
      <c r="B235" s="35">
        <f t="shared" ref="B235" si="44">B236+B239+B242</f>
        <v>13208</v>
      </c>
      <c r="C235" s="35"/>
      <c r="D235" s="189" t="s">
        <v>11</v>
      </c>
    </row>
    <row r="236" spans="1:4" ht="15.75" x14ac:dyDescent="0.25">
      <c r="A236" s="18" t="s">
        <v>12</v>
      </c>
      <c r="B236" s="35">
        <f t="shared" ref="B236" si="45">B237+B238</f>
        <v>13090</v>
      </c>
      <c r="C236" s="35"/>
      <c r="D236" s="190" t="s">
        <v>13</v>
      </c>
    </row>
    <row r="237" spans="1:4" ht="15.75" x14ac:dyDescent="0.25">
      <c r="A237" s="18" t="s">
        <v>14</v>
      </c>
      <c r="B237" s="35">
        <v>13090</v>
      </c>
      <c r="C237" s="35"/>
      <c r="D237" s="190" t="s">
        <v>15</v>
      </c>
    </row>
    <row r="238" spans="1:4" ht="15.75" x14ac:dyDescent="0.25">
      <c r="A238" s="18" t="s">
        <v>16</v>
      </c>
      <c r="B238" s="35">
        <v>0</v>
      </c>
      <c r="C238" s="35"/>
      <c r="D238" s="190" t="s">
        <v>17</v>
      </c>
    </row>
    <row r="239" spans="1:4" ht="15.75" x14ac:dyDescent="0.25">
      <c r="A239" s="18" t="s">
        <v>18</v>
      </c>
      <c r="B239" s="35">
        <f t="shared" ref="B239" si="46">B240+B241</f>
        <v>39.6</v>
      </c>
      <c r="C239" s="35"/>
      <c r="D239" s="190" t="s">
        <v>19</v>
      </c>
    </row>
    <row r="240" spans="1:4" ht="15.75" x14ac:dyDescent="0.25">
      <c r="A240" s="18" t="s">
        <v>20</v>
      </c>
      <c r="B240" s="35">
        <v>38.4</v>
      </c>
      <c r="C240" s="35"/>
      <c r="D240" s="190" t="s">
        <v>21</v>
      </c>
    </row>
    <row r="241" spans="1:4" ht="15.75" x14ac:dyDescent="0.25">
      <c r="A241" s="18" t="s">
        <v>16</v>
      </c>
      <c r="B241" s="35">
        <v>1.2</v>
      </c>
      <c r="C241" s="35"/>
      <c r="D241" s="190" t="s">
        <v>17</v>
      </c>
    </row>
    <row r="242" spans="1:4" ht="15.75" x14ac:dyDescent="0.25">
      <c r="A242" s="19" t="s">
        <v>22</v>
      </c>
      <c r="B242" s="35">
        <v>78.400000000000006</v>
      </c>
      <c r="C242" s="35"/>
      <c r="D242" s="190" t="s">
        <v>23</v>
      </c>
    </row>
    <row r="243" spans="1:4" ht="15.75" x14ac:dyDescent="0.25">
      <c r="A243" s="17" t="s">
        <v>24</v>
      </c>
      <c r="B243" s="35">
        <f t="shared" ref="B243:C243" si="47">B244+B250</f>
        <v>8040.1414999999997</v>
      </c>
      <c r="C243" s="35">
        <f t="shared" si="47"/>
        <v>9459.09</v>
      </c>
      <c r="D243" s="189" t="s">
        <v>25</v>
      </c>
    </row>
    <row r="244" spans="1:4" ht="15.75" x14ac:dyDescent="0.25">
      <c r="A244" s="20" t="s">
        <v>26</v>
      </c>
      <c r="B244" s="35">
        <f t="shared" ref="B244:C244" si="48">B245+B246+B247+B248+B249</f>
        <v>1140.6914999999999</v>
      </c>
      <c r="C244" s="35">
        <f t="shared" si="48"/>
        <v>1342.09</v>
      </c>
      <c r="D244" s="191" t="s">
        <v>27</v>
      </c>
    </row>
    <row r="245" spans="1:4" ht="15.75" x14ac:dyDescent="0.25">
      <c r="A245" s="21" t="s">
        <v>28</v>
      </c>
      <c r="B245" s="35">
        <v>401.4</v>
      </c>
      <c r="C245" s="35">
        <v>472.2</v>
      </c>
      <c r="D245" s="189" t="s">
        <v>29</v>
      </c>
    </row>
    <row r="246" spans="1:4" ht="15.75" x14ac:dyDescent="0.25">
      <c r="A246" s="21" t="s">
        <v>30</v>
      </c>
      <c r="B246" s="35">
        <v>16</v>
      </c>
      <c r="C246" s="35">
        <v>18.899999999999999</v>
      </c>
      <c r="D246" s="189" t="s">
        <v>31</v>
      </c>
    </row>
    <row r="247" spans="1:4" ht="15.75" x14ac:dyDescent="0.25">
      <c r="A247" s="20" t="s">
        <v>32</v>
      </c>
      <c r="B247" s="35">
        <v>582.20000000000005</v>
      </c>
      <c r="C247" s="35">
        <v>685</v>
      </c>
      <c r="D247" s="189" t="s">
        <v>33</v>
      </c>
    </row>
    <row r="248" spans="1:4" ht="15.75" x14ac:dyDescent="0.25">
      <c r="A248" s="20" t="s">
        <v>34</v>
      </c>
      <c r="B248" s="35">
        <v>141.0915</v>
      </c>
      <c r="C248" s="35">
        <v>165.99</v>
      </c>
      <c r="D248" s="189" t="s">
        <v>35</v>
      </c>
    </row>
    <row r="249" spans="1:4" ht="15.75" x14ac:dyDescent="0.25">
      <c r="A249" s="20" t="s">
        <v>36</v>
      </c>
      <c r="B249" s="35">
        <v>0</v>
      </c>
      <c r="C249" s="35">
        <v>0</v>
      </c>
      <c r="D249" s="189" t="s">
        <v>37</v>
      </c>
    </row>
    <row r="250" spans="1:4" ht="15.75" x14ac:dyDescent="0.25">
      <c r="A250" s="20" t="s">
        <v>38</v>
      </c>
      <c r="B250" s="35">
        <f t="shared" ref="B250:C250" si="49">B251+B252+B253</f>
        <v>6899.45</v>
      </c>
      <c r="C250" s="35">
        <f t="shared" si="49"/>
        <v>8117</v>
      </c>
      <c r="D250" s="191" t="s">
        <v>39</v>
      </c>
    </row>
    <row r="251" spans="1:4" ht="15.75" x14ac:dyDescent="0.25">
      <c r="A251" s="22" t="s">
        <v>40</v>
      </c>
      <c r="B251" s="35">
        <v>1724.86</v>
      </c>
      <c r="C251" s="35">
        <v>2029.25</v>
      </c>
      <c r="D251" s="189" t="s">
        <v>41</v>
      </c>
    </row>
    <row r="252" spans="1:4" ht="15.75" x14ac:dyDescent="0.25">
      <c r="A252" s="22" t="s">
        <v>42</v>
      </c>
      <c r="B252" s="35">
        <v>5174.59</v>
      </c>
      <c r="C252" s="35">
        <v>6087.75</v>
      </c>
      <c r="D252" s="189" t="s">
        <v>43</v>
      </c>
    </row>
    <row r="253" spans="1:4" ht="15.75" x14ac:dyDescent="0.25">
      <c r="A253" s="22" t="s">
        <v>44</v>
      </c>
      <c r="B253" s="35">
        <v>0</v>
      </c>
      <c r="C253" s="35">
        <v>0</v>
      </c>
      <c r="D253" s="189" t="s">
        <v>45</v>
      </c>
    </row>
    <row r="254" spans="1:4" ht="15.75" x14ac:dyDescent="0.25">
      <c r="A254" s="2" t="s">
        <v>46</v>
      </c>
      <c r="B254" s="35">
        <f t="shared" ref="B254" si="50">B255-B256</f>
        <v>-3661.6000000000004</v>
      </c>
      <c r="C254" s="35"/>
      <c r="D254" s="191" t="s">
        <v>47</v>
      </c>
    </row>
    <row r="255" spans="1:4" ht="15.75" x14ac:dyDescent="0.25">
      <c r="A255" s="17" t="s">
        <v>48</v>
      </c>
      <c r="B255" s="35">
        <v>1073.2</v>
      </c>
      <c r="C255" s="35"/>
      <c r="D255" s="189" t="s">
        <v>49</v>
      </c>
    </row>
    <row r="256" spans="1:4" ht="15.75" x14ac:dyDescent="0.25">
      <c r="A256" s="17" t="s">
        <v>50</v>
      </c>
      <c r="B256" s="35">
        <v>4734.8</v>
      </c>
      <c r="C256" s="35"/>
      <c r="D256" s="193" t="s">
        <v>51</v>
      </c>
    </row>
    <row r="257" spans="1:4" ht="15.75" x14ac:dyDescent="0.25">
      <c r="A257" s="2" t="s">
        <v>52</v>
      </c>
      <c r="B257" s="35">
        <f t="shared" ref="B257" si="51">B258+B259</f>
        <v>-253.7</v>
      </c>
      <c r="C257" s="35"/>
      <c r="D257" s="191" t="s">
        <v>53</v>
      </c>
    </row>
    <row r="258" spans="1:4" ht="15.75" x14ac:dyDescent="0.25">
      <c r="A258" s="23" t="s">
        <v>54</v>
      </c>
      <c r="B258" s="35">
        <v>10.7</v>
      </c>
      <c r="C258" s="35"/>
      <c r="D258" s="194" t="s">
        <v>55</v>
      </c>
    </row>
    <row r="259" spans="1:4" ht="15.75" x14ac:dyDescent="0.25">
      <c r="A259" s="23" t="s">
        <v>56</v>
      </c>
      <c r="B259" s="35">
        <f t="shared" ref="B259" si="52">B260-B261</f>
        <v>-264.39999999999998</v>
      </c>
      <c r="C259" s="35"/>
      <c r="D259" s="194" t="s">
        <v>57</v>
      </c>
    </row>
    <row r="260" spans="1:4" ht="15.75" x14ac:dyDescent="0.25">
      <c r="A260" s="24" t="s">
        <v>58</v>
      </c>
      <c r="B260" s="35">
        <v>145.6</v>
      </c>
      <c r="C260" s="35"/>
      <c r="D260" s="194" t="s">
        <v>59</v>
      </c>
    </row>
    <row r="261" spans="1:4" ht="15.75" x14ac:dyDescent="0.25">
      <c r="A261" s="24" t="s">
        <v>60</v>
      </c>
      <c r="B261" s="35">
        <f t="shared" ref="B261" si="53">B262+B263</f>
        <v>410</v>
      </c>
      <c r="C261" s="35"/>
      <c r="D261" s="194" t="s">
        <v>61</v>
      </c>
    </row>
    <row r="262" spans="1:4" ht="15.75" x14ac:dyDescent="0.25">
      <c r="A262" s="25" t="s">
        <v>62</v>
      </c>
      <c r="B262" s="35">
        <v>0</v>
      </c>
      <c r="C262" s="35"/>
      <c r="D262" s="197" t="s">
        <v>234</v>
      </c>
    </row>
    <row r="263" spans="1:4" ht="15.75" x14ac:dyDescent="0.25">
      <c r="A263" s="25" t="s">
        <v>63</v>
      </c>
      <c r="B263" s="35">
        <v>410</v>
      </c>
      <c r="C263" s="35"/>
      <c r="D263" s="197" t="s">
        <v>235</v>
      </c>
    </row>
    <row r="264" spans="1:4" ht="15.75" x14ac:dyDescent="0.25">
      <c r="A264" s="2" t="s">
        <v>64</v>
      </c>
      <c r="B264" s="35">
        <f t="shared" ref="B264" si="54">B265+B266</f>
        <v>280.5</v>
      </c>
      <c r="C264" s="35"/>
      <c r="D264" s="191" t="s">
        <v>65</v>
      </c>
    </row>
    <row r="265" spans="1:4" ht="15.75" x14ac:dyDescent="0.25">
      <c r="A265" s="23" t="s">
        <v>66</v>
      </c>
      <c r="B265" s="35">
        <v>120.5</v>
      </c>
      <c r="C265" s="35"/>
      <c r="D265" s="189" t="s">
        <v>67</v>
      </c>
    </row>
    <row r="266" spans="1:4" ht="15.75" x14ac:dyDescent="0.25">
      <c r="A266" s="23" t="s">
        <v>68</v>
      </c>
      <c r="B266" s="35">
        <f t="shared" ref="B266" si="55">B267-B270</f>
        <v>160</v>
      </c>
      <c r="C266" s="35"/>
      <c r="D266" s="189" t="s">
        <v>69</v>
      </c>
    </row>
    <row r="267" spans="1:4" ht="15.75" x14ac:dyDescent="0.25">
      <c r="A267" s="24" t="s">
        <v>189</v>
      </c>
      <c r="B267" s="35">
        <f t="shared" ref="B267" si="56">B268+B269</f>
        <v>161.19999999999999</v>
      </c>
      <c r="C267" s="35"/>
      <c r="D267" s="189" t="s">
        <v>70</v>
      </c>
    </row>
    <row r="268" spans="1:4" ht="15.75" x14ac:dyDescent="0.25">
      <c r="A268" s="26" t="s">
        <v>187</v>
      </c>
      <c r="B268" s="35">
        <v>153.1</v>
      </c>
      <c r="C268" s="35"/>
      <c r="D268" s="194" t="s">
        <v>71</v>
      </c>
    </row>
    <row r="269" spans="1:4" ht="15.75" x14ac:dyDescent="0.25">
      <c r="A269" s="26" t="s">
        <v>188</v>
      </c>
      <c r="B269" s="35">
        <v>8.1</v>
      </c>
      <c r="C269" s="35"/>
      <c r="D269" s="197" t="s">
        <v>72</v>
      </c>
    </row>
    <row r="270" spans="1:4" ht="15.75" x14ac:dyDescent="0.25">
      <c r="A270" s="24" t="s">
        <v>190</v>
      </c>
      <c r="B270" s="35">
        <f t="shared" ref="B270" si="57">B271+B272</f>
        <v>1.2</v>
      </c>
      <c r="C270" s="35"/>
      <c r="D270" s="189" t="s">
        <v>73</v>
      </c>
    </row>
    <row r="271" spans="1:4" ht="15.75" x14ac:dyDescent="0.25">
      <c r="A271" s="26" t="s">
        <v>191</v>
      </c>
      <c r="B271" s="35">
        <v>0</v>
      </c>
      <c r="C271" s="35"/>
      <c r="D271" s="194" t="s">
        <v>74</v>
      </c>
    </row>
    <row r="272" spans="1:4" ht="15.75" x14ac:dyDescent="0.25">
      <c r="A272" s="26" t="s">
        <v>192</v>
      </c>
      <c r="B272" s="35">
        <f t="shared" ref="B272" si="58">B273+B274</f>
        <v>1.2</v>
      </c>
      <c r="C272" s="35"/>
      <c r="D272" s="197" t="s">
        <v>75</v>
      </c>
    </row>
    <row r="273" spans="1:4" ht="15.75" x14ac:dyDescent="0.25">
      <c r="A273" s="22" t="s">
        <v>236</v>
      </c>
      <c r="B273" s="35">
        <v>0</v>
      </c>
      <c r="C273" s="35"/>
      <c r="D273" s="189" t="s">
        <v>76</v>
      </c>
    </row>
    <row r="274" spans="1:4" ht="15.75" x14ac:dyDescent="0.25">
      <c r="A274" s="22" t="s">
        <v>237</v>
      </c>
      <c r="B274" s="35">
        <v>1.2</v>
      </c>
      <c r="C274" s="35"/>
      <c r="D274" s="189" t="s">
        <v>77</v>
      </c>
    </row>
    <row r="275" spans="1:4" ht="15" x14ac:dyDescent="0.25">
      <c r="A275" s="227" t="s">
        <v>78</v>
      </c>
      <c r="B275" s="213"/>
      <c r="C275" s="213"/>
      <c r="D275" s="228" t="s">
        <v>79</v>
      </c>
    </row>
    <row r="276" spans="1:4" ht="24.75" x14ac:dyDescent="0.25">
      <c r="A276" s="220" t="s">
        <v>308</v>
      </c>
      <c r="B276" s="221"/>
      <c r="C276" s="222"/>
      <c r="D276" s="223" t="s">
        <v>303</v>
      </c>
    </row>
    <row r="277" spans="1:4" ht="15" x14ac:dyDescent="0.25">
      <c r="A277" s="229" t="s">
        <v>212</v>
      </c>
      <c r="B277" s="213"/>
      <c r="C277" s="213"/>
      <c r="D277" s="230" t="s">
        <v>211</v>
      </c>
    </row>
    <row r="278" spans="1:4" ht="18.75" x14ac:dyDescent="0.3">
      <c r="A278" s="366" t="s">
        <v>200</v>
      </c>
      <c r="B278" s="366"/>
      <c r="C278" s="366"/>
      <c r="D278" s="366"/>
    </row>
    <row r="279" spans="1:4" ht="18.75" x14ac:dyDescent="0.3">
      <c r="A279" s="366" t="s">
        <v>201</v>
      </c>
      <c r="B279" s="366"/>
      <c r="C279" s="366"/>
      <c r="D279" s="366"/>
    </row>
    <row r="280" spans="1:4" ht="15.75" x14ac:dyDescent="0.25">
      <c r="A280" s="226" t="s">
        <v>80</v>
      </c>
      <c r="B280" s="381"/>
      <c r="C280" s="381"/>
      <c r="D280" s="217" t="s">
        <v>243</v>
      </c>
    </row>
    <row r="281" spans="1:4" ht="15.75" x14ac:dyDescent="0.25">
      <c r="A281" s="2" t="s">
        <v>2</v>
      </c>
      <c r="B281" s="57" t="s">
        <v>3</v>
      </c>
      <c r="C281" s="57" t="s">
        <v>4</v>
      </c>
      <c r="D281" s="189" t="s">
        <v>81</v>
      </c>
    </row>
    <row r="282" spans="1:4" ht="15.75" x14ac:dyDescent="0.25">
      <c r="A282" s="4" t="s">
        <v>82</v>
      </c>
      <c r="B282" s="35">
        <f t="shared" ref="B282" si="59">B283-B284</f>
        <v>-1.0999999999999999</v>
      </c>
      <c r="C282" s="35"/>
      <c r="D282" s="192" t="s">
        <v>83</v>
      </c>
    </row>
    <row r="283" spans="1:4" ht="15.75" x14ac:dyDescent="0.25">
      <c r="A283" s="2" t="s">
        <v>84</v>
      </c>
      <c r="B283" s="35">
        <v>1.3</v>
      </c>
      <c r="C283" s="35"/>
      <c r="D283" s="189" t="s">
        <v>85</v>
      </c>
    </row>
    <row r="284" spans="1:4" ht="15.75" x14ac:dyDescent="0.25">
      <c r="A284" s="2" t="s">
        <v>86</v>
      </c>
      <c r="B284" s="35">
        <v>2.4</v>
      </c>
      <c r="C284" s="35"/>
      <c r="D284" s="193" t="s">
        <v>87</v>
      </c>
    </row>
    <row r="285" spans="1:4" ht="15.75" x14ac:dyDescent="0.25">
      <c r="A285" s="198" t="s">
        <v>88</v>
      </c>
      <c r="B285" s="35">
        <f t="shared" ref="B285" si="60">B286+B289+B304+B320</f>
        <v>2459.8999999999996</v>
      </c>
      <c r="C285" s="35"/>
      <c r="D285" s="192" t="s">
        <v>89</v>
      </c>
    </row>
    <row r="286" spans="1:4" ht="15.75" x14ac:dyDescent="0.25">
      <c r="A286" s="44" t="s">
        <v>90</v>
      </c>
      <c r="B286" s="35">
        <f t="shared" ref="B286" si="61">B287-B288</f>
        <v>1373.1</v>
      </c>
      <c r="C286" s="35"/>
      <c r="D286" s="191" t="s">
        <v>91</v>
      </c>
    </row>
    <row r="287" spans="1:4" ht="15.75" x14ac:dyDescent="0.25">
      <c r="A287" s="2" t="s">
        <v>92</v>
      </c>
      <c r="B287" s="35">
        <v>15.8</v>
      </c>
      <c r="C287" s="35"/>
      <c r="D287" s="191" t="s">
        <v>93</v>
      </c>
    </row>
    <row r="288" spans="1:4" ht="15.75" x14ac:dyDescent="0.25">
      <c r="A288" s="2" t="s">
        <v>94</v>
      </c>
      <c r="B288" s="35">
        <v>-1357.3</v>
      </c>
      <c r="C288" s="35"/>
      <c r="D288" s="191" t="s">
        <v>95</v>
      </c>
    </row>
    <row r="289" spans="1:4" ht="15.75" x14ac:dyDescent="0.25">
      <c r="A289" s="44" t="s">
        <v>96</v>
      </c>
      <c r="B289" s="35">
        <f t="shared" ref="B289" si="62">B290-B297</f>
        <v>-0.80000000000018179</v>
      </c>
      <c r="C289" s="35"/>
      <c r="D289" s="191" t="s">
        <v>97</v>
      </c>
    </row>
    <row r="290" spans="1:4" ht="15.75" x14ac:dyDescent="0.25">
      <c r="A290" s="199" t="s">
        <v>98</v>
      </c>
      <c r="B290" s="35">
        <f t="shared" ref="B290" si="63">B291+B294</f>
        <v>-0.70000000000018181</v>
      </c>
      <c r="C290" s="35"/>
      <c r="D290" s="191" t="s">
        <v>99</v>
      </c>
    </row>
    <row r="291" spans="1:4" ht="15.75" x14ac:dyDescent="0.25">
      <c r="A291" s="44" t="s">
        <v>100</v>
      </c>
      <c r="B291" s="35">
        <f t="shared" ref="B291" si="64">B292-B293</f>
        <v>-2.8000000000001819</v>
      </c>
      <c r="C291" s="35"/>
      <c r="D291" s="191" t="s">
        <v>101</v>
      </c>
    </row>
    <row r="292" spans="1:4" ht="15.75" x14ac:dyDescent="0.25">
      <c r="A292" s="45" t="s">
        <v>102</v>
      </c>
      <c r="B292" s="35">
        <v>1292.5999999999999</v>
      </c>
      <c r="C292" s="35"/>
      <c r="D292" s="191" t="s">
        <v>103</v>
      </c>
    </row>
    <row r="293" spans="1:4" ht="15.75" x14ac:dyDescent="0.25">
      <c r="A293" s="45" t="s">
        <v>104</v>
      </c>
      <c r="B293" s="35">
        <v>1295.4000000000001</v>
      </c>
      <c r="C293" s="35"/>
      <c r="D293" s="191" t="s">
        <v>105</v>
      </c>
    </row>
    <row r="294" spans="1:4" ht="15.75" x14ac:dyDescent="0.25">
      <c r="A294" s="44" t="s">
        <v>106</v>
      </c>
      <c r="B294" s="35">
        <f t="shared" ref="B294" si="65">B295-B296</f>
        <v>2.1</v>
      </c>
      <c r="C294" s="35"/>
      <c r="D294" s="191" t="s">
        <v>107</v>
      </c>
    </row>
    <row r="295" spans="1:4" ht="15.75" x14ac:dyDescent="0.25">
      <c r="A295" s="45" t="s">
        <v>108</v>
      </c>
      <c r="B295" s="35">
        <v>3.1</v>
      </c>
      <c r="C295" s="35"/>
      <c r="D295" s="191" t="s">
        <v>103</v>
      </c>
    </row>
    <row r="296" spans="1:4" ht="15.75" x14ac:dyDescent="0.25">
      <c r="A296" s="45" t="s">
        <v>109</v>
      </c>
      <c r="B296" s="35">
        <v>1</v>
      </c>
      <c r="C296" s="35"/>
      <c r="D296" s="191" t="s">
        <v>105</v>
      </c>
    </row>
    <row r="297" spans="1:4" ht="15.75" x14ac:dyDescent="0.25">
      <c r="A297" s="199" t="s">
        <v>110</v>
      </c>
      <c r="B297" s="35">
        <f t="shared" ref="B297" si="66">B298+B301</f>
        <v>0.1</v>
      </c>
      <c r="C297" s="35"/>
      <c r="D297" s="193" t="s">
        <v>111</v>
      </c>
    </row>
    <row r="298" spans="1:4" ht="15.75" x14ac:dyDescent="0.25">
      <c r="A298" s="45" t="s">
        <v>112</v>
      </c>
      <c r="B298" s="35">
        <f t="shared" ref="B298" si="67">B299-B300</f>
        <v>0</v>
      </c>
      <c r="C298" s="35"/>
      <c r="D298" s="191" t="s">
        <v>101</v>
      </c>
    </row>
    <row r="299" spans="1:4" ht="15.75" x14ac:dyDescent="0.25">
      <c r="A299" s="45" t="s">
        <v>113</v>
      </c>
      <c r="B299" s="35">
        <v>0</v>
      </c>
      <c r="C299" s="35"/>
      <c r="D299" s="191" t="s">
        <v>103</v>
      </c>
    </row>
    <row r="300" spans="1:4" ht="15.75" x14ac:dyDescent="0.25">
      <c r="A300" s="45" t="s">
        <v>109</v>
      </c>
      <c r="B300" s="35">
        <v>0</v>
      </c>
      <c r="C300" s="35"/>
      <c r="D300" s="191" t="s">
        <v>105</v>
      </c>
    </row>
    <row r="301" spans="1:4" ht="15.75" x14ac:dyDescent="0.25">
      <c r="A301" s="46" t="s">
        <v>114</v>
      </c>
      <c r="B301" s="35">
        <f t="shared" ref="B301" si="68">B302-B303</f>
        <v>0.1</v>
      </c>
      <c r="C301" s="35"/>
      <c r="D301" s="191" t="s">
        <v>107</v>
      </c>
    </row>
    <row r="302" spans="1:4" ht="15.75" x14ac:dyDescent="0.25">
      <c r="A302" s="45" t="s">
        <v>113</v>
      </c>
      <c r="B302" s="35">
        <v>0.1</v>
      </c>
      <c r="C302" s="35"/>
      <c r="D302" s="191" t="s">
        <v>115</v>
      </c>
    </row>
    <row r="303" spans="1:4" ht="15.75" x14ac:dyDescent="0.25">
      <c r="A303" s="45" t="s">
        <v>116</v>
      </c>
      <c r="B303" s="35">
        <v>0</v>
      </c>
      <c r="C303" s="35"/>
      <c r="D303" s="191" t="s">
        <v>117</v>
      </c>
    </row>
    <row r="304" spans="1:4" ht="15.75" x14ac:dyDescent="0.25">
      <c r="A304" s="44" t="s">
        <v>118</v>
      </c>
      <c r="B304" s="35">
        <f t="shared" ref="B304" si="69">B305+B316+B319</f>
        <v>80.699999999999932</v>
      </c>
      <c r="C304" s="35"/>
      <c r="D304" s="191" t="s">
        <v>119</v>
      </c>
    </row>
    <row r="305" spans="1:4" ht="15.75" x14ac:dyDescent="0.25">
      <c r="A305" s="47" t="s">
        <v>120</v>
      </c>
      <c r="B305" s="35">
        <f t="shared" ref="B305" si="70">B306-B311</f>
        <v>921.9</v>
      </c>
      <c r="C305" s="35"/>
      <c r="D305" s="189" t="s">
        <v>121</v>
      </c>
    </row>
    <row r="306" spans="1:4" ht="15.75" x14ac:dyDescent="0.25">
      <c r="A306" s="199" t="s">
        <v>122</v>
      </c>
      <c r="B306" s="35">
        <f t="shared" ref="B306" si="71">B307+B308+B309+B310</f>
        <v>834.6</v>
      </c>
      <c r="C306" s="35"/>
      <c r="D306" s="191" t="s">
        <v>123</v>
      </c>
    </row>
    <row r="307" spans="1:4" ht="15.75" x14ac:dyDescent="0.25">
      <c r="A307" s="201" t="s">
        <v>124</v>
      </c>
      <c r="B307" s="55">
        <v>-73.099999999999994</v>
      </c>
      <c r="C307" s="35"/>
      <c r="D307" s="191" t="s">
        <v>125</v>
      </c>
    </row>
    <row r="308" spans="1:4" ht="15.75" x14ac:dyDescent="0.25">
      <c r="A308" s="48" t="s">
        <v>126</v>
      </c>
      <c r="B308" s="35">
        <v>73.400000000000006</v>
      </c>
      <c r="C308" s="35"/>
      <c r="D308" s="191" t="s">
        <v>127</v>
      </c>
    </row>
    <row r="309" spans="1:4" ht="15.75" x14ac:dyDescent="0.25">
      <c r="A309" s="201" t="s">
        <v>128</v>
      </c>
      <c r="B309" s="35">
        <v>813.9</v>
      </c>
      <c r="C309" s="35"/>
      <c r="D309" s="191" t="s">
        <v>129</v>
      </c>
    </row>
    <row r="310" spans="1:4" ht="15.75" x14ac:dyDescent="0.25">
      <c r="A310" s="201" t="s">
        <v>130</v>
      </c>
      <c r="B310" s="35">
        <v>20.399999999999999</v>
      </c>
      <c r="C310" s="35"/>
      <c r="D310" s="191" t="s">
        <v>131</v>
      </c>
    </row>
    <row r="311" spans="1:4" ht="15.75" x14ac:dyDescent="0.25">
      <c r="A311" s="199" t="s">
        <v>110</v>
      </c>
      <c r="B311" s="35">
        <f t="shared" ref="B311" si="72">B312+B313+B314+B315</f>
        <v>-87.3</v>
      </c>
      <c r="C311" s="35"/>
      <c r="D311" s="193" t="s">
        <v>132</v>
      </c>
    </row>
    <row r="312" spans="1:4" ht="15.75" x14ac:dyDescent="0.25">
      <c r="A312" s="202" t="s">
        <v>133</v>
      </c>
      <c r="B312" s="35">
        <v>-87.3</v>
      </c>
      <c r="C312" s="35"/>
      <c r="D312" s="191" t="s">
        <v>134</v>
      </c>
    </row>
    <row r="313" spans="1:4" ht="15.75" x14ac:dyDescent="0.25">
      <c r="A313" s="201" t="s">
        <v>135</v>
      </c>
      <c r="B313" s="35">
        <v>0</v>
      </c>
      <c r="C313" s="35"/>
      <c r="D313" s="191" t="s">
        <v>136</v>
      </c>
    </row>
    <row r="314" spans="1:4" ht="15.75" x14ac:dyDescent="0.25">
      <c r="A314" s="201" t="s">
        <v>137</v>
      </c>
      <c r="B314" s="35">
        <v>0</v>
      </c>
      <c r="C314" s="35"/>
      <c r="D314" s="191" t="s">
        <v>138</v>
      </c>
    </row>
    <row r="315" spans="1:4" ht="15.75" x14ac:dyDescent="0.25">
      <c r="A315" s="201" t="s">
        <v>128</v>
      </c>
      <c r="B315" s="35">
        <v>0</v>
      </c>
      <c r="C315" s="35"/>
      <c r="D315" s="191" t="s">
        <v>129</v>
      </c>
    </row>
    <row r="316" spans="1:4" ht="31.15" customHeight="1" x14ac:dyDescent="0.25">
      <c r="A316" s="49" t="s">
        <v>140</v>
      </c>
      <c r="B316" s="35">
        <f t="shared" ref="B316" si="73">B317-B318</f>
        <v>-845.2</v>
      </c>
      <c r="C316" s="35"/>
      <c r="D316" s="231" t="s">
        <v>141</v>
      </c>
    </row>
    <row r="317" spans="1:4" ht="15.75" x14ac:dyDescent="0.25">
      <c r="A317" s="199" t="s">
        <v>142</v>
      </c>
      <c r="B317" s="35">
        <v>-803.7</v>
      </c>
      <c r="C317" s="35"/>
      <c r="D317" s="189" t="s">
        <v>143</v>
      </c>
    </row>
    <row r="318" spans="1:4" ht="15.75" x14ac:dyDescent="0.25">
      <c r="A318" s="199" t="s">
        <v>144</v>
      </c>
      <c r="B318" s="35">
        <v>41.5</v>
      </c>
      <c r="C318" s="35"/>
      <c r="D318" s="189" t="s">
        <v>145</v>
      </c>
    </row>
    <row r="319" spans="1:4" ht="15.75" x14ac:dyDescent="0.25">
      <c r="A319" s="50" t="s">
        <v>146</v>
      </c>
      <c r="B319" s="56" t="s">
        <v>208</v>
      </c>
      <c r="C319" s="56"/>
      <c r="D319" s="189" t="s">
        <v>150</v>
      </c>
    </row>
    <row r="320" spans="1:4" ht="15.75" x14ac:dyDescent="0.25">
      <c r="A320" s="51" t="s">
        <v>151</v>
      </c>
      <c r="B320" s="35">
        <f t="shared" ref="B320" si="74">B323</f>
        <v>1006.9000000000001</v>
      </c>
      <c r="C320" s="35"/>
      <c r="D320" s="191" t="s">
        <v>152</v>
      </c>
    </row>
    <row r="321" spans="1:4" ht="15.75" x14ac:dyDescent="0.25">
      <c r="A321" s="45" t="s">
        <v>153</v>
      </c>
      <c r="B321" s="35">
        <f t="shared" ref="B321:B322" si="75">B322</f>
        <v>1006.9000000000001</v>
      </c>
      <c r="C321" s="35"/>
      <c r="D321" s="191" t="s">
        <v>154</v>
      </c>
    </row>
    <row r="322" spans="1:4" ht="15.75" x14ac:dyDescent="0.25">
      <c r="A322" s="204" t="s">
        <v>155</v>
      </c>
      <c r="B322" s="35">
        <f t="shared" si="75"/>
        <v>1006.9000000000001</v>
      </c>
      <c r="C322" s="35"/>
      <c r="D322" s="191" t="s">
        <v>156</v>
      </c>
    </row>
    <row r="323" spans="1:4" ht="15.75" x14ac:dyDescent="0.25">
      <c r="A323" s="204" t="s">
        <v>157</v>
      </c>
      <c r="B323" s="35">
        <f>B324+B325+B326+B327</f>
        <v>1006.9000000000001</v>
      </c>
      <c r="C323" s="35"/>
      <c r="D323" s="191" t="s">
        <v>158</v>
      </c>
    </row>
    <row r="324" spans="1:4" ht="15.75" x14ac:dyDescent="0.25">
      <c r="A324" s="205" t="s">
        <v>159</v>
      </c>
      <c r="B324" s="35">
        <v>0</v>
      </c>
      <c r="C324" s="35"/>
      <c r="D324" s="206" t="s">
        <v>160</v>
      </c>
    </row>
    <row r="325" spans="1:4" ht="15.75" x14ac:dyDescent="0.25">
      <c r="A325" s="205" t="s">
        <v>161</v>
      </c>
      <c r="B325" s="35">
        <v>21.4</v>
      </c>
      <c r="C325" s="35"/>
      <c r="D325" s="206" t="s">
        <v>162</v>
      </c>
    </row>
    <row r="326" spans="1:4" ht="15.75" x14ac:dyDescent="0.25">
      <c r="A326" s="205" t="s">
        <v>163</v>
      </c>
      <c r="B326" s="35">
        <v>0</v>
      </c>
      <c r="C326" s="35"/>
      <c r="D326" s="206" t="s">
        <v>164</v>
      </c>
    </row>
    <row r="327" spans="1:4" ht="15.75" x14ac:dyDescent="0.25">
      <c r="A327" s="205" t="s">
        <v>165</v>
      </c>
      <c r="B327" s="35">
        <f>B328+B331</f>
        <v>985.50000000000011</v>
      </c>
      <c r="C327" s="35"/>
      <c r="D327" s="206" t="s">
        <v>166</v>
      </c>
    </row>
    <row r="328" spans="1:4" ht="15.75" x14ac:dyDescent="0.25">
      <c r="A328" s="207" t="s">
        <v>167</v>
      </c>
      <c r="B328" s="35">
        <f t="shared" ref="B328" si="76">B329+B330</f>
        <v>807.40000000000009</v>
      </c>
      <c r="C328" s="35"/>
      <c r="D328" s="208" t="s">
        <v>168</v>
      </c>
    </row>
    <row r="329" spans="1:4" ht="15.75" x14ac:dyDescent="0.25">
      <c r="A329" s="209" t="s">
        <v>169</v>
      </c>
      <c r="B329" s="35">
        <v>438.8</v>
      </c>
      <c r="C329" s="35"/>
      <c r="D329" s="194" t="s">
        <v>170</v>
      </c>
    </row>
    <row r="330" spans="1:4" ht="15.75" x14ac:dyDescent="0.25">
      <c r="A330" s="209" t="s">
        <v>171</v>
      </c>
      <c r="B330" s="35">
        <v>368.6</v>
      </c>
      <c r="C330" s="35"/>
      <c r="D330" s="189" t="s">
        <v>172</v>
      </c>
    </row>
    <row r="331" spans="1:4" ht="15.75" x14ac:dyDescent="0.25">
      <c r="A331" s="207" t="s">
        <v>173</v>
      </c>
      <c r="B331" s="35">
        <f t="shared" ref="B331" si="77">B332+B333+B334</f>
        <v>178.1</v>
      </c>
      <c r="C331" s="35"/>
      <c r="D331" s="208" t="s">
        <v>174</v>
      </c>
    </row>
    <row r="332" spans="1:4" ht="15.75" x14ac:dyDescent="0.25">
      <c r="A332" s="210" t="s">
        <v>175</v>
      </c>
      <c r="B332" s="35">
        <v>0</v>
      </c>
      <c r="C332" s="35"/>
      <c r="D332" s="189" t="s">
        <v>176</v>
      </c>
    </row>
    <row r="333" spans="1:4" ht="15.75" x14ac:dyDescent="0.25">
      <c r="A333" s="210" t="s">
        <v>177</v>
      </c>
      <c r="B333" s="35">
        <v>0</v>
      </c>
      <c r="C333" s="35"/>
      <c r="D333" s="189" t="s">
        <v>178</v>
      </c>
    </row>
    <row r="334" spans="1:4" ht="26.25" customHeight="1" x14ac:dyDescent="0.25">
      <c r="A334" s="52" t="s">
        <v>214</v>
      </c>
      <c r="B334" s="35">
        <v>178.1</v>
      </c>
      <c r="C334" s="35"/>
      <c r="D334" s="211" t="s">
        <v>213</v>
      </c>
    </row>
    <row r="335" spans="1:4" ht="15.75" x14ac:dyDescent="0.25">
      <c r="A335" s="207" t="s">
        <v>181</v>
      </c>
      <c r="B335" s="35">
        <v>0</v>
      </c>
      <c r="C335" s="35"/>
      <c r="D335" s="208" t="s">
        <v>182</v>
      </c>
    </row>
    <row r="336" spans="1:4" ht="31.5" x14ac:dyDescent="0.25">
      <c r="A336" s="61" t="s">
        <v>183</v>
      </c>
      <c r="B336" s="35">
        <f>B285-(B233+B282)</f>
        <v>927.94149999999968</v>
      </c>
      <c r="C336" s="35"/>
      <c r="D336" s="232" t="s">
        <v>238</v>
      </c>
    </row>
    <row r="337" spans="1:4" ht="0.75" customHeight="1" x14ac:dyDescent="0.25">
      <c r="A337" s="213"/>
      <c r="B337" s="213"/>
      <c r="C337" s="213"/>
      <c r="D337" s="213"/>
    </row>
    <row r="338" spans="1:4" ht="30" x14ac:dyDescent="0.25">
      <c r="A338" s="214" t="s">
        <v>185</v>
      </c>
      <c r="B338" s="213"/>
      <c r="C338" s="213"/>
      <c r="D338" s="215" t="s">
        <v>194</v>
      </c>
    </row>
    <row r="339" spans="1:4" ht="15" x14ac:dyDescent="0.25">
      <c r="A339" s="213"/>
      <c r="B339" s="213"/>
      <c r="C339" s="213"/>
      <c r="D339" s="213"/>
    </row>
    <row r="340" spans="1:4" ht="15" x14ac:dyDescent="0.25">
      <c r="A340" s="213"/>
      <c r="B340" s="213"/>
      <c r="C340" s="213"/>
      <c r="D340" s="213"/>
    </row>
    <row r="341" spans="1:4" ht="15" x14ac:dyDescent="0.25">
      <c r="A341" s="213"/>
      <c r="B341" s="213"/>
      <c r="C341" s="213"/>
      <c r="D341" s="213"/>
    </row>
    <row r="342" spans="1:4" ht="15" x14ac:dyDescent="0.25">
      <c r="A342" s="213"/>
      <c r="B342" s="213"/>
      <c r="C342" s="213"/>
      <c r="D342" s="213"/>
    </row>
    <row r="343" spans="1:4" ht="18.75" x14ac:dyDescent="0.3">
      <c r="A343" s="366" t="s">
        <v>202</v>
      </c>
      <c r="B343" s="366"/>
      <c r="C343" s="366"/>
      <c r="D343" s="366"/>
    </row>
    <row r="344" spans="1:4" ht="18.75" x14ac:dyDescent="0.3">
      <c r="A344" s="366" t="s">
        <v>203</v>
      </c>
      <c r="B344" s="366"/>
      <c r="C344" s="366"/>
      <c r="D344" s="366"/>
    </row>
    <row r="345" spans="1:4" ht="15" x14ac:dyDescent="0.25">
      <c r="A345" s="213"/>
      <c r="B345" s="213"/>
      <c r="C345" s="213"/>
      <c r="D345" s="213"/>
    </row>
    <row r="346" spans="1:4" ht="15.75" x14ac:dyDescent="0.25">
      <c r="A346" s="216" t="s">
        <v>0</v>
      </c>
      <c r="B346" s="373"/>
      <c r="C346" s="373"/>
      <c r="D346" s="217" t="s">
        <v>243</v>
      </c>
    </row>
    <row r="347" spans="1:4" ht="15.75" x14ac:dyDescent="0.25">
      <c r="A347" s="2" t="s">
        <v>2</v>
      </c>
      <c r="B347" s="57" t="s">
        <v>3</v>
      </c>
      <c r="C347" s="57" t="s">
        <v>4</v>
      </c>
      <c r="D347" s="193" t="s">
        <v>5</v>
      </c>
    </row>
    <row r="348" spans="1:4" ht="15.75" x14ac:dyDescent="0.25">
      <c r="A348" s="4" t="s">
        <v>6</v>
      </c>
      <c r="B348" s="35">
        <f>B349+B369+B372+B379</f>
        <v>6192.6850000000004</v>
      </c>
      <c r="C348" s="35"/>
      <c r="D348" s="192" t="s">
        <v>7</v>
      </c>
    </row>
    <row r="349" spans="1:4" ht="15.75" x14ac:dyDescent="0.25">
      <c r="A349" s="2" t="s">
        <v>8</v>
      </c>
      <c r="B349" s="35">
        <f>B350-B358</f>
        <v>7978.9850000000006</v>
      </c>
      <c r="C349" s="35"/>
      <c r="D349" s="191" t="s">
        <v>9</v>
      </c>
    </row>
    <row r="350" spans="1:4" ht="15.75" x14ac:dyDescent="0.25">
      <c r="A350" s="17" t="s">
        <v>10</v>
      </c>
      <c r="B350" s="35">
        <f>B351+B354+B357</f>
        <v>16566.8</v>
      </c>
      <c r="C350" s="35"/>
      <c r="D350" s="189" t="s">
        <v>11</v>
      </c>
    </row>
    <row r="351" spans="1:4" ht="15.75" x14ac:dyDescent="0.25">
      <c r="A351" s="18" t="s">
        <v>12</v>
      </c>
      <c r="B351" s="35">
        <f>B352+B353</f>
        <v>16415.599999999999</v>
      </c>
      <c r="C351" s="35"/>
      <c r="D351" s="190" t="s">
        <v>13</v>
      </c>
    </row>
    <row r="352" spans="1:4" ht="15.75" x14ac:dyDescent="0.25">
      <c r="A352" s="18" t="s">
        <v>14</v>
      </c>
      <c r="B352" s="35">
        <v>16415.599999999999</v>
      </c>
      <c r="C352" s="35"/>
      <c r="D352" s="190" t="s">
        <v>15</v>
      </c>
    </row>
    <row r="353" spans="1:4" ht="15.75" x14ac:dyDescent="0.25">
      <c r="A353" s="18" t="s">
        <v>16</v>
      </c>
      <c r="B353" s="35">
        <v>0</v>
      </c>
      <c r="C353" s="35"/>
      <c r="D353" s="190" t="s">
        <v>17</v>
      </c>
    </row>
    <row r="354" spans="1:4" ht="15.75" x14ac:dyDescent="0.25">
      <c r="A354" s="18" t="s">
        <v>18</v>
      </c>
      <c r="B354" s="35">
        <f>B355+B356</f>
        <v>72.8</v>
      </c>
      <c r="C354" s="35"/>
      <c r="D354" s="190" t="s">
        <v>19</v>
      </c>
    </row>
    <row r="355" spans="1:4" ht="15.75" x14ac:dyDescent="0.25">
      <c r="A355" s="18" t="s">
        <v>20</v>
      </c>
      <c r="B355" s="35">
        <v>66.599999999999994</v>
      </c>
      <c r="C355" s="35"/>
      <c r="D355" s="190" t="s">
        <v>21</v>
      </c>
    </row>
    <row r="356" spans="1:4" ht="15.75" x14ac:dyDescent="0.25">
      <c r="A356" s="18" t="s">
        <v>16</v>
      </c>
      <c r="B356" s="35">
        <v>6.2</v>
      </c>
      <c r="C356" s="35"/>
      <c r="D356" s="190" t="s">
        <v>17</v>
      </c>
    </row>
    <row r="357" spans="1:4" ht="15.75" x14ac:dyDescent="0.25">
      <c r="A357" s="19" t="s">
        <v>22</v>
      </c>
      <c r="B357" s="35">
        <v>78.400000000000006</v>
      </c>
      <c r="C357" s="35"/>
      <c r="D357" s="190" t="s">
        <v>23</v>
      </c>
    </row>
    <row r="358" spans="1:4" ht="15.75" x14ac:dyDescent="0.25">
      <c r="A358" s="17" t="s">
        <v>24</v>
      </c>
      <c r="B358" s="35">
        <f>B359+B365</f>
        <v>8587.8149999999987</v>
      </c>
      <c r="C358" s="35">
        <f t="shared" ref="C358" si="78">C359+C365</f>
        <v>10103.299999999999</v>
      </c>
      <c r="D358" s="189" t="s">
        <v>25</v>
      </c>
    </row>
    <row r="359" spans="1:4" ht="15.75" x14ac:dyDescent="0.25">
      <c r="A359" s="20" t="s">
        <v>26</v>
      </c>
      <c r="B359" s="35">
        <f>B360+B361+B362+B363+B364</f>
        <v>1646.7049999999997</v>
      </c>
      <c r="C359" s="35">
        <f t="shared" ref="C359" si="79">C360+C361+C362+C363+C364</f>
        <v>1937.3</v>
      </c>
      <c r="D359" s="191" t="s">
        <v>27</v>
      </c>
    </row>
    <row r="360" spans="1:4" ht="15.75" x14ac:dyDescent="0.25">
      <c r="A360" s="21" t="s">
        <v>28</v>
      </c>
      <c r="B360" s="35">
        <v>709</v>
      </c>
      <c r="C360" s="35">
        <v>834.1</v>
      </c>
      <c r="D360" s="189" t="s">
        <v>29</v>
      </c>
    </row>
    <row r="361" spans="1:4" ht="15.75" x14ac:dyDescent="0.25">
      <c r="A361" s="21" t="s">
        <v>30</v>
      </c>
      <c r="B361" s="35">
        <v>307.8</v>
      </c>
      <c r="C361" s="35">
        <v>362.1</v>
      </c>
      <c r="D361" s="189" t="s">
        <v>31</v>
      </c>
    </row>
    <row r="362" spans="1:4" ht="15.75" x14ac:dyDescent="0.25">
      <c r="A362" s="20" t="s">
        <v>32</v>
      </c>
      <c r="B362" s="35">
        <v>600.9</v>
      </c>
      <c r="C362" s="35">
        <v>707</v>
      </c>
      <c r="D362" s="189" t="s">
        <v>33</v>
      </c>
    </row>
    <row r="363" spans="1:4" ht="15.75" x14ac:dyDescent="0.25">
      <c r="A363" s="20" t="s">
        <v>34</v>
      </c>
      <c r="B363" s="35">
        <v>24.905000000000001</v>
      </c>
      <c r="C363" s="35">
        <v>29.3</v>
      </c>
      <c r="D363" s="189" t="s">
        <v>35</v>
      </c>
    </row>
    <row r="364" spans="1:4" ht="15.75" x14ac:dyDescent="0.25">
      <c r="A364" s="20" t="s">
        <v>36</v>
      </c>
      <c r="B364" s="35">
        <v>4.0999999999999996</v>
      </c>
      <c r="C364" s="35">
        <v>4.8</v>
      </c>
      <c r="D364" s="189" t="s">
        <v>37</v>
      </c>
    </row>
    <row r="365" spans="1:4" ht="15.75" x14ac:dyDescent="0.25">
      <c r="A365" s="20" t="s">
        <v>38</v>
      </c>
      <c r="B365" s="35">
        <f t="shared" ref="B365:C365" si="80">B366+B367+B368</f>
        <v>6941.11</v>
      </c>
      <c r="C365" s="35">
        <f t="shared" si="80"/>
        <v>8165.9999999999991</v>
      </c>
      <c r="D365" s="191" t="s">
        <v>39</v>
      </c>
    </row>
    <row r="366" spans="1:4" ht="15.75" x14ac:dyDescent="0.25">
      <c r="A366" s="22" t="s">
        <v>40</v>
      </c>
      <c r="B366" s="35">
        <v>1735.28</v>
      </c>
      <c r="C366" s="35">
        <v>2041.4999999999998</v>
      </c>
      <c r="D366" s="189" t="s">
        <v>41</v>
      </c>
    </row>
    <row r="367" spans="1:4" ht="15.75" x14ac:dyDescent="0.25">
      <c r="A367" s="22" t="s">
        <v>42</v>
      </c>
      <c r="B367" s="35">
        <v>5205.83</v>
      </c>
      <c r="C367" s="35">
        <v>6124.4999999999991</v>
      </c>
      <c r="D367" s="189" t="s">
        <v>43</v>
      </c>
    </row>
    <row r="368" spans="1:4" ht="15.75" x14ac:dyDescent="0.25">
      <c r="A368" s="22" t="s">
        <v>44</v>
      </c>
      <c r="B368" s="35">
        <v>0</v>
      </c>
      <c r="C368" s="35">
        <v>0</v>
      </c>
      <c r="D368" s="189" t="s">
        <v>45</v>
      </c>
    </row>
    <row r="369" spans="1:5" ht="15.75" x14ac:dyDescent="0.25">
      <c r="A369" s="2" t="s">
        <v>46</v>
      </c>
      <c r="B369" s="35">
        <f>B370-B371</f>
        <v>-1506.1</v>
      </c>
      <c r="C369" s="35"/>
      <c r="D369" s="191" t="s">
        <v>47</v>
      </c>
    </row>
    <row r="370" spans="1:5" ht="15.75" x14ac:dyDescent="0.25">
      <c r="A370" s="17" t="s">
        <v>48</v>
      </c>
      <c r="B370" s="35">
        <v>2408.3000000000002</v>
      </c>
      <c r="C370" s="35"/>
      <c r="D370" s="189" t="s">
        <v>49</v>
      </c>
    </row>
    <row r="371" spans="1:5" ht="15.75" x14ac:dyDescent="0.25">
      <c r="A371" s="17" t="s">
        <v>50</v>
      </c>
      <c r="B371" s="35">
        <v>3914.4</v>
      </c>
      <c r="C371" s="35"/>
      <c r="D371" s="193" t="s">
        <v>51</v>
      </c>
      <c r="E371" s="177"/>
    </row>
    <row r="372" spans="1:5" ht="15.75" x14ac:dyDescent="0.25">
      <c r="A372" s="2" t="s">
        <v>52</v>
      </c>
      <c r="B372" s="35">
        <f>B373+B374</f>
        <v>-635.20000000000005</v>
      </c>
      <c r="C372" s="35"/>
      <c r="D372" s="191" t="s">
        <v>53</v>
      </c>
    </row>
    <row r="373" spans="1:5" ht="15.75" x14ac:dyDescent="0.25">
      <c r="A373" s="23" t="s">
        <v>54</v>
      </c>
      <c r="B373" s="35">
        <v>11.5</v>
      </c>
      <c r="C373" s="35"/>
      <c r="D373" s="194" t="s">
        <v>55</v>
      </c>
    </row>
    <row r="374" spans="1:5" ht="15.75" x14ac:dyDescent="0.25">
      <c r="A374" s="23" t="s">
        <v>56</v>
      </c>
      <c r="B374" s="35">
        <f>B375-B376</f>
        <v>-646.70000000000005</v>
      </c>
      <c r="C374" s="35"/>
      <c r="D374" s="194" t="s">
        <v>57</v>
      </c>
    </row>
    <row r="375" spans="1:5" ht="15.75" x14ac:dyDescent="0.25">
      <c r="A375" s="24" t="s">
        <v>58</v>
      </c>
      <c r="B375" s="35">
        <v>155</v>
      </c>
      <c r="C375" s="35"/>
      <c r="D375" s="194" t="s">
        <v>59</v>
      </c>
    </row>
    <row r="376" spans="1:5" ht="15.75" x14ac:dyDescent="0.25">
      <c r="A376" s="24" t="s">
        <v>60</v>
      </c>
      <c r="B376" s="35">
        <f t="shared" ref="B376" si="81">B377+B378</f>
        <v>801.7</v>
      </c>
      <c r="C376" s="35"/>
      <c r="D376" s="194" t="s">
        <v>61</v>
      </c>
    </row>
    <row r="377" spans="1:5" ht="15.75" x14ac:dyDescent="0.25">
      <c r="A377" s="25" t="s">
        <v>62</v>
      </c>
      <c r="B377" s="35">
        <v>389</v>
      </c>
      <c r="C377" s="35"/>
      <c r="D377" s="197" t="s">
        <v>224</v>
      </c>
    </row>
    <row r="378" spans="1:5" ht="15.75" x14ac:dyDescent="0.25">
      <c r="A378" s="25" t="s">
        <v>63</v>
      </c>
      <c r="B378" s="35">
        <v>412.7</v>
      </c>
      <c r="C378" s="35"/>
      <c r="D378" s="197" t="s">
        <v>225</v>
      </c>
    </row>
    <row r="379" spans="1:5" ht="15.75" x14ac:dyDescent="0.25">
      <c r="A379" s="2" t="s">
        <v>64</v>
      </c>
      <c r="B379" s="35">
        <f>B380+B381</f>
        <v>355</v>
      </c>
      <c r="C379" s="35"/>
      <c r="D379" s="191" t="s">
        <v>65</v>
      </c>
    </row>
    <row r="380" spans="1:5" ht="15.75" x14ac:dyDescent="0.25">
      <c r="A380" s="23" t="s">
        <v>66</v>
      </c>
      <c r="B380" s="35">
        <v>182.7</v>
      </c>
      <c r="C380" s="35"/>
      <c r="D380" s="189" t="s">
        <v>67</v>
      </c>
    </row>
    <row r="381" spans="1:5" ht="15.75" x14ac:dyDescent="0.25">
      <c r="A381" s="23" t="s">
        <v>68</v>
      </c>
      <c r="B381" s="35">
        <f>B382-B385</f>
        <v>172.29999999999998</v>
      </c>
      <c r="C381" s="35"/>
      <c r="D381" s="189" t="s">
        <v>69</v>
      </c>
    </row>
    <row r="382" spans="1:5" ht="15.75" x14ac:dyDescent="0.25">
      <c r="A382" s="24" t="s">
        <v>189</v>
      </c>
      <c r="B382" s="35">
        <f>B383+B384</f>
        <v>175.1</v>
      </c>
      <c r="C382" s="35"/>
      <c r="D382" s="189" t="s">
        <v>70</v>
      </c>
    </row>
    <row r="383" spans="1:5" ht="12" customHeight="1" x14ac:dyDescent="0.25">
      <c r="A383" s="26" t="s">
        <v>187</v>
      </c>
      <c r="B383" s="35">
        <v>163.1</v>
      </c>
      <c r="C383" s="35"/>
      <c r="D383" s="194" t="s">
        <v>71</v>
      </c>
    </row>
    <row r="384" spans="1:5" ht="15.75" x14ac:dyDescent="0.25">
      <c r="A384" s="26" t="s">
        <v>188</v>
      </c>
      <c r="B384" s="35">
        <v>12</v>
      </c>
      <c r="C384" s="35"/>
      <c r="D384" s="197" t="s">
        <v>72</v>
      </c>
    </row>
    <row r="385" spans="1:4" ht="13.5" customHeight="1" x14ac:dyDescent="0.25">
      <c r="A385" s="24" t="s">
        <v>190</v>
      </c>
      <c r="B385" s="35">
        <f>B386+B387</f>
        <v>2.8</v>
      </c>
      <c r="C385" s="35"/>
      <c r="D385" s="189" t="s">
        <v>73</v>
      </c>
    </row>
    <row r="386" spans="1:4" ht="15.75" x14ac:dyDescent="0.25">
      <c r="A386" s="26" t="s">
        <v>191</v>
      </c>
      <c r="B386" s="35">
        <v>0</v>
      </c>
      <c r="C386" s="35"/>
      <c r="D386" s="194" t="s">
        <v>74</v>
      </c>
    </row>
    <row r="387" spans="1:4" ht="15.75" x14ac:dyDescent="0.25">
      <c r="A387" s="26" t="s">
        <v>192</v>
      </c>
      <c r="B387" s="35">
        <f>B388+B389</f>
        <v>2.8</v>
      </c>
      <c r="C387" s="35"/>
      <c r="D387" s="197" t="s">
        <v>75</v>
      </c>
    </row>
    <row r="388" spans="1:4" ht="15.75" x14ac:dyDescent="0.25">
      <c r="A388" s="22" t="s">
        <v>215</v>
      </c>
      <c r="B388" s="35">
        <v>0</v>
      </c>
      <c r="C388" s="35"/>
      <c r="D388" s="189" t="s">
        <v>76</v>
      </c>
    </row>
    <row r="389" spans="1:4" ht="13.5" customHeight="1" x14ac:dyDescent="0.25">
      <c r="A389" s="22" t="s">
        <v>216</v>
      </c>
      <c r="B389" s="35">
        <v>2.8</v>
      </c>
      <c r="C389" s="35"/>
      <c r="D389" s="189" t="s">
        <v>77</v>
      </c>
    </row>
    <row r="390" spans="1:4" ht="11.25" customHeight="1" x14ac:dyDescent="0.2">
      <c r="A390" s="218" t="s">
        <v>78</v>
      </c>
      <c r="B390" s="272"/>
      <c r="C390" s="272"/>
      <c r="D390" s="219" t="s">
        <v>79</v>
      </c>
    </row>
    <row r="391" spans="1:4" ht="37.5" customHeight="1" x14ac:dyDescent="0.25">
      <c r="A391" s="220" t="s">
        <v>309</v>
      </c>
      <c r="B391" s="221"/>
      <c r="C391" s="222"/>
      <c r="D391" s="223" t="s">
        <v>304</v>
      </c>
    </row>
    <row r="392" spans="1:4" ht="11.25" customHeight="1" x14ac:dyDescent="0.2">
      <c r="A392" s="224" t="s">
        <v>212</v>
      </c>
      <c r="B392" s="272"/>
      <c r="C392" s="272"/>
      <c r="D392" s="225" t="s">
        <v>211</v>
      </c>
    </row>
    <row r="393" spans="1:4" ht="18.75" x14ac:dyDescent="0.3">
      <c r="A393" s="366" t="s">
        <v>202</v>
      </c>
      <c r="B393" s="366"/>
      <c r="C393" s="366"/>
      <c r="D393" s="366"/>
    </row>
    <row r="394" spans="1:4" ht="18.75" x14ac:dyDescent="0.3">
      <c r="A394" s="366" t="s">
        <v>203</v>
      </c>
      <c r="B394" s="366"/>
      <c r="C394" s="366"/>
      <c r="D394" s="366"/>
    </row>
    <row r="395" spans="1:4" ht="15.75" x14ac:dyDescent="0.25">
      <c r="A395" s="226" t="s">
        <v>80</v>
      </c>
      <c r="B395" s="381"/>
      <c r="C395" s="381"/>
      <c r="D395" s="217" t="s">
        <v>243</v>
      </c>
    </row>
    <row r="396" spans="1:4" ht="15.75" x14ac:dyDescent="0.25">
      <c r="A396" s="2" t="s">
        <v>2</v>
      </c>
      <c r="B396" s="57" t="s">
        <v>3</v>
      </c>
      <c r="C396" s="57" t="s">
        <v>4</v>
      </c>
      <c r="D396" s="189" t="s">
        <v>81</v>
      </c>
    </row>
    <row r="397" spans="1:4" ht="15.75" x14ac:dyDescent="0.25">
      <c r="A397" s="4" t="s">
        <v>82</v>
      </c>
      <c r="B397" s="35">
        <f>B398-B399</f>
        <v>0</v>
      </c>
      <c r="C397" s="35"/>
      <c r="D397" s="192" t="s">
        <v>83</v>
      </c>
    </row>
    <row r="398" spans="1:4" ht="15.75" x14ac:dyDescent="0.25">
      <c r="A398" s="2" t="s">
        <v>84</v>
      </c>
      <c r="B398" s="35">
        <v>0.1</v>
      </c>
      <c r="C398" s="35"/>
      <c r="D398" s="189" t="s">
        <v>85</v>
      </c>
    </row>
    <row r="399" spans="1:4" ht="15.75" x14ac:dyDescent="0.25">
      <c r="A399" s="2" t="s">
        <v>86</v>
      </c>
      <c r="B399" s="35">
        <v>0.1</v>
      </c>
      <c r="C399" s="35"/>
      <c r="D399" s="193" t="s">
        <v>87</v>
      </c>
    </row>
    <row r="400" spans="1:4" ht="15.75" x14ac:dyDescent="0.25">
      <c r="A400" s="198" t="s">
        <v>88</v>
      </c>
      <c r="B400" s="35">
        <f>B401+B404+B419+B435</f>
        <v>740.3000000000003</v>
      </c>
      <c r="C400" s="35"/>
      <c r="D400" s="192" t="s">
        <v>89</v>
      </c>
    </row>
    <row r="401" spans="1:4" ht="15.75" x14ac:dyDescent="0.25">
      <c r="A401" s="44" t="s">
        <v>90</v>
      </c>
      <c r="B401" s="35">
        <f>B402-B403</f>
        <v>1063.5</v>
      </c>
      <c r="C401" s="35"/>
      <c r="D401" s="191" t="s">
        <v>91</v>
      </c>
    </row>
    <row r="402" spans="1:4" ht="15.75" x14ac:dyDescent="0.25">
      <c r="A402" s="2" t="s">
        <v>92</v>
      </c>
      <c r="B402" s="35">
        <v>20.7</v>
      </c>
      <c r="C402" s="35"/>
      <c r="D402" s="191" t="s">
        <v>93</v>
      </c>
    </row>
    <row r="403" spans="1:4" ht="15.75" x14ac:dyDescent="0.25">
      <c r="A403" s="2" t="s">
        <v>94</v>
      </c>
      <c r="B403" s="35">
        <v>-1042.8</v>
      </c>
      <c r="C403" s="35"/>
      <c r="D403" s="191" t="s">
        <v>95</v>
      </c>
    </row>
    <row r="404" spans="1:4" ht="15.75" x14ac:dyDescent="0.25">
      <c r="A404" s="44" t="s">
        <v>96</v>
      </c>
      <c r="B404" s="35">
        <f>B405-B412</f>
        <v>-1001.6</v>
      </c>
      <c r="C404" s="35"/>
      <c r="D404" s="191" t="s">
        <v>97</v>
      </c>
    </row>
    <row r="405" spans="1:4" ht="15.75" x14ac:dyDescent="0.25">
      <c r="A405" s="199" t="s">
        <v>98</v>
      </c>
      <c r="B405" s="35">
        <f>B406+B409</f>
        <v>-0.20000000000004547</v>
      </c>
      <c r="C405" s="35"/>
      <c r="D405" s="191" t="s">
        <v>99</v>
      </c>
    </row>
    <row r="406" spans="1:4" ht="15.75" x14ac:dyDescent="0.25">
      <c r="A406" s="44" t="s">
        <v>100</v>
      </c>
      <c r="B406" s="35">
        <f>B407-B408</f>
        <v>-2.2000000000000455</v>
      </c>
      <c r="C406" s="35"/>
      <c r="D406" s="191" t="s">
        <v>101</v>
      </c>
    </row>
    <row r="407" spans="1:4" ht="15.75" x14ac:dyDescent="0.25">
      <c r="A407" s="45" t="s">
        <v>102</v>
      </c>
      <c r="B407" s="35">
        <v>1291.0999999999999</v>
      </c>
      <c r="C407" s="35"/>
      <c r="D407" s="191" t="s">
        <v>103</v>
      </c>
    </row>
    <row r="408" spans="1:4" ht="15.75" x14ac:dyDescent="0.25">
      <c r="A408" s="45" t="s">
        <v>104</v>
      </c>
      <c r="B408" s="35">
        <v>1293.3</v>
      </c>
      <c r="C408" s="35"/>
      <c r="D408" s="191" t="s">
        <v>105</v>
      </c>
    </row>
    <row r="409" spans="1:4" ht="15.75" x14ac:dyDescent="0.25">
      <c r="A409" s="44" t="s">
        <v>106</v>
      </c>
      <c r="B409" s="35">
        <f>B410-B411</f>
        <v>2</v>
      </c>
      <c r="C409" s="35"/>
      <c r="D409" s="191" t="s">
        <v>107</v>
      </c>
    </row>
    <row r="410" spans="1:4" ht="15.75" x14ac:dyDescent="0.25">
      <c r="A410" s="45" t="s">
        <v>108</v>
      </c>
      <c r="B410" s="35">
        <v>2</v>
      </c>
      <c r="C410" s="35"/>
      <c r="D410" s="191" t="s">
        <v>103</v>
      </c>
    </row>
    <row r="411" spans="1:4" ht="15.75" x14ac:dyDescent="0.25">
      <c r="A411" s="45" t="s">
        <v>109</v>
      </c>
      <c r="B411" s="35">
        <v>0</v>
      </c>
      <c r="C411" s="35"/>
      <c r="D411" s="191" t="s">
        <v>105</v>
      </c>
    </row>
    <row r="412" spans="1:4" ht="15.75" x14ac:dyDescent="0.25">
      <c r="A412" s="199" t="s">
        <v>110</v>
      </c>
      <c r="B412" s="35">
        <f>B413+B416</f>
        <v>1001.4</v>
      </c>
      <c r="C412" s="35"/>
      <c r="D412" s="193" t="s">
        <v>111</v>
      </c>
    </row>
    <row r="413" spans="1:4" ht="15.75" x14ac:dyDescent="0.25">
      <c r="A413" s="45" t="s">
        <v>112</v>
      </c>
      <c r="B413" s="35">
        <f>B414-B415</f>
        <v>1000</v>
      </c>
      <c r="C413" s="35"/>
      <c r="D413" s="191" t="s">
        <v>101</v>
      </c>
    </row>
    <row r="414" spans="1:4" ht="15.75" x14ac:dyDescent="0.25">
      <c r="A414" s="45" t="s">
        <v>113</v>
      </c>
      <c r="B414" s="35">
        <v>1000</v>
      </c>
      <c r="C414" s="35"/>
      <c r="D414" s="191" t="s">
        <v>103</v>
      </c>
    </row>
    <row r="415" spans="1:4" ht="15.75" x14ac:dyDescent="0.25">
      <c r="A415" s="45" t="s">
        <v>109</v>
      </c>
      <c r="B415" s="35">
        <v>0</v>
      </c>
      <c r="C415" s="35"/>
      <c r="D415" s="191" t="s">
        <v>105</v>
      </c>
    </row>
    <row r="416" spans="1:4" ht="15.75" x14ac:dyDescent="0.25">
      <c r="A416" s="46" t="s">
        <v>114</v>
      </c>
      <c r="B416" s="35">
        <f>B417-B418</f>
        <v>1.4</v>
      </c>
      <c r="C416" s="35"/>
      <c r="D416" s="191" t="s">
        <v>107</v>
      </c>
    </row>
    <row r="417" spans="1:4" ht="15.75" x14ac:dyDescent="0.25">
      <c r="A417" s="45" t="s">
        <v>113</v>
      </c>
      <c r="B417" s="35">
        <v>1.4</v>
      </c>
      <c r="C417" s="35"/>
      <c r="D417" s="191" t="s">
        <v>115</v>
      </c>
    </row>
    <row r="418" spans="1:4" ht="15.75" x14ac:dyDescent="0.25">
      <c r="A418" s="45" t="s">
        <v>116</v>
      </c>
      <c r="B418" s="35">
        <v>0</v>
      </c>
      <c r="C418" s="35"/>
      <c r="D418" s="191" t="s">
        <v>117</v>
      </c>
    </row>
    <row r="419" spans="1:4" ht="15.75" x14ac:dyDescent="0.25">
      <c r="A419" s="44" t="s">
        <v>118</v>
      </c>
      <c r="B419" s="35">
        <f>B420+B431+B434</f>
        <v>-968.39999999999964</v>
      </c>
      <c r="C419" s="35"/>
      <c r="D419" s="191" t="s">
        <v>119</v>
      </c>
    </row>
    <row r="420" spans="1:4" ht="15.75" x14ac:dyDescent="0.25">
      <c r="A420" s="47" t="s">
        <v>120</v>
      </c>
      <c r="B420" s="35">
        <f>B421-B426</f>
        <v>-1186.6999999999996</v>
      </c>
      <c r="C420" s="35"/>
      <c r="D420" s="189" t="s">
        <v>121</v>
      </c>
    </row>
    <row r="421" spans="1:4" ht="15.75" x14ac:dyDescent="0.25">
      <c r="A421" s="199" t="s">
        <v>122</v>
      </c>
      <c r="B421" s="35">
        <f>B422+B423+B424+B425</f>
        <v>1776.2</v>
      </c>
      <c r="C421" s="35"/>
      <c r="D421" s="191" t="s">
        <v>123</v>
      </c>
    </row>
    <row r="422" spans="1:4" ht="15.75" x14ac:dyDescent="0.25">
      <c r="A422" s="201" t="s">
        <v>124</v>
      </c>
      <c r="B422" s="35">
        <v>0</v>
      </c>
      <c r="C422" s="35"/>
      <c r="D422" s="191" t="s">
        <v>125</v>
      </c>
    </row>
    <row r="423" spans="1:4" ht="15.75" x14ac:dyDescent="0.25">
      <c r="A423" s="48" t="s">
        <v>126</v>
      </c>
      <c r="B423" s="35">
        <v>178.2</v>
      </c>
      <c r="C423" s="35"/>
      <c r="D423" s="191" t="s">
        <v>127</v>
      </c>
    </row>
    <row r="424" spans="1:4" ht="15.75" x14ac:dyDescent="0.25">
      <c r="A424" s="201" t="s">
        <v>128</v>
      </c>
      <c r="B424" s="35">
        <v>1598</v>
      </c>
      <c r="C424" s="35"/>
      <c r="D424" s="191" t="s">
        <v>129</v>
      </c>
    </row>
    <row r="425" spans="1:4" ht="15.75" x14ac:dyDescent="0.25">
      <c r="A425" s="201" t="s">
        <v>130</v>
      </c>
      <c r="B425" s="35">
        <v>0</v>
      </c>
      <c r="C425" s="35"/>
      <c r="D425" s="191" t="s">
        <v>131</v>
      </c>
    </row>
    <row r="426" spans="1:4" ht="15.75" x14ac:dyDescent="0.25">
      <c r="A426" s="199" t="s">
        <v>110</v>
      </c>
      <c r="B426" s="35">
        <f>B427+B428+B429+B430</f>
        <v>2962.8999999999996</v>
      </c>
      <c r="C426" s="35"/>
      <c r="D426" s="193" t="s">
        <v>132</v>
      </c>
    </row>
    <row r="427" spans="1:4" ht="15.75" x14ac:dyDescent="0.25">
      <c r="A427" s="202" t="s">
        <v>133</v>
      </c>
      <c r="B427" s="35">
        <v>-308.3</v>
      </c>
      <c r="C427" s="35"/>
      <c r="D427" s="191" t="s">
        <v>134</v>
      </c>
    </row>
    <row r="428" spans="1:4" ht="15.75" x14ac:dyDescent="0.25">
      <c r="A428" s="201" t="s">
        <v>135</v>
      </c>
      <c r="B428" s="35">
        <v>3702.2</v>
      </c>
      <c r="C428" s="35"/>
      <c r="D428" s="191" t="s">
        <v>136</v>
      </c>
    </row>
    <row r="429" spans="1:4" ht="15.75" x14ac:dyDescent="0.25">
      <c r="A429" s="201" t="s">
        <v>137</v>
      </c>
      <c r="B429" s="35">
        <v>-431.00000000000006</v>
      </c>
      <c r="C429" s="35"/>
      <c r="D429" s="191" t="s">
        <v>138</v>
      </c>
    </row>
    <row r="430" spans="1:4" ht="15.75" x14ac:dyDescent="0.25">
      <c r="A430" s="201" t="s">
        <v>128</v>
      </c>
      <c r="B430" s="35">
        <v>0</v>
      </c>
      <c r="C430" s="35"/>
      <c r="D430" s="191" t="s">
        <v>129</v>
      </c>
    </row>
    <row r="431" spans="1:4" ht="32.25" customHeight="1" x14ac:dyDescent="0.25">
      <c r="A431" s="49" t="s">
        <v>140</v>
      </c>
      <c r="B431" s="35">
        <f>B432-B433</f>
        <v>31.300000000000004</v>
      </c>
      <c r="C431" s="35"/>
      <c r="D431" s="231" t="s">
        <v>141</v>
      </c>
    </row>
    <row r="432" spans="1:4" ht="15.75" x14ac:dyDescent="0.25">
      <c r="A432" s="199" t="s">
        <v>142</v>
      </c>
      <c r="B432" s="35">
        <v>-21.4</v>
      </c>
      <c r="C432" s="35"/>
      <c r="D432" s="189" t="s">
        <v>143</v>
      </c>
    </row>
    <row r="433" spans="1:4" ht="15.75" x14ac:dyDescent="0.25">
      <c r="A433" s="199" t="s">
        <v>144</v>
      </c>
      <c r="B433" s="35">
        <v>-52.7</v>
      </c>
      <c r="C433" s="35"/>
      <c r="D433" s="189" t="s">
        <v>145</v>
      </c>
    </row>
    <row r="434" spans="1:4" ht="15.75" x14ac:dyDescent="0.25">
      <c r="A434" s="50" t="s">
        <v>146</v>
      </c>
      <c r="B434" s="56" t="s">
        <v>207</v>
      </c>
      <c r="C434" s="35"/>
      <c r="D434" s="189" t="s">
        <v>150</v>
      </c>
    </row>
    <row r="435" spans="1:4" ht="15.75" x14ac:dyDescent="0.25">
      <c r="A435" s="51" t="s">
        <v>151</v>
      </c>
      <c r="B435" s="35">
        <f>B438</f>
        <v>1646.8</v>
      </c>
      <c r="C435" s="35"/>
      <c r="D435" s="191" t="s">
        <v>152</v>
      </c>
    </row>
    <row r="436" spans="1:4" ht="15.75" x14ac:dyDescent="0.25">
      <c r="A436" s="45" t="s">
        <v>153</v>
      </c>
      <c r="B436" s="35">
        <f>B437</f>
        <v>1646.8</v>
      </c>
      <c r="C436" s="35"/>
      <c r="D436" s="191" t="s">
        <v>154</v>
      </c>
    </row>
    <row r="437" spans="1:4" ht="15.75" x14ac:dyDescent="0.25">
      <c r="A437" s="204" t="s">
        <v>155</v>
      </c>
      <c r="B437" s="35">
        <f>B438</f>
        <v>1646.8</v>
      </c>
      <c r="C437" s="35"/>
      <c r="D437" s="191" t="s">
        <v>156</v>
      </c>
    </row>
    <row r="438" spans="1:4" ht="15.75" x14ac:dyDescent="0.25">
      <c r="A438" s="204" t="s">
        <v>157</v>
      </c>
      <c r="B438" s="35">
        <f>B439+B440+B441+B442</f>
        <v>1646.8</v>
      </c>
      <c r="C438" s="35"/>
      <c r="D438" s="191" t="s">
        <v>158</v>
      </c>
    </row>
    <row r="439" spans="1:4" ht="15.75" x14ac:dyDescent="0.25">
      <c r="A439" s="205" t="s">
        <v>159</v>
      </c>
      <c r="B439" s="35">
        <v>0</v>
      </c>
      <c r="C439" s="35"/>
      <c r="D439" s="206" t="s">
        <v>160</v>
      </c>
    </row>
    <row r="440" spans="1:4" ht="15.75" x14ac:dyDescent="0.25">
      <c r="A440" s="205" t="s">
        <v>161</v>
      </c>
      <c r="B440" s="35">
        <v>-15.1</v>
      </c>
      <c r="C440" s="35"/>
      <c r="D440" s="206" t="s">
        <v>162</v>
      </c>
    </row>
    <row r="441" spans="1:4" ht="15.75" x14ac:dyDescent="0.25">
      <c r="A441" s="205" t="s">
        <v>163</v>
      </c>
      <c r="B441" s="35">
        <v>0</v>
      </c>
      <c r="C441" s="35"/>
      <c r="D441" s="206" t="s">
        <v>164</v>
      </c>
    </row>
    <row r="442" spans="1:4" ht="15.75" x14ac:dyDescent="0.25">
      <c r="A442" s="205" t="s">
        <v>165</v>
      </c>
      <c r="B442" s="35">
        <f>B443+B446</f>
        <v>1661.8999999999999</v>
      </c>
      <c r="C442" s="35"/>
      <c r="D442" s="206" t="s">
        <v>166</v>
      </c>
    </row>
    <row r="443" spans="1:4" ht="15.75" x14ac:dyDescent="0.25">
      <c r="A443" s="207" t="s">
        <v>167</v>
      </c>
      <c r="B443" s="35">
        <f>B444+B445</f>
        <v>-1136.2</v>
      </c>
      <c r="C443" s="35"/>
      <c r="D443" s="208" t="s">
        <v>168</v>
      </c>
    </row>
    <row r="444" spans="1:4" ht="15.75" x14ac:dyDescent="0.25">
      <c r="A444" s="209" t="s">
        <v>169</v>
      </c>
      <c r="B444" s="35">
        <v>-587</v>
      </c>
      <c r="C444" s="35"/>
      <c r="D444" s="194" t="s">
        <v>170</v>
      </c>
    </row>
    <row r="445" spans="1:4" ht="15.75" x14ac:dyDescent="0.25">
      <c r="A445" s="209" t="s">
        <v>171</v>
      </c>
      <c r="B445" s="35">
        <v>-549.20000000000005</v>
      </c>
      <c r="C445" s="35"/>
      <c r="D445" s="189" t="s">
        <v>172</v>
      </c>
    </row>
    <row r="446" spans="1:4" ht="15.75" x14ac:dyDescent="0.25">
      <c r="A446" s="207" t="s">
        <v>173</v>
      </c>
      <c r="B446" s="35">
        <f>B447+B448+B449</f>
        <v>2798.1</v>
      </c>
      <c r="C446" s="35"/>
      <c r="D446" s="208" t="s">
        <v>174</v>
      </c>
    </row>
    <row r="447" spans="1:4" ht="15.75" x14ac:dyDescent="0.25">
      <c r="A447" s="210" t="s">
        <v>175</v>
      </c>
      <c r="B447" s="35">
        <v>0</v>
      </c>
      <c r="C447" s="35"/>
      <c r="D447" s="189" t="s">
        <v>176</v>
      </c>
    </row>
    <row r="448" spans="1:4" ht="15.75" x14ac:dyDescent="0.25">
      <c r="A448" s="210" t="s">
        <v>177</v>
      </c>
      <c r="B448" s="35">
        <v>0</v>
      </c>
      <c r="C448" s="35"/>
      <c r="D448" s="189" t="s">
        <v>178</v>
      </c>
    </row>
    <row r="449" spans="1:4" ht="26.25" customHeight="1" x14ac:dyDescent="0.25">
      <c r="A449" s="52" t="s">
        <v>179</v>
      </c>
      <c r="B449" s="35">
        <v>2798.1</v>
      </c>
      <c r="C449" s="35"/>
      <c r="D449" s="211" t="s">
        <v>180</v>
      </c>
    </row>
    <row r="450" spans="1:4" ht="15.75" x14ac:dyDescent="0.25">
      <c r="A450" s="207" t="s">
        <v>181</v>
      </c>
      <c r="B450" s="35">
        <v>0</v>
      </c>
      <c r="C450" s="35"/>
      <c r="D450" s="208" t="s">
        <v>182</v>
      </c>
    </row>
    <row r="451" spans="1:4" ht="31.5" x14ac:dyDescent="0.25">
      <c r="A451" s="53" t="s">
        <v>183</v>
      </c>
      <c r="B451" s="35">
        <f>B400-(B348+B397)</f>
        <v>-5452.3850000000002</v>
      </c>
      <c r="C451" s="35"/>
      <c r="D451" s="212" t="s">
        <v>223</v>
      </c>
    </row>
    <row r="452" spans="1:4" ht="2.25" customHeight="1" x14ac:dyDescent="0.25">
      <c r="A452" s="213"/>
      <c r="B452" s="239"/>
      <c r="C452" s="239"/>
      <c r="D452" s="213"/>
    </row>
    <row r="453" spans="1:4" ht="38.25" customHeight="1" x14ac:dyDescent="0.25">
      <c r="A453" s="214" t="s">
        <v>185</v>
      </c>
      <c r="B453" s="213"/>
      <c r="C453" s="213"/>
      <c r="D453" s="215" t="s">
        <v>194</v>
      </c>
    </row>
    <row r="454" spans="1:4" ht="15" x14ac:dyDescent="0.25">
      <c r="A454" s="213"/>
      <c r="B454" s="213"/>
      <c r="C454" s="213"/>
      <c r="D454" s="213"/>
    </row>
    <row r="455" spans="1:4" ht="15" x14ac:dyDescent="0.25">
      <c r="A455" s="213"/>
      <c r="B455" s="213"/>
      <c r="C455" s="213"/>
      <c r="D455" s="213"/>
    </row>
    <row r="456" spans="1:4" ht="15" x14ac:dyDescent="0.25">
      <c r="A456" s="213"/>
      <c r="B456" s="213"/>
      <c r="C456" s="213"/>
      <c r="D456" s="213"/>
    </row>
    <row r="457" spans="1:4" ht="15" x14ac:dyDescent="0.25">
      <c r="A457" s="213"/>
      <c r="B457" s="213"/>
      <c r="C457" s="213"/>
      <c r="D457" s="213"/>
    </row>
    <row r="458" spans="1:4" ht="15" x14ac:dyDescent="0.25">
      <c r="A458" s="213"/>
      <c r="B458" s="213"/>
      <c r="C458" s="213"/>
      <c r="D458" s="213"/>
    </row>
    <row r="459" spans="1:4" ht="15" x14ac:dyDescent="0.25">
      <c r="A459" s="213"/>
      <c r="B459" s="213"/>
      <c r="C459" s="213"/>
      <c r="D459" s="213"/>
    </row>
    <row r="460" spans="1:4" ht="15" x14ac:dyDescent="0.25">
      <c r="A460" s="213"/>
      <c r="B460" s="213"/>
      <c r="C460" s="213"/>
      <c r="D460" s="213"/>
    </row>
    <row r="461" spans="1:4" ht="18.75" x14ac:dyDescent="0.3">
      <c r="A461" s="366" t="s">
        <v>195</v>
      </c>
      <c r="B461" s="366"/>
      <c r="C461" s="366"/>
      <c r="D461" s="366"/>
    </row>
    <row r="462" spans="1:4" ht="18.75" x14ac:dyDescent="0.3">
      <c r="A462" s="366" t="s">
        <v>204</v>
      </c>
      <c r="B462" s="366"/>
      <c r="C462" s="366"/>
      <c r="D462" s="366"/>
    </row>
    <row r="463" spans="1:4" ht="15" hidden="1" x14ac:dyDescent="0.25">
      <c r="A463" s="213"/>
      <c r="B463" s="213"/>
      <c r="C463" s="213"/>
      <c r="D463" s="213"/>
    </row>
    <row r="464" spans="1:4" ht="15.75" x14ac:dyDescent="0.25">
      <c r="A464" s="234" t="s">
        <v>0</v>
      </c>
      <c r="B464" s="235"/>
      <c r="C464" s="235"/>
      <c r="D464" s="217" t="s">
        <v>243</v>
      </c>
    </row>
    <row r="465" spans="1:8" ht="15.75" x14ac:dyDescent="0.25">
      <c r="A465" s="2" t="s">
        <v>2</v>
      </c>
      <c r="B465" s="236" t="s">
        <v>3</v>
      </c>
      <c r="C465" s="236" t="s">
        <v>4</v>
      </c>
      <c r="D465" s="193" t="s">
        <v>5</v>
      </c>
      <c r="F465" s="43"/>
      <c r="G465" s="43"/>
      <c r="H465" s="43"/>
    </row>
    <row r="466" spans="1:8" ht="15.75" x14ac:dyDescent="0.25">
      <c r="A466" s="4" t="s">
        <v>6</v>
      </c>
      <c r="B466" s="82">
        <f>B467+B487+B490+B497</f>
        <v>14892.500000000004</v>
      </c>
      <c r="C466" s="82"/>
      <c r="D466" s="192" t="s">
        <v>7</v>
      </c>
      <c r="F466" s="180"/>
      <c r="G466" s="180"/>
      <c r="H466" s="43"/>
    </row>
    <row r="467" spans="1:8" ht="15.75" x14ac:dyDescent="0.25">
      <c r="A467" s="2" t="s">
        <v>8</v>
      </c>
      <c r="B467" s="82">
        <f>B468-B476</f>
        <v>25373.500000000004</v>
      </c>
      <c r="C467" s="82"/>
      <c r="D467" s="191" t="s">
        <v>9</v>
      </c>
      <c r="F467" s="180"/>
      <c r="G467" s="180"/>
      <c r="H467" s="43"/>
    </row>
    <row r="468" spans="1:8" ht="15.75" x14ac:dyDescent="0.25">
      <c r="A468" s="17" t="s">
        <v>10</v>
      </c>
      <c r="B468" s="82">
        <f>B469+B472+B475</f>
        <v>57559.100000000006</v>
      </c>
      <c r="C468" s="82"/>
      <c r="D468" s="189" t="s">
        <v>11</v>
      </c>
      <c r="F468" s="180"/>
      <c r="G468" s="180"/>
      <c r="H468" s="43"/>
    </row>
    <row r="469" spans="1:8" ht="15.75" x14ac:dyDescent="0.25">
      <c r="A469" s="18" t="s">
        <v>12</v>
      </c>
      <c r="B469" s="82">
        <f>B470+B471</f>
        <v>57129.8</v>
      </c>
      <c r="C469" s="82"/>
      <c r="D469" s="190" t="s">
        <v>13</v>
      </c>
      <c r="F469" s="180"/>
      <c r="G469" s="180"/>
      <c r="H469" s="43"/>
    </row>
    <row r="470" spans="1:8" ht="15.75" x14ac:dyDescent="0.25">
      <c r="A470" s="18" t="s">
        <v>14</v>
      </c>
      <c r="B470" s="82">
        <v>57129.8</v>
      </c>
      <c r="C470" s="82"/>
      <c r="D470" s="190" t="s">
        <v>15</v>
      </c>
      <c r="F470" s="180"/>
      <c r="G470" s="180"/>
      <c r="H470" s="43"/>
    </row>
    <row r="471" spans="1:8" ht="15.75" x14ac:dyDescent="0.25">
      <c r="A471" s="18" t="s">
        <v>16</v>
      </c>
      <c r="B471" s="82">
        <v>0</v>
      </c>
      <c r="C471" s="82"/>
      <c r="D471" s="190" t="s">
        <v>17</v>
      </c>
      <c r="F471" s="180"/>
      <c r="G471" s="180"/>
      <c r="H471" s="43"/>
    </row>
    <row r="472" spans="1:8" ht="15.75" x14ac:dyDescent="0.25">
      <c r="A472" s="18" t="s">
        <v>18</v>
      </c>
      <c r="B472" s="82">
        <f>B473+B474</f>
        <v>213.5</v>
      </c>
      <c r="C472" s="82"/>
      <c r="D472" s="190" t="s">
        <v>19</v>
      </c>
      <c r="F472" s="180"/>
      <c r="G472" s="180"/>
      <c r="H472" s="43"/>
    </row>
    <row r="473" spans="1:8" ht="15.75" x14ac:dyDescent="0.25">
      <c r="A473" s="18" t="s">
        <v>20</v>
      </c>
      <c r="B473" s="82">
        <v>170.2</v>
      </c>
      <c r="C473" s="82"/>
      <c r="D473" s="190" t="s">
        <v>21</v>
      </c>
      <c r="F473" s="180"/>
      <c r="G473" s="180"/>
      <c r="H473" s="43"/>
    </row>
    <row r="474" spans="1:8" ht="15.75" x14ac:dyDescent="0.25">
      <c r="A474" s="18" t="s">
        <v>16</v>
      </c>
      <c r="B474" s="82">
        <v>43.3</v>
      </c>
      <c r="C474" s="82"/>
      <c r="D474" s="190" t="s">
        <v>17</v>
      </c>
      <c r="F474" s="180"/>
      <c r="G474" s="180"/>
      <c r="H474" s="43"/>
    </row>
    <row r="475" spans="1:8" ht="15.75" x14ac:dyDescent="0.25">
      <c r="A475" s="19" t="s">
        <v>22</v>
      </c>
      <c r="B475" s="82">
        <v>215.8</v>
      </c>
      <c r="C475" s="82"/>
      <c r="D475" s="190" t="s">
        <v>23</v>
      </c>
      <c r="F475" s="180"/>
      <c r="G475" s="180"/>
      <c r="H475" s="43"/>
    </row>
    <row r="476" spans="1:8" ht="15.75" x14ac:dyDescent="0.25">
      <c r="A476" s="17" t="s">
        <v>24</v>
      </c>
      <c r="B476" s="82">
        <f>B477+B483</f>
        <v>32185.600000000002</v>
      </c>
      <c r="C476" s="82">
        <f t="shared" ref="C476" si="82">C477+C483</f>
        <v>37865.599999999999</v>
      </c>
      <c r="D476" s="189" t="s">
        <v>25</v>
      </c>
      <c r="F476" s="180"/>
      <c r="G476" s="180"/>
      <c r="H476" s="43"/>
    </row>
    <row r="477" spans="1:8" ht="15.75" x14ac:dyDescent="0.25">
      <c r="A477" s="20" t="s">
        <v>26</v>
      </c>
      <c r="B477" s="82">
        <f>B478+B479+B480+B481+B482</f>
        <v>5847.8</v>
      </c>
      <c r="C477" s="82">
        <f t="shared" ref="C477" si="83">C478+C479+C480+C481+C482</f>
        <v>6879.9000000000005</v>
      </c>
      <c r="D477" s="191" t="s">
        <v>27</v>
      </c>
      <c r="F477" s="180"/>
      <c r="G477" s="180"/>
      <c r="H477" s="43"/>
    </row>
    <row r="478" spans="1:8" ht="15.75" x14ac:dyDescent="0.25">
      <c r="A478" s="21" t="s">
        <v>28</v>
      </c>
      <c r="B478" s="82">
        <v>2850.1</v>
      </c>
      <c r="C478" s="82">
        <v>3353</v>
      </c>
      <c r="D478" s="189" t="s">
        <v>29</v>
      </c>
      <c r="F478" s="180"/>
      <c r="G478" s="180"/>
      <c r="H478" s="43"/>
    </row>
    <row r="479" spans="1:8" ht="15.75" x14ac:dyDescent="0.25">
      <c r="A479" s="21" t="s">
        <v>30</v>
      </c>
      <c r="B479" s="82">
        <v>618.5</v>
      </c>
      <c r="C479" s="82">
        <v>727.8</v>
      </c>
      <c r="D479" s="189" t="s">
        <v>31</v>
      </c>
      <c r="F479" s="180"/>
      <c r="G479" s="180"/>
      <c r="H479" s="43"/>
    </row>
    <row r="480" spans="1:8" ht="15.75" x14ac:dyDescent="0.25">
      <c r="A480" s="20" t="s">
        <v>32</v>
      </c>
      <c r="B480" s="82">
        <v>2070.4</v>
      </c>
      <c r="C480" s="82">
        <v>2435.8000000000002</v>
      </c>
      <c r="D480" s="189" t="s">
        <v>33</v>
      </c>
      <c r="F480" s="180"/>
      <c r="G480" s="180"/>
      <c r="H480" s="43"/>
    </row>
    <row r="481" spans="1:8" ht="15.75" x14ac:dyDescent="0.25">
      <c r="A481" s="20" t="s">
        <v>34</v>
      </c>
      <c r="B481" s="82">
        <v>302.3</v>
      </c>
      <c r="C481" s="82">
        <v>355.7</v>
      </c>
      <c r="D481" s="189" t="s">
        <v>35</v>
      </c>
      <c r="F481" s="180"/>
      <c r="G481" s="180"/>
      <c r="H481" s="43"/>
    </row>
    <row r="482" spans="1:8" ht="15.75" x14ac:dyDescent="0.25">
      <c r="A482" s="20" t="s">
        <v>36</v>
      </c>
      <c r="B482" s="82">
        <v>6.5</v>
      </c>
      <c r="C482" s="82">
        <v>7.6</v>
      </c>
      <c r="D482" s="189" t="s">
        <v>37</v>
      </c>
      <c r="F482" s="180"/>
      <c r="G482" s="180"/>
      <c r="H482" s="43"/>
    </row>
    <row r="483" spans="1:8" ht="15.75" x14ac:dyDescent="0.25">
      <c r="A483" s="20" t="s">
        <v>38</v>
      </c>
      <c r="B483" s="82">
        <f t="shared" ref="B483:C483" si="84">B484+B485+B486</f>
        <v>26337.800000000003</v>
      </c>
      <c r="C483" s="82">
        <f t="shared" si="84"/>
        <v>30985.699999999997</v>
      </c>
      <c r="D483" s="191" t="s">
        <v>39</v>
      </c>
      <c r="F483" s="180"/>
      <c r="G483" s="180"/>
      <c r="H483" s="43"/>
    </row>
    <row r="484" spans="1:8" ht="15.75" x14ac:dyDescent="0.25">
      <c r="A484" s="22" t="s">
        <v>40</v>
      </c>
      <c r="B484" s="54">
        <v>6584.4</v>
      </c>
      <c r="C484" s="54">
        <v>7746.4</v>
      </c>
      <c r="D484" s="189" t="s">
        <v>41</v>
      </c>
      <c r="F484" s="186"/>
      <c r="G484" s="186"/>
      <c r="H484" s="43"/>
    </row>
    <row r="485" spans="1:8" ht="15.75" x14ac:dyDescent="0.25">
      <c r="A485" s="22" t="s">
        <v>42</v>
      </c>
      <c r="B485" s="82">
        <v>19753.400000000001</v>
      </c>
      <c r="C485" s="82">
        <v>23239.3</v>
      </c>
      <c r="D485" s="189" t="s">
        <v>43</v>
      </c>
      <c r="F485" s="180"/>
      <c r="G485" s="180"/>
      <c r="H485" s="43"/>
    </row>
    <row r="486" spans="1:8" ht="15.75" x14ac:dyDescent="0.25">
      <c r="A486" s="22" t="s">
        <v>44</v>
      </c>
      <c r="B486" s="82">
        <v>0</v>
      </c>
      <c r="C486" s="82">
        <v>0</v>
      </c>
      <c r="D486" s="189" t="s">
        <v>45</v>
      </c>
      <c r="F486" s="180"/>
      <c r="G486" s="180"/>
      <c r="H486" s="43"/>
    </row>
    <row r="487" spans="1:8" ht="15.75" x14ac:dyDescent="0.25">
      <c r="A487" s="2" t="s">
        <v>46</v>
      </c>
      <c r="B487" s="82">
        <f>B488-B489</f>
        <v>-10223.599999999999</v>
      </c>
      <c r="C487" s="82"/>
      <c r="D487" s="191" t="s">
        <v>47</v>
      </c>
      <c r="F487" s="180"/>
      <c r="G487" s="180"/>
      <c r="H487" s="179"/>
    </row>
    <row r="488" spans="1:8" ht="15.75" x14ac:dyDescent="0.25">
      <c r="A488" s="17" t="s">
        <v>48</v>
      </c>
      <c r="B488" s="82">
        <v>6045.2</v>
      </c>
      <c r="C488" s="82"/>
      <c r="D488" s="189" t="s">
        <v>49</v>
      </c>
      <c r="F488" s="180"/>
      <c r="G488" s="180"/>
      <c r="H488" s="43"/>
    </row>
    <row r="489" spans="1:8" ht="15.75" x14ac:dyDescent="0.25">
      <c r="A489" s="17" t="s">
        <v>50</v>
      </c>
      <c r="B489" s="82">
        <v>16268.8</v>
      </c>
      <c r="C489" s="82"/>
      <c r="D489" s="193" t="s">
        <v>51</v>
      </c>
      <c r="F489" s="180"/>
      <c r="G489" s="180"/>
      <c r="H489" s="43"/>
    </row>
    <row r="490" spans="1:8" ht="15.75" x14ac:dyDescent="0.25">
      <c r="A490" s="2" t="s">
        <v>52</v>
      </c>
      <c r="B490" s="82">
        <f>B491+B492</f>
        <v>-1440.6999999999998</v>
      </c>
      <c r="C490" s="82"/>
      <c r="D490" s="191" t="s">
        <v>53</v>
      </c>
      <c r="F490" s="180"/>
      <c r="G490" s="180"/>
      <c r="H490" s="43"/>
    </row>
    <row r="491" spans="1:8" ht="15.75" x14ac:dyDescent="0.25">
      <c r="A491" s="23" t="s">
        <v>54</v>
      </c>
      <c r="B491" s="82">
        <v>35</v>
      </c>
      <c r="C491" s="82"/>
      <c r="D491" s="194" t="s">
        <v>55</v>
      </c>
      <c r="F491" s="180"/>
      <c r="G491" s="180"/>
      <c r="H491" s="43"/>
    </row>
    <row r="492" spans="1:8" ht="15.75" x14ac:dyDescent="0.25">
      <c r="A492" s="23" t="s">
        <v>56</v>
      </c>
      <c r="B492" s="82">
        <f>B493-B494</f>
        <v>-1475.6999999999998</v>
      </c>
      <c r="C492" s="82"/>
      <c r="D492" s="194" t="s">
        <v>57</v>
      </c>
      <c r="F492" s="180"/>
      <c r="G492" s="180"/>
      <c r="H492" s="43"/>
    </row>
    <row r="493" spans="1:8" ht="15.75" x14ac:dyDescent="0.25">
      <c r="A493" s="24" t="s">
        <v>58</v>
      </c>
      <c r="B493" s="82">
        <v>467.2</v>
      </c>
      <c r="C493" s="82"/>
      <c r="D493" s="194" t="s">
        <v>59</v>
      </c>
      <c r="F493" s="180"/>
      <c r="G493" s="180"/>
      <c r="H493" s="43"/>
    </row>
    <row r="494" spans="1:8" ht="15.75" x14ac:dyDescent="0.25">
      <c r="A494" s="24" t="s">
        <v>60</v>
      </c>
      <c r="B494" s="82">
        <f t="shared" ref="B494" si="85">B495+B496</f>
        <v>1942.8999999999999</v>
      </c>
      <c r="C494" s="82"/>
      <c r="D494" s="194" t="s">
        <v>61</v>
      </c>
      <c r="F494" s="180"/>
      <c r="G494" s="180"/>
      <c r="H494" s="43"/>
    </row>
    <row r="495" spans="1:8" ht="15.75" x14ac:dyDescent="0.25">
      <c r="A495" s="25" t="s">
        <v>62</v>
      </c>
      <c r="B495" s="82">
        <v>658.3</v>
      </c>
      <c r="C495" s="82"/>
      <c r="D495" s="195" t="s">
        <v>239</v>
      </c>
      <c r="F495" s="180"/>
      <c r="G495" s="180"/>
      <c r="H495" s="43"/>
    </row>
    <row r="496" spans="1:8" ht="15.75" x14ac:dyDescent="0.25">
      <c r="A496" s="25" t="s">
        <v>63</v>
      </c>
      <c r="B496" s="82">
        <v>1284.5999999999999</v>
      </c>
      <c r="C496" s="82"/>
      <c r="D496" s="195" t="s">
        <v>240</v>
      </c>
      <c r="F496" s="180"/>
      <c r="G496" s="180"/>
      <c r="H496" s="43"/>
    </row>
    <row r="497" spans="1:8" ht="15.75" x14ac:dyDescent="0.25">
      <c r="A497" s="2" t="s">
        <v>64</v>
      </c>
      <c r="B497" s="82">
        <f>B498+B499</f>
        <v>1183.3000000000002</v>
      </c>
      <c r="C497" s="82"/>
      <c r="D497" s="191" t="s">
        <v>65</v>
      </c>
      <c r="F497" s="180"/>
      <c r="G497" s="180"/>
      <c r="H497" s="43"/>
    </row>
    <row r="498" spans="1:8" ht="15.75" x14ac:dyDescent="0.25">
      <c r="A498" s="23" t="s">
        <v>66</v>
      </c>
      <c r="B498" s="82">
        <v>652</v>
      </c>
      <c r="C498" s="82"/>
      <c r="D498" s="189" t="s">
        <v>67</v>
      </c>
      <c r="F498" s="180"/>
      <c r="G498" s="180"/>
      <c r="H498" s="43"/>
    </row>
    <row r="499" spans="1:8" ht="15.75" x14ac:dyDescent="0.25">
      <c r="A499" s="23" t="s">
        <v>68</v>
      </c>
      <c r="B499" s="82">
        <f>B500-B503</f>
        <v>531.30000000000007</v>
      </c>
      <c r="C499" s="82"/>
      <c r="D499" s="189" t="s">
        <v>69</v>
      </c>
      <c r="F499" s="180"/>
      <c r="G499" s="180"/>
      <c r="H499" s="43"/>
    </row>
    <row r="500" spans="1:8" ht="15.75" x14ac:dyDescent="0.25">
      <c r="A500" s="24" t="s">
        <v>189</v>
      </c>
      <c r="B500" s="82">
        <f>B501+B502</f>
        <v>554.20000000000005</v>
      </c>
      <c r="C500" s="82"/>
      <c r="D500" s="189" t="s">
        <v>70</v>
      </c>
      <c r="F500" s="180"/>
      <c r="G500" s="180"/>
      <c r="H500" s="43"/>
    </row>
    <row r="501" spans="1:8" ht="15.75" x14ac:dyDescent="0.25">
      <c r="A501" s="26" t="s">
        <v>187</v>
      </c>
      <c r="B501" s="82">
        <v>510.6</v>
      </c>
      <c r="C501" s="82"/>
      <c r="D501" s="194" t="s">
        <v>71</v>
      </c>
      <c r="F501" s="180"/>
      <c r="G501" s="180"/>
      <c r="H501" s="43"/>
    </row>
    <row r="502" spans="1:8" ht="15.75" x14ac:dyDescent="0.25">
      <c r="A502" s="26" t="s">
        <v>188</v>
      </c>
      <c r="B502" s="82">
        <v>43.6</v>
      </c>
      <c r="C502" s="82"/>
      <c r="D502" s="197" t="s">
        <v>72</v>
      </c>
      <c r="F502" s="180"/>
      <c r="G502" s="180"/>
      <c r="H502" s="43"/>
    </row>
    <row r="503" spans="1:8" ht="15.75" x14ac:dyDescent="0.25">
      <c r="A503" s="24" t="s">
        <v>190</v>
      </c>
      <c r="B503" s="82">
        <f>B504+B505</f>
        <v>22.9</v>
      </c>
      <c r="C503" s="82"/>
      <c r="D503" s="189" t="s">
        <v>73</v>
      </c>
      <c r="F503" s="180"/>
      <c r="G503" s="180"/>
      <c r="H503" s="43"/>
    </row>
    <row r="504" spans="1:8" ht="15.75" x14ac:dyDescent="0.25">
      <c r="A504" s="26" t="s">
        <v>191</v>
      </c>
      <c r="B504" s="82">
        <v>0</v>
      </c>
      <c r="C504" s="82"/>
      <c r="D504" s="194" t="s">
        <v>74</v>
      </c>
      <c r="F504" s="180"/>
      <c r="G504" s="180"/>
      <c r="H504" s="43"/>
    </row>
    <row r="505" spans="1:8" ht="15.75" x14ac:dyDescent="0.25">
      <c r="A505" s="26" t="s">
        <v>192</v>
      </c>
      <c r="B505" s="82">
        <f>B506+B507</f>
        <v>22.9</v>
      </c>
      <c r="C505" s="82"/>
      <c r="D505" s="197" t="s">
        <v>75</v>
      </c>
      <c r="F505" s="180"/>
      <c r="G505" s="180"/>
      <c r="H505" s="43"/>
    </row>
    <row r="506" spans="1:8" ht="15.75" x14ac:dyDescent="0.25">
      <c r="A506" s="22" t="s">
        <v>231</v>
      </c>
      <c r="B506" s="82">
        <v>0</v>
      </c>
      <c r="C506" s="82"/>
      <c r="D506" s="189" t="s">
        <v>76</v>
      </c>
      <c r="F506" s="180"/>
      <c r="G506" s="180"/>
      <c r="H506" s="43"/>
    </row>
    <row r="507" spans="1:8" ht="16.5" thickBot="1" x14ac:dyDescent="0.3">
      <c r="A507" s="22" t="s">
        <v>232</v>
      </c>
      <c r="B507" s="86">
        <v>22.9</v>
      </c>
      <c r="C507" s="86"/>
      <c r="D507" s="189" t="s">
        <v>77</v>
      </c>
      <c r="F507" s="180"/>
      <c r="G507" s="180"/>
      <c r="H507" s="43"/>
    </row>
    <row r="508" spans="1:8" ht="15" x14ac:dyDescent="0.25">
      <c r="A508" s="237" t="s">
        <v>78</v>
      </c>
      <c r="B508" s="267"/>
      <c r="C508" s="267"/>
      <c r="D508" s="228" t="s">
        <v>79</v>
      </c>
      <c r="F508" s="43"/>
      <c r="G508" s="43"/>
      <c r="H508" s="43"/>
    </row>
    <row r="509" spans="1:8" ht="24.75" x14ac:dyDescent="0.25">
      <c r="A509" s="220" t="s">
        <v>310</v>
      </c>
      <c r="B509" s="221"/>
      <c r="C509" s="222"/>
      <c r="D509" s="223" t="s">
        <v>305</v>
      </c>
      <c r="F509" s="43"/>
      <c r="G509" s="43"/>
      <c r="H509" s="43"/>
    </row>
    <row r="510" spans="1:8" ht="15" x14ac:dyDescent="0.25">
      <c r="A510" s="229" t="s">
        <v>212</v>
      </c>
      <c r="B510" s="213"/>
      <c r="C510" s="213"/>
      <c r="D510" s="230" t="s">
        <v>211</v>
      </c>
      <c r="F510" s="43"/>
      <c r="G510" s="43"/>
      <c r="H510" s="43"/>
    </row>
    <row r="511" spans="1:8" ht="18.75" x14ac:dyDescent="0.3">
      <c r="A511" s="366" t="s">
        <v>195</v>
      </c>
      <c r="B511" s="366"/>
      <c r="C511" s="366"/>
      <c r="D511" s="366"/>
      <c r="F511" s="43"/>
      <c r="G511" s="43"/>
      <c r="H511" s="43"/>
    </row>
    <row r="512" spans="1:8" ht="18.75" x14ac:dyDescent="0.3">
      <c r="A512" s="366" t="s">
        <v>204</v>
      </c>
      <c r="B512" s="366"/>
      <c r="C512" s="366"/>
      <c r="D512" s="366"/>
      <c r="F512" s="43"/>
      <c r="G512" s="43"/>
      <c r="H512" s="43"/>
    </row>
    <row r="513" spans="1:8" ht="15.75" x14ac:dyDescent="0.25">
      <c r="A513" s="240" t="s">
        <v>80</v>
      </c>
      <c r="B513" s="235"/>
      <c r="C513" s="235"/>
      <c r="D513" s="217" t="s">
        <v>243</v>
      </c>
      <c r="F513" s="43"/>
      <c r="G513" s="43"/>
      <c r="H513" s="43"/>
    </row>
    <row r="514" spans="1:8" ht="15.75" x14ac:dyDescent="0.25">
      <c r="A514" s="2" t="s">
        <v>2</v>
      </c>
      <c r="B514" s="236" t="s">
        <v>3</v>
      </c>
      <c r="C514" s="236" t="s">
        <v>4</v>
      </c>
      <c r="D514" s="189" t="s">
        <v>81</v>
      </c>
      <c r="F514" s="43"/>
      <c r="G514" s="43"/>
      <c r="H514" s="43"/>
    </row>
    <row r="515" spans="1:8" ht="15.75" x14ac:dyDescent="0.25">
      <c r="A515" s="4" t="s">
        <v>82</v>
      </c>
      <c r="B515" s="82">
        <f>B516-B517</f>
        <v>-0.89999999999999991</v>
      </c>
      <c r="C515" s="236"/>
      <c r="D515" s="192" t="s">
        <v>83</v>
      </c>
      <c r="F515" s="180"/>
      <c r="G515" s="43"/>
      <c r="H515" s="43"/>
    </row>
    <row r="516" spans="1:8" ht="15.75" x14ac:dyDescent="0.25">
      <c r="A516" s="2" t="s">
        <v>84</v>
      </c>
      <c r="B516" s="82">
        <v>1.9</v>
      </c>
      <c r="C516" s="236"/>
      <c r="D516" s="189" t="s">
        <v>85</v>
      </c>
      <c r="F516" s="180"/>
      <c r="G516" s="43"/>
      <c r="H516" s="43"/>
    </row>
    <row r="517" spans="1:8" ht="15.75" x14ac:dyDescent="0.25">
      <c r="A517" s="2" t="s">
        <v>86</v>
      </c>
      <c r="B517" s="82">
        <v>2.8</v>
      </c>
      <c r="C517" s="236"/>
      <c r="D517" s="193" t="s">
        <v>87</v>
      </c>
      <c r="F517" s="180"/>
      <c r="G517" s="43"/>
      <c r="H517" s="43"/>
    </row>
    <row r="518" spans="1:8" ht="15.75" x14ac:dyDescent="0.25">
      <c r="A518" s="198" t="s">
        <v>88</v>
      </c>
      <c r="B518" s="82">
        <f>B519+B522+B537+B553</f>
        <v>6251.5999999999985</v>
      </c>
      <c r="C518" s="236"/>
      <c r="D518" s="192" t="s">
        <v>89</v>
      </c>
      <c r="F518" s="180"/>
      <c r="G518" s="43"/>
      <c r="H518" s="43"/>
    </row>
    <row r="519" spans="1:8" ht="15.75" x14ac:dyDescent="0.25">
      <c r="A519" s="44" t="s">
        <v>90</v>
      </c>
      <c r="B519" s="82">
        <f>B520-B521</f>
        <v>5110.2</v>
      </c>
      <c r="C519" s="236"/>
      <c r="D519" s="191" t="s">
        <v>91</v>
      </c>
      <c r="F519" s="180"/>
      <c r="G519" s="43"/>
      <c r="H519" s="43"/>
    </row>
    <row r="520" spans="1:8" ht="15.75" x14ac:dyDescent="0.25">
      <c r="A520" s="2" t="s">
        <v>92</v>
      </c>
      <c r="B520" s="82">
        <v>77.8</v>
      </c>
      <c r="C520" s="236"/>
      <c r="D520" s="191" t="s">
        <v>93</v>
      </c>
      <c r="F520" s="180"/>
      <c r="G520" s="43"/>
      <c r="H520" s="43"/>
    </row>
    <row r="521" spans="1:8" ht="15.75" x14ac:dyDescent="0.25">
      <c r="A521" s="2" t="s">
        <v>94</v>
      </c>
      <c r="B521" s="82">
        <v>-5032.3999999999996</v>
      </c>
      <c r="C521" s="236"/>
      <c r="D521" s="191" t="s">
        <v>95</v>
      </c>
      <c r="F521" s="180"/>
      <c r="G521" s="43"/>
      <c r="H521" s="43"/>
    </row>
    <row r="522" spans="1:8" ht="15.75" x14ac:dyDescent="0.25">
      <c r="A522" s="44" t="s">
        <v>96</v>
      </c>
      <c r="B522" s="82">
        <f>B523-B530</f>
        <v>-2005.2000000000007</v>
      </c>
      <c r="C522" s="236"/>
      <c r="D522" s="191" t="s">
        <v>97</v>
      </c>
      <c r="F522" s="180"/>
      <c r="G522" s="43"/>
      <c r="H522" s="43"/>
    </row>
    <row r="523" spans="1:8" ht="15.75" x14ac:dyDescent="0.25">
      <c r="A523" s="199" t="s">
        <v>98</v>
      </c>
      <c r="B523" s="82">
        <f>B524+B527</f>
        <v>-4.4000000000007278</v>
      </c>
      <c r="C523" s="236"/>
      <c r="D523" s="191" t="s">
        <v>99</v>
      </c>
      <c r="F523" s="180"/>
      <c r="G523" s="43"/>
      <c r="H523" s="43"/>
    </row>
    <row r="524" spans="1:8" ht="15.75" x14ac:dyDescent="0.25">
      <c r="A524" s="44" t="s">
        <v>100</v>
      </c>
      <c r="B524" s="82">
        <f>B525-B526</f>
        <v>-9.7000000000007276</v>
      </c>
      <c r="C524" s="236"/>
      <c r="D524" s="191" t="s">
        <v>101</v>
      </c>
      <c r="F524" s="180"/>
      <c r="G524" s="43"/>
      <c r="H524" s="43"/>
    </row>
    <row r="525" spans="1:8" ht="15.75" x14ac:dyDescent="0.25">
      <c r="A525" s="45" t="s">
        <v>102</v>
      </c>
      <c r="B525" s="82">
        <v>5172.3999999999996</v>
      </c>
      <c r="C525" s="236"/>
      <c r="D525" s="191" t="s">
        <v>103</v>
      </c>
      <c r="F525" s="180"/>
      <c r="G525" s="43"/>
      <c r="H525" s="43"/>
    </row>
    <row r="526" spans="1:8" ht="15.75" x14ac:dyDescent="0.25">
      <c r="A526" s="45" t="s">
        <v>104</v>
      </c>
      <c r="B526" s="82">
        <v>5182.1000000000004</v>
      </c>
      <c r="C526" s="236"/>
      <c r="D526" s="191" t="s">
        <v>105</v>
      </c>
      <c r="F526" s="180"/>
      <c r="G526" s="43"/>
      <c r="H526" s="43"/>
    </row>
    <row r="527" spans="1:8" ht="15.75" x14ac:dyDescent="0.25">
      <c r="A527" s="44" t="s">
        <v>106</v>
      </c>
      <c r="B527" s="82">
        <f>B528-B529</f>
        <v>5.3</v>
      </c>
      <c r="C527" s="236"/>
      <c r="D527" s="191" t="s">
        <v>107</v>
      </c>
      <c r="F527" s="180"/>
      <c r="G527" s="43"/>
      <c r="H527" s="43"/>
    </row>
    <row r="528" spans="1:8" ht="15.75" x14ac:dyDescent="0.25">
      <c r="A528" s="45" t="s">
        <v>108</v>
      </c>
      <c r="B528" s="82">
        <v>6.3</v>
      </c>
      <c r="C528" s="236"/>
      <c r="D528" s="191" t="s">
        <v>103</v>
      </c>
      <c r="F528" s="180"/>
      <c r="G528" s="43"/>
      <c r="H528" s="43"/>
    </row>
    <row r="529" spans="1:8" ht="15.75" x14ac:dyDescent="0.25">
      <c r="A529" s="45" t="s">
        <v>109</v>
      </c>
      <c r="B529" s="82">
        <v>1</v>
      </c>
      <c r="C529" s="236"/>
      <c r="D529" s="191" t="s">
        <v>105</v>
      </c>
      <c r="F529" s="180"/>
      <c r="G529" s="43"/>
      <c r="H529" s="43"/>
    </row>
    <row r="530" spans="1:8" ht="15.75" x14ac:dyDescent="0.25">
      <c r="A530" s="199" t="s">
        <v>110</v>
      </c>
      <c r="B530" s="82">
        <f>B531+B534</f>
        <v>2000.8</v>
      </c>
      <c r="C530" s="236"/>
      <c r="D530" s="193" t="s">
        <v>111</v>
      </c>
      <c r="F530" s="180"/>
      <c r="G530" s="43"/>
      <c r="H530" s="43"/>
    </row>
    <row r="531" spans="1:8" ht="15.75" x14ac:dyDescent="0.25">
      <c r="A531" s="45" t="s">
        <v>112</v>
      </c>
      <c r="B531" s="82">
        <f>B532-B533</f>
        <v>2000</v>
      </c>
      <c r="C531" s="236"/>
      <c r="D531" s="191" t="s">
        <v>101</v>
      </c>
      <c r="F531" s="180"/>
      <c r="G531" s="43"/>
      <c r="H531" s="43"/>
    </row>
    <row r="532" spans="1:8" ht="15.75" x14ac:dyDescent="0.25">
      <c r="A532" s="45" t="s">
        <v>113</v>
      </c>
      <c r="B532" s="82">
        <v>2000</v>
      </c>
      <c r="C532" s="236"/>
      <c r="D532" s="191" t="s">
        <v>103</v>
      </c>
      <c r="F532" s="180"/>
      <c r="G532" s="43"/>
      <c r="H532" s="43"/>
    </row>
    <row r="533" spans="1:8" ht="15.75" x14ac:dyDescent="0.25">
      <c r="A533" s="45" t="s">
        <v>109</v>
      </c>
      <c r="B533" s="82">
        <v>0</v>
      </c>
      <c r="C533" s="236"/>
      <c r="D533" s="191" t="s">
        <v>105</v>
      </c>
      <c r="F533" s="180"/>
      <c r="G533" s="43"/>
      <c r="H533" s="43"/>
    </row>
    <row r="534" spans="1:8" ht="15.75" x14ac:dyDescent="0.25">
      <c r="A534" s="46" t="s">
        <v>114</v>
      </c>
      <c r="B534" s="82">
        <f>B535-B536</f>
        <v>0.8</v>
      </c>
      <c r="C534" s="236"/>
      <c r="D534" s="191" t="s">
        <v>107</v>
      </c>
      <c r="F534" s="180"/>
      <c r="G534" s="43"/>
      <c r="H534" s="43"/>
    </row>
    <row r="535" spans="1:8" ht="15.75" x14ac:dyDescent="0.25">
      <c r="A535" s="45" t="s">
        <v>113</v>
      </c>
      <c r="B535" s="82">
        <v>1.6</v>
      </c>
      <c r="C535" s="236"/>
      <c r="D535" s="191" t="s">
        <v>115</v>
      </c>
      <c r="F535" s="180"/>
      <c r="G535" s="43"/>
      <c r="H535" s="43"/>
    </row>
    <row r="536" spans="1:8" ht="15.75" x14ac:dyDescent="0.25">
      <c r="A536" s="45" t="s">
        <v>116</v>
      </c>
      <c r="B536" s="82">
        <v>0.8</v>
      </c>
      <c r="C536" s="236"/>
      <c r="D536" s="191" t="s">
        <v>117</v>
      </c>
      <c r="F536" s="180"/>
      <c r="G536" s="43"/>
      <c r="H536" s="43"/>
    </row>
    <row r="537" spans="1:8" ht="15.75" x14ac:dyDescent="0.25">
      <c r="A537" s="44" t="s">
        <v>118</v>
      </c>
      <c r="B537" s="82">
        <f t="shared" ref="B537" si="86">B538+B549+B552</f>
        <v>445.39999999999986</v>
      </c>
      <c r="C537" s="236"/>
      <c r="D537" s="191" t="s">
        <v>119</v>
      </c>
      <c r="F537" s="180"/>
      <c r="G537" s="43"/>
      <c r="H537" s="43"/>
    </row>
    <row r="538" spans="1:8" ht="15.75" x14ac:dyDescent="0.25">
      <c r="A538" s="47" t="s">
        <v>120</v>
      </c>
      <c r="B538" s="82">
        <f>B539-B544</f>
        <v>640.09999999999991</v>
      </c>
      <c r="C538" s="236"/>
      <c r="D538" s="189" t="s">
        <v>121</v>
      </c>
      <c r="F538" s="180"/>
      <c r="G538" s="43"/>
      <c r="H538" s="43"/>
    </row>
    <row r="539" spans="1:8" ht="15.75" x14ac:dyDescent="0.25">
      <c r="A539" s="199" t="s">
        <v>122</v>
      </c>
      <c r="B539" s="82">
        <f>B540+B541+B542+B543</f>
        <v>3216.4</v>
      </c>
      <c r="C539" s="236"/>
      <c r="D539" s="191" t="s">
        <v>123</v>
      </c>
      <c r="F539" s="180"/>
      <c r="G539" s="43"/>
      <c r="H539" s="43"/>
    </row>
    <row r="540" spans="1:8" ht="15.75" x14ac:dyDescent="0.25">
      <c r="A540" s="201" t="s">
        <v>124</v>
      </c>
      <c r="B540" s="82">
        <v>-75.099999999999994</v>
      </c>
      <c r="C540" s="236"/>
      <c r="D540" s="191" t="s">
        <v>125</v>
      </c>
      <c r="F540" s="180"/>
      <c r="G540" s="43"/>
      <c r="H540" s="43"/>
    </row>
    <row r="541" spans="1:8" ht="15.75" x14ac:dyDescent="0.25">
      <c r="A541" s="48" t="s">
        <v>126</v>
      </c>
      <c r="B541" s="82">
        <v>820.5</v>
      </c>
      <c r="C541" s="236"/>
      <c r="D541" s="191" t="s">
        <v>127</v>
      </c>
      <c r="F541" s="180"/>
      <c r="G541" s="43"/>
      <c r="H541" s="43"/>
    </row>
    <row r="542" spans="1:8" ht="15.75" x14ac:dyDescent="0.25">
      <c r="A542" s="201" t="s">
        <v>128</v>
      </c>
      <c r="B542" s="82">
        <v>2430.3000000000002</v>
      </c>
      <c r="C542" s="236"/>
      <c r="D542" s="191" t="s">
        <v>129</v>
      </c>
      <c r="F542" s="180"/>
      <c r="G542" s="43"/>
      <c r="H542" s="43"/>
    </row>
    <row r="543" spans="1:8" ht="15.75" x14ac:dyDescent="0.25">
      <c r="A543" s="201" t="s">
        <v>130</v>
      </c>
      <c r="B543" s="82">
        <v>40.700000000000003</v>
      </c>
      <c r="C543" s="236"/>
      <c r="D543" s="191" t="s">
        <v>131</v>
      </c>
      <c r="F543" s="180"/>
      <c r="G543" s="43"/>
      <c r="H543" s="43"/>
    </row>
    <row r="544" spans="1:8" ht="15.75" x14ac:dyDescent="0.25">
      <c r="A544" s="199" t="s">
        <v>110</v>
      </c>
      <c r="B544" s="82">
        <f>B545+B546+B547+B548</f>
        <v>2576.3000000000002</v>
      </c>
      <c r="C544" s="236"/>
      <c r="D544" s="193" t="s">
        <v>132</v>
      </c>
      <c r="F544" s="180"/>
      <c r="G544" s="43"/>
      <c r="H544" s="43"/>
    </row>
    <row r="545" spans="1:8" ht="15.75" x14ac:dyDescent="0.25">
      <c r="A545" s="202" t="s">
        <v>133</v>
      </c>
      <c r="B545" s="82">
        <v>-637.29999999999995</v>
      </c>
      <c r="C545" s="236"/>
      <c r="D545" s="191" t="s">
        <v>134</v>
      </c>
      <c r="F545" s="180"/>
      <c r="G545" s="43"/>
      <c r="H545" s="43"/>
    </row>
    <row r="546" spans="1:8" ht="15.75" x14ac:dyDescent="0.25">
      <c r="A546" s="201" t="s">
        <v>135</v>
      </c>
      <c r="B546" s="82">
        <v>4019.6</v>
      </c>
      <c r="C546" s="236"/>
      <c r="D546" s="191" t="s">
        <v>136</v>
      </c>
      <c r="F546" s="180"/>
      <c r="G546" s="43"/>
      <c r="H546" s="43"/>
    </row>
    <row r="547" spans="1:8" ht="15.75" x14ac:dyDescent="0.25">
      <c r="A547" s="201" t="s">
        <v>137</v>
      </c>
      <c r="B547" s="82">
        <v>-806</v>
      </c>
      <c r="C547" s="236"/>
      <c r="D547" s="191" t="s">
        <v>138</v>
      </c>
      <c r="F547" s="187"/>
      <c r="G547" s="43"/>
      <c r="H547" s="43"/>
    </row>
    <row r="548" spans="1:8" ht="15.75" x14ac:dyDescent="0.25">
      <c r="A548" s="201" t="s">
        <v>128</v>
      </c>
      <c r="B548" s="82">
        <v>0</v>
      </c>
      <c r="C548" s="236"/>
      <c r="D548" s="191" t="s">
        <v>129</v>
      </c>
      <c r="F548" s="180"/>
      <c r="G548" s="43"/>
      <c r="H548" s="43"/>
    </row>
    <row r="549" spans="1:8" ht="31.5" x14ac:dyDescent="0.25">
      <c r="A549" s="49" t="s">
        <v>140</v>
      </c>
      <c r="B549" s="82">
        <f>B550-B551</f>
        <v>-202.70000000000002</v>
      </c>
      <c r="C549" s="236"/>
      <c r="D549" s="231" t="s">
        <v>141</v>
      </c>
      <c r="F549" s="180"/>
      <c r="G549" s="43"/>
      <c r="H549" s="43"/>
    </row>
    <row r="550" spans="1:8" ht="15.75" x14ac:dyDescent="0.25">
      <c r="A550" s="199" t="s">
        <v>142</v>
      </c>
      <c r="B550" s="82">
        <v>-221.8</v>
      </c>
      <c r="C550" s="236"/>
      <c r="D550" s="189" t="s">
        <v>143</v>
      </c>
      <c r="F550" s="180"/>
      <c r="G550" s="43"/>
      <c r="H550" s="43"/>
    </row>
    <row r="551" spans="1:8" ht="15.75" x14ac:dyDescent="0.25">
      <c r="A551" s="199" t="s">
        <v>144</v>
      </c>
      <c r="B551" s="82">
        <v>-19.100000000000001</v>
      </c>
      <c r="C551" s="236"/>
      <c r="D551" s="189" t="s">
        <v>145</v>
      </c>
      <c r="F551" s="180"/>
      <c r="G551" s="43"/>
      <c r="H551" s="43"/>
    </row>
    <row r="552" spans="1:8" ht="15.75" x14ac:dyDescent="0.25">
      <c r="A552" s="50" t="s">
        <v>146</v>
      </c>
      <c r="B552" s="82">
        <v>8</v>
      </c>
      <c r="C552" s="236"/>
      <c r="D552" s="189" t="s">
        <v>150</v>
      </c>
      <c r="F552" s="180"/>
      <c r="G552" s="43"/>
      <c r="H552" s="43"/>
    </row>
    <row r="553" spans="1:8" ht="15.75" x14ac:dyDescent="0.25">
      <c r="A553" s="51" t="s">
        <v>151</v>
      </c>
      <c r="B553" s="82">
        <f>B556</f>
        <v>2701.2</v>
      </c>
      <c r="C553" s="236"/>
      <c r="D553" s="191" t="s">
        <v>152</v>
      </c>
      <c r="F553" s="180"/>
      <c r="G553" s="43"/>
      <c r="H553" s="43"/>
    </row>
    <row r="554" spans="1:8" ht="15.75" x14ac:dyDescent="0.25">
      <c r="A554" s="45" t="s">
        <v>153</v>
      </c>
      <c r="B554" s="82">
        <f>B555</f>
        <v>2701.2</v>
      </c>
      <c r="C554" s="236"/>
      <c r="D554" s="191" t="s">
        <v>154</v>
      </c>
      <c r="F554" s="180"/>
      <c r="G554" s="43"/>
      <c r="H554" s="43"/>
    </row>
    <row r="555" spans="1:8" ht="15.75" x14ac:dyDescent="0.25">
      <c r="A555" s="204" t="s">
        <v>155</v>
      </c>
      <c r="B555" s="82">
        <f>B556</f>
        <v>2701.2</v>
      </c>
      <c r="C555" s="236"/>
      <c r="D555" s="191" t="s">
        <v>156</v>
      </c>
      <c r="F555" s="180"/>
      <c r="G555" s="43"/>
      <c r="H555" s="43"/>
    </row>
    <row r="556" spans="1:8" ht="15.75" x14ac:dyDescent="0.25">
      <c r="A556" s="204" t="s">
        <v>157</v>
      </c>
      <c r="B556" s="82">
        <f>B557+B558+B559+B560</f>
        <v>2701.2</v>
      </c>
      <c r="C556" s="236"/>
      <c r="D556" s="191" t="s">
        <v>158</v>
      </c>
      <c r="F556" s="180"/>
      <c r="G556" s="43"/>
      <c r="H556" s="43"/>
    </row>
    <row r="557" spans="1:8" ht="15.75" x14ac:dyDescent="0.25">
      <c r="A557" s="205" t="s">
        <v>159</v>
      </c>
      <c r="B557" s="82">
        <v>0</v>
      </c>
      <c r="C557" s="236"/>
      <c r="D557" s="206" t="s">
        <v>160</v>
      </c>
      <c r="F557" s="180"/>
      <c r="G557" s="43"/>
      <c r="H557" s="43"/>
    </row>
    <row r="558" spans="1:8" ht="15.75" x14ac:dyDescent="0.25">
      <c r="A558" s="205" t="s">
        <v>161</v>
      </c>
      <c r="B558" s="82">
        <v>-11</v>
      </c>
      <c r="C558" s="236"/>
      <c r="D558" s="206" t="s">
        <v>162</v>
      </c>
      <c r="F558" s="180"/>
      <c r="G558" s="43"/>
      <c r="H558" s="43"/>
    </row>
    <row r="559" spans="1:8" ht="15.75" x14ac:dyDescent="0.25">
      <c r="A559" s="205" t="s">
        <v>163</v>
      </c>
      <c r="B559" s="82">
        <v>0</v>
      </c>
      <c r="C559" s="236"/>
      <c r="D559" s="206" t="s">
        <v>164</v>
      </c>
      <c r="F559" s="180"/>
      <c r="G559" s="43"/>
      <c r="H559" s="43"/>
    </row>
    <row r="560" spans="1:8" ht="15.75" x14ac:dyDescent="0.25">
      <c r="A560" s="205" t="s">
        <v>165</v>
      </c>
      <c r="B560" s="82">
        <f>B561+B564+B568</f>
        <v>2712.2</v>
      </c>
      <c r="C560" s="236"/>
      <c r="D560" s="206" t="s">
        <v>166</v>
      </c>
      <c r="F560" s="180"/>
      <c r="G560" s="43"/>
      <c r="H560" s="43"/>
    </row>
    <row r="561" spans="1:8" ht="15.75" x14ac:dyDescent="0.25">
      <c r="A561" s="207" t="s">
        <v>167</v>
      </c>
      <c r="B561" s="82">
        <f>B562+B563</f>
        <v>-1263.9000000000001</v>
      </c>
      <c r="C561" s="236"/>
      <c r="D561" s="208" t="s">
        <v>168</v>
      </c>
      <c r="F561" s="180"/>
      <c r="G561" s="43"/>
      <c r="H561" s="43"/>
    </row>
    <row r="562" spans="1:8" ht="15.75" x14ac:dyDescent="0.25">
      <c r="A562" s="209" t="s">
        <v>169</v>
      </c>
      <c r="B562" s="82">
        <v>-1269.7</v>
      </c>
      <c r="C562" s="236"/>
      <c r="D562" s="194" t="s">
        <v>170</v>
      </c>
      <c r="F562" s="180"/>
      <c r="G562" s="43"/>
      <c r="H562" s="43"/>
    </row>
    <row r="563" spans="1:8" ht="15.75" x14ac:dyDescent="0.25">
      <c r="A563" s="209" t="s">
        <v>171</v>
      </c>
      <c r="B563" s="82">
        <v>5.8</v>
      </c>
      <c r="C563" s="236"/>
      <c r="D563" s="189" t="s">
        <v>172</v>
      </c>
      <c r="F563" s="180"/>
      <c r="G563" s="43"/>
      <c r="H563" s="43"/>
    </row>
    <row r="564" spans="1:8" ht="15.75" x14ac:dyDescent="0.25">
      <c r="A564" s="207" t="s">
        <v>173</v>
      </c>
      <c r="B564" s="82">
        <f>B565+B566+B567</f>
        <v>3976.1</v>
      </c>
      <c r="C564" s="236"/>
      <c r="D564" s="208" t="s">
        <v>174</v>
      </c>
      <c r="F564" s="180"/>
      <c r="G564" s="43"/>
      <c r="H564" s="43"/>
    </row>
    <row r="565" spans="1:8" ht="15.75" x14ac:dyDescent="0.25">
      <c r="A565" s="210" t="s">
        <v>175</v>
      </c>
      <c r="B565" s="82">
        <v>0</v>
      </c>
      <c r="C565" s="236"/>
      <c r="D565" s="189" t="s">
        <v>176</v>
      </c>
      <c r="F565" s="180"/>
      <c r="G565" s="43"/>
      <c r="H565" s="43"/>
    </row>
    <row r="566" spans="1:8" ht="15.75" x14ac:dyDescent="0.25">
      <c r="A566" s="210" t="s">
        <v>177</v>
      </c>
      <c r="B566" s="82">
        <v>0</v>
      </c>
      <c r="C566" s="236"/>
      <c r="D566" s="189" t="s">
        <v>178</v>
      </c>
      <c r="F566" s="180"/>
      <c r="G566" s="43"/>
      <c r="H566" s="43"/>
    </row>
    <row r="567" spans="1:8" ht="29.25" customHeight="1" x14ac:dyDescent="0.25">
      <c r="A567" s="52" t="s">
        <v>179</v>
      </c>
      <c r="B567" s="82">
        <v>3976.1</v>
      </c>
      <c r="C567" s="236"/>
      <c r="D567" s="242" t="s">
        <v>180</v>
      </c>
      <c r="F567" s="180"/>
      <c r="G567" s="43"/>
      <c r="H567" s="43"/>
    </row>
    <row r="568" spans="1:8" ht="15.75" x14ac:dyDescent="0.25">
      <c r="A568" s="207" t="s">
        <v>181</v>
      </c>
      <c r="B568" s="82">
        <v>0</v>
      </c>
      <c r="C568" s="236"/>
      <c r="D568" s="208" t="s">
        <v>182</v>
      </c>
      <c r="F568" s="180"/>
      <c r="G568" s="43"/>
      <c r="H568" s="43"/>
    </row>
    <row r="569" spans="1:8" ht="40.5" customHeight="1" thickBot="1" x14ac:dyDescent="0.3">
      <c r="A569" s="53" t="s">
        <v>183</v>
      </c>
      <c r="B569" s="86">
        <f>B518-(B466+B515)</f>
        <v>-8640.0000000000055</v>
      </c>
      <c r="C569" s="236"/>
      <c r="D569" s="212" t="s">
        <v>241</v>
      </c>
      <c r="F569" s="180"/>
      <c r="G569" s="43"/>
      <c r="H569" s="43"/>
    </row>
    <row r="570" spans="1:8" ht="15" hidden="1" x14ac:dyDescent="0.25">
      <c r="A570" s="213"/>
      <c r="B570" s="213"/>
      <c r="C570" s="213"/>
      <c r="D570" s="213"/>
    </row>
    <row r="571" spans="1:8" ht="30" x14ac:dyDescent="0.25">
      <c r="A571" s="214" t="s">
        <v>185</v>
      </c>
      <c r="B571" s="213"/>
      <c r="C571" s="213"/>
      <c r="D571" s="215" t="s">
        <v>217</v>
      </c>
    </row>
    <row r="572" spans="1:8" ht="15" x14ac:dyDescent="0.25">
      <c r="A572" s="213"/>
      <c r="B572" s="213"/>
      <c r="C572" s="213"/>
      <c r="D572" s="213"/>
    </row>
    <row r="573" spans="1:8" ht="18" x14ac:dyDescent="0.25">
      <c r="A573" s="380"/>
      <c r="B573" s="380"/>
      <c r="C573" s="380"/>
      <c r="D573" s="380"/>
    </row>
    <row r="574" spans="1:8" ht="18" x14ac:dyDescent="0.25">
      <c r="A574" s="380"/>
      <c r="B574" s="380"/>
      <c r="C574" s="380"/>
      <c r="D574" s="380"/>
    </row>
    <row r="575" spans="1:8" ht="15.75" x14ac:dyDescent="0.25">
      <c r="A575" s="1"/>
      <c r="B575" s="369"/>
      <c r="C575" s="369"/>
      <c r="D575" s="87"/>
    </row>
    <row r="576" spans="1:8" ht="15.75" x14ac:dyDescent="0.25">
      <c r="A576" s="88"/>
      <c r="B576" s="85"/>
      <c r="C576" s="85"/>
      <c r="D576" s="87"/>
    </row>
    <row r="577" spans="1:4" ht="15.75" x14ac:dyDescent="0.25">
      <c r="A577" s="89"/>
      <c r="B577" s="70"/>
      <c r="C577" s="70"/>
      <c r="D577" s="90"/>
    </row>
    <row r="578" spans="1:4" ht="15.75" x14ac:dyDescent="0.25">
      <c r="A578" s="88"/>
      <c r="B578" s="70"/>
      <c r="C578" s="70"/>
      <c r="D578" s="91"/>
    </row>
    <row r="579" spans="1:4" ht="15.75" x14ac:dyDescent="0.25">
      <c r="A579" s="92"/>
      <c r="B579" s="70"/>
      <c r="C579" s="70"/>
      <c r="D579" s="93"/>
    </row>
    <row r="580" spans="1:4" ht="15.75" x14ac:dyDescent="0.25">
      <c r="A580" s="94"/>
      <c r="B580" s="70"/>
      <c r="C580" s="70"/>
      <c r="D580" s="95"/>
    </row>
    <row r="581" spans="1:4" ht="15.75" x14ac:dyDescent="0.25">
      <c r="A581" s="94"/>
      <c r="B581" s="70"/>
      <c r="C581" s="70"/>
      <c r="D581" s="95"/>
    </row>
    <row r="582" spans="1:4" ht="15.75" x14ac:dyDescent="0.25">
      <c r="A582" s="94"/>
      <c r="B582" s="70"/>
      <c r="C582" s="70"/>
      <c r="D582" s="95"/>
    </row>
    <row r="583" spans="1:4" ht="15.75" x14ac:dyDescent="0.25">
      <c r="A583" s="94"/>
      <c r="B583" s="70"/>
      <c r="C583" s="70"/>
      <c r="D583" s="95"/>
    </row>
    <row r="584" spans="1:4" ht="15.75" x14ac:dyDescent="0.25">
      <c r="A584" s="94"/>
      <c r="B584" s="70"/>
      <c r="C584" s="70"/>
      <c r="D584" s="95"/>
    </row>
    <row r="585" spans="1:4" ht="15.75" x14ac:dyDescent="0.25">
      <c r="A585" s="94"/>
      <c r="B585" s="70"/>
      <c r="C585" s="70"/>
      <c r="D585" s="95"/>
    </row>
    <row r="586" spans="1:4" ht="15.75" x14ac:dyDescent="0.25">
      <c r="A586" s="96"/>
      <c r="B586" s="70"/>
      <c r="C586" s="70"/>
      <c r="D586" s="95"/>
    </row>
    <row r="587" spans="1:4" ht="15.75" x14ac:dyDescent="0.25">
      <c r="A587" s="92"/>
      <c r="B587" s="70"/>
      <c r="C587" s="70"/>
      <c r="D587" s="93"/>
    </row>
    <row r="588" spans="1:4" ht="15.75" x14ac:dyDescent="0.25">
      <c r="A588" s="97"/>
      <c r="B588" s="70"/>
      <c r="C588" s="70"/>
      <c r="D588" s="91"/>
    </row>
    <row r="589" spans="1:4" ht="15.75" x14ac:dyDescent="0.25">
      <c r="A589" s="98"/>
      <c r="B589" s="70"/>
      <c r="C589" s="70"/>
      <c r="D589" s="93"/>
    </row>
    <row r="590" spans="1:4" ht="15.75" x14ac:dyDescent="0.25">
      <c r="A590" s="98"/>
      <c r="B590" s="70"/>
      <c r="C590" s="70"/>
      <c r="D590" s="93"/>
    </row>
    <row r="591" spans="1:4" ht="15.75" x14ac:dyDescent="0.25">
      <c r="A591" s="97"/>
      <c r="B591" s="70"/>
      <c r="C591" s="70"/>
      <c r="D591" s="93"/>
    </row>
    <row r="592" spans="1:4" ht="15.75" x14ac:dyDescent="0.25">
      <c r="A592" s="97"/>
      <c r="B592" s="70"/>
      <c r="C592" s="70"/>
      <c r="D592" s="93"/>
    </row>
    <row r="593" spans="1:4" ht="15.75" x14ac:dyDescent="0.25">
      <c r="A593" s="97"/>
      <c r="B593" s="70"/>
      <c r="C593" s="70"/>
      <c r="D593" s="93"/>
    </row>
    <row r="594" spans="1:4" ht="15.75" x14ac:dyDescent="0.25">
      <c r="A594" s="97"/>
      <c r="B594" s="70"/>
      <c r="C594" s="70"/>
      <c r="D594" s="91"/>
    </row>
    <row r="595" spans="1:4" ht="15.75" x14ac:dyDescent="0.25">
      <c r="A595" s="99"/>
      <c r="B595" s="70"/>
      <c r="C595" s="70"/>
      <c r="D595" s="93"/>
    </row>
    <row r="596" spans="1:4" ht="15.75" x14ac:dyDescent="0.25">
      <c r="A596" s="99"/>
      <c r="B596" s="70"/>
      <c r="C596" s="70"/>
      <c r="D596" s="93"/>
    </row>
    <row r="597" spans="1:4" ht="15.75" x14ac:dyDescent="0.25">
      <c r="A597" s="99"/>
      <c r="B597" s="70"/>
      <c r="C597" s="70"/>
      <c r="D597" s="93"/>
    </row>
    <row r="598" spans="1:4" ht="15.75" x14ac:dyDescent="0.25">
      <c r="A598" s="88"/>
      <c r="B598" s="70"/>
      <c r="C598" s="70"/>
      <c r="D598" s="91"/>
    </row>
    <row r="599" spans="1:4" ht="15.75" x14ac:dyDescent="0.25">
      <c r="A599" s="92"/>
      <c r="B599" s="70"/>
      <c r="C599" s="70"/>
      <c r="D599" s="93"/>
    </row>
    <row r="600" spans="1:4" ht="15.75" x14ac:dyDescent="0.25">
      <c r="A600" s="92"/>
      <c r="B600" s="70"/>
      <c r="C600" s="70"/>
      <c r="D600" s="87"/>
    </row>
    <row r="601" spans="1:4" ht="15.75" x14ac:dyDescent="0.25">
      <c r="A601" s="88"/>
      <c r="B601" s="70"/>
      <c r="C601" s="70"/>
      <c r="D601" s="91"/>
    </row>
    <row r="602" spans="1:4" ht="15.75" x14ac:dyDescent="0.25">
      <c r="A602" s="100"/>
      <c r="B602" s="70"/>
      <c r="C602" s="70"/>
      <c r="D602" s="101"/>
    </row>
    <row r="603" spans="1:4" ht="15.75" x14ac:dyDescent="0.25">
      <c r="A603" s="100"/>
      <c r="B603" s="70"/>
      <c r="C603" s="70"/>
      <c r="D603" s="101"/>
    </row>
    <row r="604" spans="1:4" ht="15.75" x14ac:dyDescent="0.25">
      <c r="A604" s="102"/>
      <c r="B604" s="70"/>
      <c r="C604" s="70"/>
      <c r="D604" s="101"/>
    </row>
    <row r="605" spans="1:4" ht="15.75" x14ac:dyDescent="0.25">
      <c r="A605" s="102"/>
      <c r="B605" s="70"/>
      <c r="C605" s="70"/>
      <c r="D605" s="101"/>
    </row>
    <row r="606" spans="1:4" ht="15.75" x14ac:dyDescent="0.25">
      <c r="A606" s="103"/>
      <c r="B606" s="70"/>
      <c r="C606" s="70"/>
      <c r="D606" s="104"/>
    </row>
    <row r="607" spans="1:4" ht="15.75" x14ac:dyDescent="0.25">
      <c r="A607" s="103"/>
      <c r="B607" s="70"/>
      <c r="C607" s="70"/>
      <c r="D607" s="104"/>
    </row>
    <row r="608" spans="1:4" ht="15.75" x14ac:dyDescent="0.25">
      <c r="A608" s="88"/>
      <c r="B608" s="70"/>
      <c r="C608" s="70"/>
      <c r="D608" s="91"/>
    </row>
    <row r="609" spans="1:5" ht="15.75" x14ac:dyDescent="0.25">
      <c r="A609" s="100"/>
      <c r="B609" s="70"/>
      <c r="C609" s="70"/>
      <c r="D609" s="93"/>
    </row>
    <row r="610" spans="1:5" ht="15.75" x14ac:dyDescent="0.25">
      <c r="A610" s="100"/>
      <c r="B610" s="70"/>
      <c r="C610" s="70"/>
      <c r="D610" s="93"/>
    </row>
    <row r="611" spans="1:5" ht="15.75" x14ac:dyDescent="0.25">
      <c r="A611" s="102"/>
      <c r="B611" s="70"/>
      <c r="C611" s="70"/>
      <c r="D611" s="93"/>
    </row>
    <row r="612" spans="1:5" ht="15.75" x14ac:dyDescent="0.25">
      <c r="A612" s="105"/>
      <c r="B612" s="70"/>
      <c r="C612" s="70"/>
      <c r="D612" s="101"/>
    </row>
    <row r="613" spans="1:5" ht="15.75" x14ac:dyDescent="0.25">
      <c r="A613" s="105"/>
      <c r="B613" s="70"/>
      <c r="C613" s="70"/>
      <c r="D613" s="106"/>
    </row>
    <row r="614" spans="1:5" ht="15.75" x14ac:dyDescent="0.25">
      <c r="A614" s="102"/>
      <c r="B614" s="70"/>
      <c r="C614" s="70"/>
      <c r="D614" s="93"/>
    </row>
    <row r="615" spans="1:5" ht="15.75" x14ac:dyDescent="0.25">
      <c r="A615" s="105"/>
      <c r="B615" s="70"/>
      <c r="C615" s="70"/>
      <c r="D615" s="101"/>
    </row>
    <row r="616" spans="1:5" ht="15.75" x14ac:dyDescent="0.25">
      <c r="A616" s="105"/>
      <c r="B616" s="70"/>
      <c r="C616" s="70"/>
      <c r="D616" s="106"/>
    </row>
    <row r="617" spans="1:5" ht="15.75" x14ac:dyDescent="0.25">
      <c r="A617" s="99"/>
      <c r="B617" s="70"/>
      <c r="C617" s="70"/>
      <c r="D617" s="93"/>
    </row>
    <row r="618" spans="1:5" ht="15.75" x14ac:dyDescent="0.25">
      <c r="A618" s="99"/>
      <c r="B618" s="70"/>
      <c r="C618" s="70"/>
      <c r="D618" s="93"/>
    </row>
    <row r="619" spans="1:5" x14ac:dyDescent="0.2">
      <c r="A619" s="107"/>
      <c r="B619" s="43"/>
      <c r="C619" s="43"/>
      <c r="D619" s="108"/>
    </row>
    <row r="620" spans="1:5" ht="15" x14ac:dyDescent="0.2">
      <c r="A620" s="109"/>
      <c r="B620" s="110"/>
      <c r="C620" s="111"/>
      <c r="D620" s="112"/>
      <c r="E620">
        <f>C587*0.15</f>
        <v>0</v>
      </c>
    </row>
    <row r="621" spans="1:5" x14ac:dyDescent="0.2">
      <c r="A621" s="113"/>
      <c r="B621" s="43"/>
      <c r="C621" s="43"/>
      <c r="D621" s="114"/>
    </row>
    <row r="622" spans="1:5" ht="14.1" customHeight="1" x14ac:dyDescent="0.2">
      <c r="A622" s="379"/>
      <c r="B622" s="379"/>
      <c r="C622" s="379"/>
      <c r="D622" s="379"/>
    </row>
    <row r="623" spans="1:5" ht="14.1" customHeight="1" x14ac:dyDescent="0.2">
      <c r="A623" s="379"/>
      <c r="B623" s="379"/>
      <c r="C623" s="379"/>
      <c r="D623" s="379"/>
    </row>
    <row r="624" spans="1:5" ht="14.1" customHeight="1" x14ac:dyDescent="0.25">
      <c r="A624" s="32"/>
      <c r="B624" s="369"/>
      <c r="C624" s="369"/>
      <c r="D624" s="43"/>
    </row>
    <row r="625" spans="1:4" ht="14.1" customHeight="1" x14ac:dyDescent="0.25">
      <c r="A625" s="88"/>
      <c r="B625" s="85"/>
      <c r="C625" s="85"/>
      <c r="D625" s="93"/>
    </row>
    <row r="626" spans="1:4" ht="14.1" customHeight="1" x14ac:dyDescent="0.25">
      <c r="A626" s="89"/>
      <c r="B626" s="70"/>
      <c r="C626" s="70"/>
      <c r="D626" s="90"/>
    </row>
    <row r="627" spans="1:4" ht="14.1" customHeight="1" x14ac:dyDescent="0.25">
      <c r="A627" s="88"/>
      <c r="B627" s="70"/>
      <c r="C627" s="70"/>
      <c r="D627" s="93"/>
    </row>
    <row r="628" spans="1:4" ht="14.1" customHeight="1" x14ac:dyDescent="0.25">
      <c r="A628" s="88"/>
      <c r="B628" s="70"/>
      <c r="C628" s="70"/>
      <c r="D628" s="87"/>
    </row>
    <row r="629" spans="1:4" ht="14.1" customHeight="1" x14ac:dyDescent="0.25">
      <c r="A629" s="115"/>
      <c r="B629" s="70"/>
      <c r="C629" s="70"/>
      <c r="D629" s="90"/>
    </row>
    <row r="630" spans="1:4" ht="14.1" customHeight="1" x14ac:dyDescent="0.25">
      <c r="A630" s="116"/>
      <c r="B630" s="70"/>
      <c r="C630" s="70"/>
      <c r="D630" s="91"/>
    </row>
    <row r="631" spans="1:4" ht="14.1" customHeight="1" x14ac:dyDescent="0.25">
      <c r="A631" s="88"/>
      <c r="B631" s="70"/>
      <c r="C631" s="70"/>
      <c r="D631" s="91"/>
    </row>
    <row r="632" spans="1:4" ht="14.1" customHeight="1" x14ac:dyDescent="0.25">
      <c r="A632" s="88"/>
      <c r="B632" s="70"/>
      <c r="C632" s="70"/>
      <c r="D632" s="91"/>
    </row>
    <row r="633" spans="1:4" ht="14.1" customHeight="1" x14ac:dyDescent="0.25">
      <c r="A633" s="116"/>
      <c r="B633" s="70"/>
      <c r="C633" s="70"/>
      <c r="D633" s="91"/>
    </row>
    <row r="634" spans="1:4" ht="14.1" customHeight="1" x14ac:dyDescent="0.25">
      <c r="A634" s="117"/>
      <c r="B634" s="70"/>
      <c r="C634" s="70"/>
      <c r="D634" s="91"/>
    </row>
    <row r="635" spans="1:4" ht="14.1" customHeight="1" x14ac:dyDescent="0.25">
      <c r="A635" s="116"/>
      <c r="B635" s="70"/>
      <c r="C635" s="70"/>
      <c r="D635" s="91"/>
    </row>
    <row r="636" spans="1:4" ht="14.1" customHeight="1" x14ac:dyDescent="0.25">
      <c r="A636" s="118"/>
      <c r="B636" s="70"/>
      <c r="C636" s="70"/>
      <c r="D636" s="91"/>
    </row>
    <row r="637" spans="1:4" ht="14.1" customHeight="1" x14ac:dyDescent="0.25">
      <c r="A637" s="118"/>
      <c r="B637" s="70"/>
      <c r="C637" s="70"/>
      <c r="D637" s="91"/>
    </row>
    <row r="638" spans="1:4" ht="14.1" customHeight="1" x14ac:dyDescent="0.25">
      <c r="A638" s="116"/>
      <c r="B638" s="70"/>
      <c r="C638" s="70"/>
      <c r="D638" s="91"/>
    </row>
    <row r="639" spans="1:4" ht="14.1" customHeight="1" x14ac:dyDescent="0.25">
      <c r="A639" s="118"/>
      <c r="B639" s="70"/>
      <c r="C639" s="70"/>
      <c r="D639" s="91"/>
    </row>
    <row r="640" spans="1:4" ht="14.1" customHeight="1" x14ac:dyDescent="0.25">
      <c r="A640" s="118"/>
      <c r="B640" s="70"/>
      <c r="C640" s="70"/>
      <c r="D640" s="91"/>
    </row>
    <row r="641" spans="1:4" ht="14.1" customHeight="1" x14ac:dyDescent="0.25">
      <c r="A641" s="117"/>
      <c r="B641" s="70"/>
      <c r="C641" s="70"/>
      <c r="D641" s="87"/>
    </row>
    <row r="642" spans="1:4" ht="14.1" customHeight="1" x14ac:dyDescent="0.25">
      <c r="A642" s="119"/>
      <c r="B642" s="70"/>
      <c r="C642" s="70"/>
      <c r="D642" s="91"/>
    </row>
    <row r="643" spans="1:4" ht="14.1" customHeight="1" x14ac:dyDescent="0.25">
      <c r="A643" s="118"/>
      <c r="B643" s="70"/>
      <c r="C643" s="70"/>
      <c r="D643" s="91"/>
    </row>
    <row r="644" spans="1:4" ht="14.1" customHeight="1" x14ac:dyDescent="0.25">
      <c r="A644" s="118"/>
      <c r="B644" s="70"/>
      <c r="C644" s="70"/>
      <c r="D644" s="91"/>
    </row>
    <row r="645" spans="1:4" ht="14.1" customHeight="1" x14ac:dyDescent="0.25">
      <c r="A645" s="120"/>
      <c r="B645" s="70"/>
      <c r="C645" s="70"/>
      <c r="D645" s="91"/>
    </row>
    <row r="646" spans="1:4" ht="14.1" customHeight="1" x14ac:dyDescent="0.25">
      <c r="A646" s="118"/>
      <c r="B646" s="70"/>
      <c r="C646" s="70"/>
      <c r="D646" s="91"/>
    </row>
    <row r="647" spans="1:4" ht="14.1" customHeight="1" x14ac:dyDescent="0.25">
      <c r="A647" s="118"/>
      <c r="B647" s="70"/>
      <c r="C647" s="70"/>
      <c r="D647" s="91"/>
    </row>
    <row r="648" spans="1:4" ht="14.1" customHeight="1" x14ac:dyDescent="0.25">
      <c r="A648" s="116"/>
      <c r="B648" s="70"/>
      <c r="C648" s="70"/>
      <c r="D648" s="91"/>
    </row>
    <row r="649" spans="1:4" ht="14.1" customHeight="1" x14ac:dyDescent="0.25">
      <c r="A649" s="121"/>
      <c r="B649" s="70"/>
      <c r="C649" s="70"/>
      <c r="D649" s="93"/>
    </row>
    <row r="650" spans="1:4" ht="14.1" customHeight="1" x14ac:dyDescent="0.25">
      <c r="A650" s="117"/>
      <c r="B650" s="70"/>
      <c r="C650" s="70"/>
      <c r="D650" s="91"/>
    </row>
    <row r="651" spans="1:4" ht="14.1" customHeight="1" x14ac:dyDescent="0.25">
      <c r="A651" s="122"/>
      <c r="B651" s="70"/>
      <c r="C651" s="70"/>
      <c r="D651" s="91"/>
    </row>
    <row r="652" spans="1:4" ht="14.1" customHeight="1" x14ac:dyDescent="0.25">
      <c r="A652" s="123"/>
      <c r="B652" s="70"/>
      <c r="C652" s="70"/>
      <c r="D652" s="91"/>
    </row>
    <row r="653" spans="1:4" ht="14.1" customHeight="1" x14ac:dyDescent="0.25">
      <c r="A653" s="122"/>
      <c r="B653" s="70"/>
      <c r="C653" s="70"/>
      <c r="D653" s="91"/>
    </row>
    <row r="654" spans="1:4" ht="14.1" customHeight="1" x14ac:dyDescent="0.25">
      <c r="A654" s="122"/>
      <c r="B654" s="70"/>
      <c r="C654" s="70"/>
      <c r="D654" s="91"/>
    </row>
    <row r="655" spans="1:4" ht="14.1" customHeight="1" x14ac:dyDescent="0.25">
      <c r="A655" s="117"/>
      <c r="B655" s="70"/>
      <c r="C655" s="70"/>
      <c r="D655" s="87"/>
    </row>
    <row r="656" spans="1:4" ht="14.1" customHeight="1" x14ac:dyDescent="0.25">
      <c r="A656" s="124"/>
      <c r="B656" s="70"/>
      <c r="C656" s="70"/>
      <c r="D656" s="91"/>
    </row>
    <row r="657" spans="1:4" ht="14.1" customHeight="1" x14ac:dyDescent="0.25">
      <c r="A657" s="122"/>
      <c r="B657" s="70"/>
      <c r="C657" s="70"/>
      <c r="D657" s="91"/>
    </row>
    <row r="658" spans="1:4" ht="14.1" customHeight="1" x14ac:dyDescent="0.25">
      <c r="A658" s="122"/>
      <c r="B658" s="70"/>
      <c r="C658" s="70"/>
      <c r="D658" s="91"/>
    </row>
    <row r="659" spans="1:4" ht="14.1" customHeight="1" x14ac:dyDescent="0.25">
      <c r="A659" s="122"/>
      <c r="B659" s="70"/>
      <c r="C659" s="70"/>
      <c r="D659" s="91"/>
    </row>
    <row r="660" spans="1:4" ht="31.5" customHeight="1" x14ac:dyDescent="0.25">
      <c r="A660" s="125"/>
      <c r="B660" s="70"/>
      <c r="C660" s="70"/>
      <c r="D660" s="126"/>
    </row>
    <row r="661" spans="1:4" ht="14.1" customHeight="1" x14ac:dyDescent="0.25">
      <c r="A661" s="117"/>
      <c r="B661" s="70"/>
      <c r="C661" s="70"/>
      <c r="D661" s="93"/>
    </row>
    <row r="662" spans="1:4" ht="14.1" customHeight="1" x14ac:dyDescent="0.25">
      <c r="A662" s="117"/>
      <c r="B662" s="70"/>
      <c r="C662" s="70"/>
      <c r="D662" s="93"/>
    </row>
    <row r="663" spans="1:4" ht="14.1" customHeight="1" x14ac:dyDescent="0.25">
      <c r="A663" s="127"/>
      <c r="B663" s="128"/>
      <c r="C663" s="128"/>
      <c r="D663" s="93"/>
    </row>
    <row r="664" spans="1:4" ht="14.1" customHeight="1" x14ac:dyDescent="0.25">
      <c r="A664" s="129"/>
      <c r="B664" s="70"/>
      <c r="C664" s="70"/>
      <c r="D664" s="91"/>
    </row>
    <row r="665" spans="1:4" ht="14.1" customHeight="1" x14ac:dyDescent="0.25">
      <c r="A665" s="119"/>
      <c r="B665" s="70"/>
      <c r="C665" s="70"/>
      <c r="D665" s="91"/>
    </row>
    <row r="666" spans="1:4" ht="14.1" customHeight="1" x14ac:dyDescent="0.25">
      <c r="A666" s="130"/>
      <c r="B666" s="70"/>
      <c r="C666" s="70"/>
      <c r="D666" s="91"/>
    </row>
    <row r="667" spans="1:4" ht="14.1" customHeight="1" x14ac:dyDescent="0.25">
      <c r="A667" s="130"/>
      <c r="B667" s="70"/>
      <c r="C667" s="70"/>
      <c r="D667" s="91"/>
    </row>
    <row r="668" spans="1:4" ht="14.1" customHeight="1" x14ac:dyDescent="0.25">
      <c r="A668" s="131"/>
      <c r="B668" s="70"/>
      <c r="C668" s="70"/>
      <c r="D668" s="132"/>
    </row>
    <row r="669" spans="1:4" ht="14.1" customHeight="1" x14ac:dyDescent="0.25">
      <c r="A669" s="131"/>
      <c r="B669" s="70"/>
      <c r="C669" s="70"/>
      <c r="D669" s="132"/>
    </row>
    <row r="670" spans="1:4" ht="14.1" customHeight="1" x14ac:dyDescent="0.25">
      <c r="A670" s="131"/>
      <c r="B670" s="70"/>
      <c r="C670" s="70"/>
      <c r="D670" s="132"/>
    </row>
    <row r="671" spans="1:4" ht="14.1" customHeight="1" x14ac:dyDescent="0.25">
      <c r="A671" s="131"/>
      <c r="B671" s="70"/>
      <c r="C671" s="70"/>
      <c r="D671" s="132"/>
    </row>
    <row r="672" spans="1:4" ht="14.1" customHeight="1" x14ac:dyDescent="0.25">
      <c r="A672" s="133"/>
      <c r="B672" s="70"/>
      <c r="C672" s="70"/>
      <c r="D672" s="134"/>
    </row>
    <row r="673" spans="1:4" ht="14.1" customHeight="1" x14ac:dyDescent="0.25">
      <c r="A673" s="135"/>
      <c r="B673" s="70"/>
      <c r="C673" s="70"/>
      <c r="D673" s="101"/>
    </row>
    <row r="674" spans="1:4" ht="14.1" customHeight="1" x14ac:dyDescent="0.25">
      <c r="A674" s="135"/>
      <c r="B674" s="70"/>
      <c r="C674" s="70"/>
      <c r="D674" s="93"/>
    </row>
    <row r="675" spans="1:4" ht="14.1" customHeight="1" x14ac:dyDescent="0.25">
      <c r="A675" s="133"/>
      <c r="B675" s="70"/>
      <c r="C675" s="70"/>
      <c r="D675" s="134"/>
    </row>
    <row r="676" spans="1:4" ht="14.1" customHeight="1" x14ac:dyDescent="0.25">
      <c r="A676" s="136"/>
      <c r="B676" s="70"/>
      <c r="C676" s="70"/>
      <c r="D676" s="93"/>
    </row>
    <row r="677" spans="1:4" ht="14.1" customHeight="1" x14ac:dyDescent="0.25">
      <c r="A677" s="136"/>
      <c r="B677" s="70"/>
      <c r="C677" s="70"/>
      <c r="D677" s="93"/>
    </row>
    <row r="678" spans="1:4" ht="14.1" customHeight="1" x14ac:dyDescent="0.25">
      <c r="A678" s="137"/>
      <c r="B678" s="70"/>
      <c r="C678" s="70"/>
      <c r="D678" s="138"/>
    </row>
    <row r="679" spans="1:4" ht="14.1" customHeight="1" x14ac:dyDescent="0.25">
      <c r="A679" s="133"/>
      <c r="B679" s="70"/>
      <c r="C679" s="70"/>
      <c r="D679" s="134"/>
    </row>
    <row r="680" spans="1:4" ht="38.25" customHeight="1" x14ac:dyDescent="0.25">
      <c r="A680" s="139"/>
      <c r="B680" s="70"/>
      <c r="C680" s="70"/>
      <c r="D680" s="140"/>
    </row>
    <row r="681" spans="1:4" ht="14.1" customHeight="1" x14ac:dyDescent="0.2">
      <c r="A681" s="43"/>
      <c r="B681" s="43"/>
      <c r="C681" s="43"/>
      <c r="D681" s="43"/>
    </row>
    <row r="682" spans="1:4" ht="42" customHeight="1" x14ac:dyDescent="0.2">
      <c r="A682" s="141"/>
      <c r="B682" s="43"/>
      <c r="C682" s="43"/>
      <c r="D682" s="142"/>
    </row>
    <row r="683" spans="1:4" x14ac:dyDescent="0.2">
      <c r="A683" s="43"/>
      <c r="B683" s="43"/>
      <c r="C683" s="43"/>
      <c r="D683" s="43"/>
    </row>
    <row r="684" spans="1:4" x14ac:dyDescent="0.2">
      <c r="A684" s="43"/>
      <c r="B684" s="43"/>
      <c r="C684" s="43"/>
      <c r="D684" s="43"/>
    </row>
    <row r="685" spans="1:4" x14ac:dyDescent="0.2">
      <c r="A685" s="43"/>
      <c r="B685" s="43"/>
      <c r="C685" s="43"/>
      <c r="D685" s="43"/>
    </row>
    <row r="686" spans="1:4" x14ac:dyDescent="0.2">
      <c r="A686" s="43"/>
      <c r="B686" s="43"/>
      <c r="C686" s="43"/>
      <c r="D686" s="43"/>
    </row>
    <row r="687" spans="1:4" x14ac:dyDescent="0.2">
      <c r="A687" s="43"/>
      <c r="B687" s="43"/>
      <c r="C687" s="43"/>
      <c r="D687" s="43"/>
    </row>
    <row r="688" spans="1:4" x14ac:dyDescent="0.2">
      <c r="A688" s="43"/>
      <c r="B688" s="43"/>
      <c r="C688" s="43"/>
      <c r="D688" s="43"/>
    </row>
    <row r="689" spans="1:4" x14ac:dyDescent="0.2">
      <c r="A689" s="43"/>
      <c r="B689" s="43"/>
      <c r="C689" s="43"/>
      <c r="D689" s="43"/>
    </row>
    <row r="690" spans="1:4" x14ac:dyDescent="0.2">
      <c r="A690" s="43"/>
      <c r="B690" s="43"/>
      <c r="C690" s="43"/>
      <c r="D690" s="43"/>
    </row>
    <row r="691" spans="1:4" x14ac:dyDescent="0.2">
      <c r="A691" s="43"/>
      <c r="B691" s="43"/>
      <c r="C691" s="43"/>
      <c r="D691" s="43"/>
    </row>
  </sheetData>
  <mergeCells count="36">
    <mergeCell ref="A343:D343"/>
    <mergeCell ref="A278:D278"/>
    <mergeCell ref="A279:D279"/>
    <mergeCell ref="B346:C346"/>
    <mergeCell ref="B395:C395"/>
    <mergeCell ref="A344:D344"/>
    <mergeCell ref="A393:D393"/>
    <mergeCell ref="A394:D394"/>
    <mergeCell ref="A1:D1"/>
    <mergeCell ref="A2:D2"/>
    <mergeCell ref="B166:C166"/>
    <mergeCell ref="B117:C117"/>
    <mergeCell ref="B5:C5"/>
    <mergeCell ref="B54:C54"/>
    <mergeCell ref="A3:D3"/>
    <mergeCell ref="A115:D115"/>
    <mergeCell ref="A116:D116"/>
    <mergeCell ref="A4:D4"/>
    <mergeCell ref="A52:D52"/>
    <mergeCell ref="A53:D53"/>
    <mergeCell ref="B575:C575"/>
    <mergeCell ref="B624:C624"/>
    <mergeCell ref="A164:D164"/>
    <mergeCell ref="A165:D165"/>
    <mergeCell ref="A229:D229"/>
    <mergeCell ref="A230:D230"/>
    <mergeCell ref="A622:D622"/>
    <mergeCell ref="A623:D623"/>
    <mergeCell ref="A461:D461"/>
    <mergeCell ref="A462:D462"/>
    <mergeCell ref="A511:D511"/>
    <mergeCell ref="A512:D512"/>
    <mergeCell ref="A573:D573"/>
    <mergeCell ref="A574:D574"/>
    <mergeCell ref="B231:C231"/>
    <mergeCell ref="B280:C280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topLeftCell="A220" workbookViewId="0">
      <selection activeCell="A224" sqref="A224"/>
    </sheetView>
  </sheetViews>
  <sheetFormatPr defaultRowHeight="14.25" x14ac:dyDescent="0.2"/>
  <cols>
    <col min="1" max="1" width="48.125" customWidth="1"/>
    <col min="2" max="2" width="12.375" customWidth="1"/>
    <col min="3" max="3" width="11.875" customWidth="1"/>
    <col min="4" max="4" width="49.875" customWidth="1"/>
  </cols>
  <sheetData>
    <row r="1" spans="1:4" ht="18.75" x14ac:dyDescent="0.3">
      <c r="A1" s="366" t="s">
        <v>205</v>
      </c>
      <c r="B1" s="366"/>
      <c r="C1" s="366"/>
      <c r="D1" s="366"/>
    </row>
    <row r="2" spans="1:4" ht="18.75" x14ac:dyDescent="0.3">
      <c r="A2" s="366" t="s">
        <v>206</v>
      </c>
      <c r="B2" s="366"/>
      <c r="C2" s="366"/>
      <c r="D2" s="366"/>
    </row>
    <row r="3" spans="1:4" ht="15.75" x14ac:dyDescent="0.25">
      <c r="A3" s="216" t="s">
        <v>0</v>
      </c>
      <c r="B3" s="395"/>
      <c r="C3" s="395"/>
      <c r="D3" s="213"/>
    </row>
    <row r="4" spans="1:4" ht="15.75" x14ac:dyDescent="0.25">
      <c r="A4" s="2" t="s">
        <v>2</v>
      </c>
      <c r="B4" s="3" t="s">
        <v>3</v>
      </c>
      <c r="C4" s="3" t="s">
        <v>4</v>
      </c>
      <c r="D4" s="193" t="s">
        <v>5</v>
      </c>
    </row>
    <row r="5" spans="1:4" ht="15.75" x14ac:dyDescent="0.25">
      <c r="A5" s="4" t="s">
        <v>6</v>
      </c>
      <c r="B5" s="35">
        <f>B6+B26+B29+B36</f>
        <v>6992.5999999999995</v>
      </c>
      <c r="C5" s="273"/>
      <c r="D5" s="192" t="s">
        <v>7</v>
      </c>
    </row>
    <row r="6" spans="1:4" ht="15.75" x14ac:dyDescent="0.25">
      <c r="A6" s="2" t="s">
        <v>8</v>
      </c>
      <c r="B6" s="35">
        <f>B7-B15</f>
        <v>9173.2999999999993</v>
      </c>
      <c r="C6" s="274"/>
      <c r="D6" s="192" t="s">
        <v>9</v>
      </c>
    </row>
    <row r="7" spans="1:4" ht="15.75" x14ac:dyDescent="0.25">
      <c r="A7" s="17" t="s">
        <v>10</v>
      </c>
      <c r="B7" s="35">
        <f>B8+B11+B14</f>
        <v>18622.3</v>
      </c>
      <c r="C7" s="35"/>
      <c r="D7" s="189" t="s">
        <v>11</v>
      </c>
    </row>
    <row r="8" spans="1:4" ht="15.75" x14ac:dyDescent="0.25">
      <c r="A8" s="18" t="s">
        <v>12</v>
      </c>
      <c r="B8" s="35">
        <f>B9+B10</f>
        <v>18396.099999999999</v>
      </c>
      <c r="C8" s="35"/>
      <c r="D8" s="190" t="s">
        <v>13</v>
      </c>
    </row>
    <row r="9" spans="1:4" ht="15.75" x14ac:dyDescent="0.25">
      <c r="A9" s="18" t="s">
        <v>14</v>
      </c>
      <c r="B9" s="35">
        <v>18396.099999999999</v>
      </c>
      <c r="C9" s="35"/>
      <c r="D9" s="190" t="s">
        <v>15</v>
      </c>
    </row>
    <row r="10" spans="1:4" ht="15.75" x14ac:dyDescent="0.25">
      <c r="A10" s="18" t="s">
        <v>16</v>
      </c>
      <c r="B10" s="35">
        <v>0</v>
      </c>
      <c r="C10" s="35"/>
      <c r="D10" s="190" t="s">
        <v>17</v>
      </c>
    </row>
    <row r="11" spans="1:4" ht="15.75" x14ac:dyDescent="0.25">
      <c r="A11" s="18" t="s">
        <v>18</v>
      </c>
      <c r="B11" s="35">
        <f>B12+B13</f>
        <v>106.9</v>
      </c>
      <c r="C11" s="35"/>
      <c r="D11" s="190" t="s">
        <v>19</v>
      </c>
    </row>
    <row r="12" spans="1:4" ht="15.75" x14ac:dyDescent="0.25">
      <c r="A12" s="18" t="s">
        <v>20</v>
      </c>
      <c r="B12" s="35">
        <v>43.2</v>
      </c>
      <c r="C12" s="35"/>
      <c r="D12" s="190" t="s">
        <v>21</v>
      </c>
    </row>
    <row r="13" spans="1:4" ht="15.75" x14ac:dyDescent="0.25">
      <c r="A13" s="18" t="s">
        <v>16</v>
      </c>
      <c r="B13" s="35">
        <v>63.7</v>
      </c>
      <c r="C13" s="35"/>
      <c r="D13" s="190" t="s">
        <v>17</v>
      </c>
    </row>
    <row r="14" spans="1:4" ht="25.15" customHeight="1" x14ac:dyDescent="0.25">
      <c r="A14" s="19" t="s">
        <v>22</v>
      </c>
      <c r="B14" s="35">
        <v>119.3</v>
      </c>
      <c r="C14" s="35"/>
      <c r="D14" s="190" t="s">
        <v>23</v>
      </c>
    </row>
    <row r="15" spans="1:4" ht="15.75" x14ac:dyDescent="0.25">
      <c r="A15" s="17" t="s">
        <v>24</v>
      </c>
      <c r="B15" s="35">
        <f>B16+B22</f>
        <v>9449</v>
      </c>
      <c r="C15" s="35">
        <f>C16+C22</f>
        <v>11116.5</v>
      </c>
      <c r="D15" s="189" t="s">
        <v>25</v>
      </c>
    </row>
    <row r="16" spans="1:4" ht="15.75" x14ac:dyDescent="0.25">
      <c r="A16" s="20" t="s">
        <v>26</v>
      </c>
      <c r="B16" s="35">
        <f>B17+B18+B19+B20+B21</f>
        <v>1079.0999999999999</v>
      </c>
      <c r="C16" s="35">
        <f>C17+C18+C19+C20+C21</f>
        <v>1269.5</v>
      </c>
      <c r="D16" s="191" t="s">
        <v>27</v>
      </c>
    </row>
    <row r="17" spans="1:4" ht="15.75" x14ac:dyDescent="0.25">
      <c r="A17" s="21" t="s">
        <v>28</v>
      </c>
      <c r="B17" s="35">
        <v>167.9</v>
      </c>
      <c r="C17" s="35">
        <v>197.5</v>
      </c>
      <c r="D17" s="189" t="s">
        <v>29</v>
      </c>
    </row>
    <row r="18" spans="1:4" ht="15.75" x14ac:dyDescent="0.25">
      <c r="A18" s="21" t="s">
        <v>30</v>
      </c>
      <c r="B18" s="35">
        <v>318.2</v>
      </c>
      <c r="C18" s="35">
        <v>374.3</v>
      </c>
      <c r="D18" s="189" t="s">
        <v>31</v>
      </c>
    </row>
    <row r="19" spans="1:4" ht="15.75" x14ac:dyDescent="0.25">
      <c r="A19" s="20" t="s">
        <v>32</v>
      </c>
      <c r="B19" s="35">
        <v>591.4</v>
      </c>
      <c r="C19" s="35">
        <v>695.8</v>
      </c>
      <c r="D19" s="189" t="s">
        <v>33</v>
      </c>
    </row>
    <row r="20" spans="1:4" ht="15.75" x14ac:dyDescent="0.25">
      <c r="A20" s="20" t="s">
        <v>34</v>
      </c>
      <c r="B20" s="35">
        <v>0</v>
      </c>
      <c r="C20" s="35">
        <v>0</v>
      </c>
      <c r="D20" s="189" t="s">
        <v>35</v>
      </c>
    </row>
    <row r="21" spans="1:4" ht="15.75" x14ac:dyDescent="0.25">
      <c r="A21" s="20" t="s">
        <v>36</v>
      </c>
      <c r="B21" s="35">
        <v>1.6</v>
      </c>
      <c r="C21" s="35">
        <v>1.9</v>
      </c>
      <c r="D21" s="189" t="s">
        <v>37</v>
      </c>
    </row>
    <row r="22" spans="1:4" ht="15.75" x14ac:dyDescent="0.25">
      <c r="A22" s="20" t="s">
        <v>38</v>
      </c>
      <c r="B22" s="35">
        <f>B23+B24+B25</f>
        <v>8369.9</v>
      </c>
      <c r="C22" s="35">
        <f>C23+C24+C25</f>
        <v>9847</v>
      </c>
      <c r="D22" s="191" t="s">
        <v>39</v>
      </c>
    </row>
    <row r="23" spans="1:4" ht="15.75" x14ac:dyDescent="0.25">
      <c r="A23" s="22" t="s">
        <v>40</v>
      </c>
      <c r="B23" s="35">
        <v>2092.5</v>
      </c>
      <c r="C23" s="35">
        <v>2461.8000000000002</v>
      </c>
      <c r="D23" s="189" t="s">
        <v>41</v>
      </c>
    </row>
    <row r="24" spans="1:4" ht="15.75" x14ac:dyDescent="0.25">
      <c r="A24" s="22" t="s">
        <v>42</v>
      </c>
      <c r="B24" s="35">
        <v>6277.4</v>
      </c>
      <c r="C24" s="35">
        <v>7385.2</v>
      </c>
      <c r="D24" s="189" t="s">
        <v>43</v>
      </c>
    </row>
    <row r="25" spans="1:4" ht="15.75" x14ac:dyDescent="0.25">
      <c r="A25" s="22" t="s">
        <v>44</v>
      </c>
      <c r="B25" s="35">
        <v>0</v>
      </c>
      <c r="C25" s="35">
        <v>0</v>
      </c>
      <c r="D25" s="189" t="s">
        <v>45</v>
      </c>
    </row>
    <row r="26" spans="1:4" ht="15.75" x14ac:dyDescent="0.25">
      <c r="A26" s="2" t="s">
        <v>46</v>
      </c>
      <c r="B26" s="35">
        <f>B27-B28</f>
        <v>-2203.8000000000002</v>
      </c>
      <c r="C26" s="35"/>
      <c r="D26" s="192" t="s">
        <v>47</v>
      </c>
    </row>
    <row r="27" spans="1:4" ht="15.75" x14ac:dyDescent="0.25">
      <c r="A27" s="17" t="s">
        <v>48</v>
      </c>
      <c r="B27" s="35">
        <v>1769.3</v>
      </c>
      <c r="C27" s="35"/>
      <c r="D27" s="189" t="s">
        <v>49</v>
      </c>
    </row>
    <row r="28" spans="1:4" ht="15.75" x14ac:dyDescent="0.25">
      <c r="A28" s="17" t="s">
        <v>50</v>
      </c>
      <c r="B28" s="35">
        <v>3973.1</v>
      </c>
      <c r="C28" s="35"/>
      <c r="D28" s="193" t="s">
        <v>51</v>
      </c>
    </row>
    <row r="29" spans="1:4" ht="15.75" x14ac:dyDescent="0.25">
      <c r="A29" s="2" t="s">
        <v>52</v>
      </c>
      <c r="B29" s="35">
        <f>B30+B31</f>
        <v>-256.7</v>
      </c>
      <c r="C29" s="35"/>
      <c r="D29" s="191" t="s">
        <v>53</v>
      </c>
    </row>
    <row r="30" spans="1:4" ht="15.75" x14ac:dyDescent="0.25">
      <c r="A30" s="23" t="s">
        <v>54</v>
      </c>
      <c r="B30" s="35">
        <v>11.3</v>
      </c>
      <c r="C30" s="35"/>
      <c r="D30" s="194" t="s">
        <v>55</v>
      </c>
    </row>
    <row r="31" spans="1:4" ht="15.75" x14ac:dyDescent="0.25">
      <c r="A31" s="23" t="s">
        <v>56</v>
      </c>
      <c r="B31" s="35">
        <f>B32-B33</f>
        <v>-268</v>
      </c>
      <c r="C31" s="35"/>
      <c r="D31" s="194" t="s">
        <v>57</v>
      </c>
    </row>
    <row r="32" spans="1:4" ht="15.75" x14ac:dyDescent="0.25">
      <c r="A32" s="24" t="s">
        <v>58</v>
      </c>
      <c r="B32" s="35">
        <v>175.3</v>
      </c>
      <c r="C32" s="35"/>
      <c r="D32" s="194" t="s">
        <v>59</v>
      </c>
    </row>
    <row r="33" spans="1:4" ht="15.75" x14ac:dyDescent="0.25">
      <c r="A33" s="24" t="s">
        <v>60</v>
      </c>
      <c r="B33" s="35">
        <f>B34+B35</f>
        <v>443.3</v>
      </c>
      <c r="C33" s="35"/>
      <c r="D33" s="194" t="s">
        <v>61</v>
      </c>
    </row>
    <row r="34" spans="1:4" ht="15.75" x14ac:dyDescent="0.25">
      <c r="A34" s="25" t="s">
        <v>62</v>
      </c>
      <c r="B34" s="35">
        <v>0</v>
      </c>
      <c r="C34" s="35"/>
      <c r="D34" s="191" t="s">
        <v>244</v>
      </c>
    </row>
    <row r="35" spans="1:4" ht="15.75" x14ac:dyDescent="0.25">
      <c r="A35" s="25" t="s">
        <v>63</v>
      </c>
      <c r="B35" s="35">
        <v>443.3</v>
      </c>
      <c r="C35" s="35"/>
      <c r="D35" s="191" t="s">
        <v>245</v>
      </c>
    </row>
    <row r="36" spans="1:4" ht="15.75" x14ac:dyDescent="0.25">
      <c r="A36" s="2" t="s">
        <v>64</v>
      </c>
      <c r="B36" s="35">
        <f>B37+B38</f>
        <v>279.8</v>
      </c>
      <c r="C36" s="35"/>
      <c r="D36" s="192" t="s">
        <v>65</v>
      </c>
    </row>
    <row r="37" spans="1:4" ht="15.75" x14ac:dyDescent="0.25">
      <c r="A37" s="23" t="s">
        <v>66</v>
      </c>
      <c r="B37" s="35">
        <v>103.7</v>
      </c>
      <c r="C37" s="35"/>
      <c r="D37" s="189" t="s">
        <v>67</v>
      </c>
    </row>
    <row r="38" spans="1:4" ht="15.75" x14ac:dyDescent="0.25">
      <c r="A38" s="23" t="s">
        <v>68</v>
      </c>
      <c r="B38" s="35">
        <f>B39-B42</f>
        <v>176.10000000000002</v>
      </c>
      <c r="C38" s="35"/>
      <c r="D38" s="189" t="s">
        <v>69</v>
      </c>
    </row>
    <row r="39" spans="1:4" ht="15.75" x14ac:dyDescent="0.25">
      <c r="A39" s="24" t="s">
        <v>189</v>
      </c>
      <c r="B39" s="35">
        <f>B40+B41</f>
        <v>258.3</v>
      </c>
      <c r="C39" s="35"/>
      <c r="D39" s="189" t="s">
        <v>70</v>
      </c>
    </row>
    <row r="40" spans="1:4" ht="15.75" x14ac:dyDescent="0.25">
      <c r="A40" s="26" t="s">
        <v>187</v>
      </c>
      <c r="B40" s="35">
        <v>236.9</v>
      </c>
      <c r="C40" s="35"/>
      <c r="D40" s="194" t="s">
        <v>71</v>
      </c>
    </row>
    <row r="41" spans="1:4" ht="15.75" x14ac:dyDescent="0.25">
      <c r="A41" s="26" t="s">
        <v>188</v>
      </c>
      <c r="B41" s="35">
        <v>21.4</v>
      </c>
      <c r="C41" s="35"/>
      <c r="D41" s="191" t="s">
        <v>72</v>
      </c>
    </row>
    <row r="42" spans="1:4" ht="15.75" x14ac:dyDescent="0.25">
      <c r="A42" s="24" t="s">
        <v>190</v>
      </c>
      <c r="B42" s="35">
        <f>B43+B44</f>
        <v>82.2</v>
      </c>
      <c r="C42" s="35"/>
      <c r="D42" s="189" t="s">
        <v>73</v>
      </c>
    </row>
    <row r="43" spans="1:4" ht="15.75" x14ac:dyDescent="0.25">
      <c r="A43" s="26" t="s">
        <v>191</v>
      </c>
      <c r="B43" s="35">
        <v>0</v>
      </c>
      <c r="C43" s="35"/>
      <c r="D43" s="194" t="s">
        <v>74</v>
      </c>
    </row>
    <row r="44" spans="1:4" ht="15.75" x14ac:dyDescent="0.25">
      <c r="A44" s="26" t="s">
        <v>192</v>
      </c>
      <c r="B44" s="35">
        <v>82.2</v>
      </c>
      <c r="C44" s="35"/>
      <c r="D44" s="191" t="s">
        <v>75</v>
      </c>
    </row>
    <row r="45" spans="1:4" ht="15.75" x14ac:dyDescent="0.25">
      <c r="A45" s="22" t="s">
        <v>215</v>
      </c>
      <c r="B45" s="35">
        <v>80.900000000000006</v>
      </c>
      <c r="C45" s="35"/>
      <c r="D45" s="189" t="s">
        <v>76</v>
      </c>
    </row>
    <row r="46" spans="1:4" ht="15.75" x14ac:dyDescent="0.25">
      <c r="A46" s="22" t="s">
        <v>218</v>
      </c>
      <c r="B46" s="35">
        <v>1.3</v>
      </c>
      <c r="C46" s="35"/>
      <c r="D46" s="189" t="s">
        <v>77</v>
      </c>
    </row>
    <row r="47" spans="1:4" ht="22.9" customHeight="1" x14ac:dyDescent="0.25">
      <c r="A47" s="227" t="s">
        <v>78</v>
      </c>
      <c r="B47" s="213"/>
      <c r="C47" s="213"/>
      <c r="D47" s="228" t="s">
        <v>79</v>
      </c>
    </row>
    <row r="48" spans="1:4" ht="28.9" customHeight="1" x14ac:dyDescent="0.25">
      <c r="A48" s="220" t="s">
        <v>348</v>
      </c>
      <c r="B48" s="221"/>
      <c r="C48" s="222"/>
      <c r="D48" s="223" t="s">
        <v>345</v>
      </c>
    </row>
    <row r="49" spans="1:4" x14ac:dyDescent="0.2">
      <c r="A49" s="224" t="s">
        <v>300</v>
      </c>
      <c r="B49" s="272"/>
      <c r="C49" s="272"/>
      <c r="D49" s="225" t="s">
        <v>299</v>
      </c>
    </row>
    <row r="50" spans="1:4" ht="18.75" x14ac:dyDescent="0.3">
      <c r="A50" s="366" t="s">
        <v>205</v>
      </c>
      <c r="B50" s="366"/>
      <c r="C50" s="366"/>
      <c r="D50" s="366"/>
    </row>
    <row r="51" spans="1:4" ht="18.75" x14ac:dyDescent="0.3">
      <c r="A51" s="366" t="s">
        <v>206</v>
      </c>
      <c r="B51" s="366"/>
      <c r="C51" s="366"/>
      <c r="D51" s="366"/>
    </row>
    <row r="52" spans="1:4" ht="15.75" x14ac:dyDescent="0.25">
      <c r="A52" s="226" t="s">
        <v>80</v>
      </c>
      <c r="B52" s="369"/>
      <c r="C52" s="369"/>
      <c r="D52" s="213"/>
    </row>
    <row r="53" spans="1:4" ht="15.75" x14ac:dyDescent="0.25">
      <c r="A53" s="2" t="s">
        <v>2</v>
      </c>
      <c r="B53" s="3" t="s">
        <v>3</v>
      </c>
      <c r="C53" s="3" t="s">
        <v>4</v>
      </c>
      <c r="D53" s="189" t="s">
        <v>81</v>
      </c>
    </row>
    <row r="54" spans="1:4" ht="15.75" x14ac:dyDescent="0.25">
      <c r="A54" s="4" t="s">
        <v>82</v>
      </c>
      <c r="B54" s="35">
        <f>B55-B56</f>
        <v>-2.2999999999999998</v>
      </c>
      <c r="C54" s="15"/>
      <c r="D54" s="192" t="s">
        <v>83</v>
      </c>
    </row>
    <row r="55" spans="1:4" ht="15.75" x14ac:dyDescent="0.25">
      <c r="A55" s="2" t="s">
        <v>84</v>
      </c>
      <c r="B55" s="35">
        <v>0.6</v>
      </c>
      <c r="C55" s="15"/>
      <c r="D55" s="189" t="s">
        <v>85</v>
      </c>
    </row>
    <row r="56" spans="1:4" ht="15.75" x14ac:dyDescent="0.25">
      <c r="A56" s="2" t="s">
        <v>86</v>
      </c>
      <c r="B56" s="35">
        <v>2.9</v>
      </c>
      <c r="C56" s="15"/>
      <c r="D56" s="193" t="s">
        <v>87</v>
      </c>
    </row>
    <row r="57" spans="1:4" ht="15.75" x14ac:dyDescent="0.25">
      <c r="A57" s="198" t="s">
        <v>88</v>
      </c>
      <c r="B57" s="35">
        <f>B58+B61+B76+B92</f>
        <v>3578.11</v>
      </c>
      <c r="C57" s="15"/>
      <c r="D57" s="192" t="s">
        <v>89</v>
      </c>
    </row>
    <row r="58" spans="1:4" ht="15.75" x14ac:dyDescent="0.25">
      <c r="A58" s="44" t="s">
        <v>90</v>
      </c>
      <c r="B58" s="35">
        <f>B59-B60</f>
        <v>1665.3400000000001</v>
      </c>
      <c r="C58" s="15"/>
      <c r="D58" s="191" t="s">
        <v>91</v>
      </c>
    </row>
    <row r="59" spans="1:4" ht="15.75" x14ac:dyDescent="0.25">
      <c r="A59" s="2" t="s">
        <v>92</v>
      </c>
      <c r="B59" s="35">
        <v>23.2</v>
      </c>
      <c r="C59" s="15"/>
      <c r="D59" s="191" t="s">
        <v>93</v>
      </c>
    </row>
    <row r="60" spans="1:4" ht="15.75" x14ac:dyDescent="0.25">
      <c r="A60" s="2" t="s">
        <v>94</v>
      </c>
      <c r="B60" s="275">
        <v>-1642.14</v>
      </c>
      <c r="C60" s="15"/>
      <c r="D60" s="191" t="s">
        <v>95</v>
      </c>
    </row>
    <row r="61" spans="1:4" ht="15.75" x14ac:dyDescent="0.25">
      <c r="A61" s="44" t="s">
        <v>96</v>
      </c>
      <c r="B61" s="58">
        <f>B62-B69</f>
        <v>-5.6</v>
      </c>
      <c r="C61" s="15"/>
      <c r="D61" s="192" t="s">
        <v>97</v>
      </c>
    </row>
    <row r="62" spans="1:4" ht="15.75" x14ac:dyDescent="0.25">
      <c r="A62" s="199" t="s">
        <v>98</v>
      </c>
      <c r="B62" s="58">
        <f>B63+B66</f>
        <v>-3.2</v>
      </c>
      <c r="C62" s="15"/>
      <c r="D62" s="191" t="s">
        <v>99</v>
      </c>
    </row>
    <row r="63" spans="1:4" ht="15.75" x14ac:dyDescent="0.25">
      <c r="A63" s="44" t="s">
        <v>100</v>
      </c>
      <c r="B63" s="58">
        <f>B64-B65</f>
        <v>-4</v>
      </c>
      <c r="C63" s="15"/>
      <c r="D63" s="192" t="s">
        <v>101</v>
      </c>
    </row>
    <row r="64" spans="1:4" ht="15.75" x14ac:dyDescent="0.25">
      <c r="A64" s="45" t="s">
        <v>102</v>
      </c>
      <c r="B64" s="58">
        <v>1288.5999999999999</v>
      </c>
      <c r="C64" s="15"/>
      <c r="D64" s="191" t="s">
        <v>103</v>
      </c>
    </row>
    <row r="65" spans="1:4" ht="15.75" x14ac:dyDescent="0.25">
      <c r="A65" s="45" t="s">
        <v>104</v>
      </c>
      <c r="B65" s="58">
        <v>1292.5999999999999</v>
      </c>
      <c r="C65" s="15"/>
      <c r="D65" s="191" t="s">
        <v>105</v>
      </c>
    </row>
    <row r="66" spans="1:4" ht="15.75" x14ac:dyDescent="0.25">
      <c r="A66" s="44" t="s">
        <v>106</v>
      </c>
      <c r="B66" s="58">
        <f>B67-B68</f>
        <v>0.8</v>
      </c>
      <c r="C66" s="15"/>
      <c r="D66" s="192" t="s">
        <v>107</v>
      </c>
    </row>
    <row r="67" spans="1:4" ht="15.75" x14ac:dyDescent="0.25">
      <c r="A67" s="45" t="s">
        <v>108</v>
      </c>
      <c r="B67" s="58">
        <v>0.8</v>
      </c>
      <c r="C67" s="15"/>
      <c r="D67" s="191" t="s">
        <v>103</v>
      </c>
    </row>
    <row r="68" spans="1:4" ht="15.75" x14ac:dyDescent="0.25">
      <c r="A68" s="45" t="s">
        <v>109</v>
      </c>
      <c r="B68" s="58">
        <v>0</v>
      </c>
      <c r="C68" s="15"/>
      <c r="D68" s="191" t="s">
        <v>105</v>
      </c>
    </row>
    <row r="69" spans="1:4" ht="15.75" x14ac:dyDescent="0.25">
      <c r="A69" s="199" t="s">
        <v>110</v>
      </c>
      <c r="B69" s="58">
        <f>B70+B73</f>
        <v>2.4</v>
      </c>
      <c r="C69" s="15"/>
      <c r="D69" s="193" t="s">
        <v>111</v>
      </c>
    </row>
    <row r="70" spans="1:4" ht="15.75" x14ac:dyDescent="0.25">
      <c r="A70" s="45" t="s">
        <v>112</v>
      </c>
      <c r="B70" s="58">
        <f>B71-B72</f>
        <v>0</v>
      </c>
      <c r="C70" s="15"/>
      <c r="D70" s="191" t="s">
        <v>101</v>
      </c>
    </row>
    <row r="71" spans="1:4" ht="15.75" x14ac:dyDescent="0.25">
      <c r="A71" s="45" t="s">
        <v>113</v>
      </c>
      <c r="B71" s="58">
        <v>0</v>
      </c>
      <c r="C71" s="15"/>
      <c r="D71" s="191" t="s">
        <v>103</v>
      </c>
    </row>
    <row r="72" spans="1:4" ht="15.75" x14ac:dyDescent="0.25">
      <c r="A72" s="45" t="s">
        <v>109</v>
      </c>
      <c r="B72" s="58">
        <v>0</v>
      </c>
      <c r="C72" s="15"/>
      <c r="D72" s="191" t="s">
        <v>105</v>
      </c>
    </row>
    <row r="73" spans="1:4" ht="15.75" x14ac:dyDescent="0.25">
      <c r="A73" s="46" t="s">
        <v>114</v>
      </c>
      <c r="B73" s="58">
        <f>B74-B75</f>
        <v>2.4</v>
      </c>
      <c r="C73" s="15"/>
      <c r="D73" s="191" t="s">
        <v>107</v>
      </c>
    </row>
    <row r="74" spans="1:4" ht="15.75" x14ac:dyDescent="0.25">
      <c r="A74" s="45" t="s">
        <v>113</v>
      </c>
      <c r="B74" s="58">
        <v>2.9</v>
      </c>
      <c r="C74" s="15"/>
      <c r="D74" s="191" t="s">
        <v>115</v>
      </c>
    </row>
    <row r="75" spans="1:4" ht="15.75" x14ac:dyDescent="0.25">
      <c r="A75" s="45" t="s">
        <v>116</v>
      </c>
      <c r="B75" s="58">
        <v>0.5</v>
      </c>
      <c r="C75" s="15"/>
      <c r="D75" s="191" t="s">
        <v>117</v>
      </c>
    </row>
    <row r="76" spans="1:4" ht="15.75" x14ac:dyDescent="0.25">
      <c r="A76" s="44" t="s">
        <v>118</v>
      </c>
      <c r="B76" s="35">
        <f>B77+B88+B91</f>
        <v>2292.67</v>
      </c>
      <c r="C76" s="15"/>
      <c r="D76" s="191" t="s">
        <v>119</v>
      </c>
    </row>
    <row r="77" spans="1:4" ht="15.75" x14ac:dyDescent="0.25">
      <c r="A77" s="47" t="s">
        <v>120</v>
      </c>
      <c r="B77" s="35">
        <f>B78-B83</f>
        <v>2229.37</v>
      </c>
      <c r="C77" s="15"/>
      <c r="D77" s="200" t="s">
        <v>121</v>
      </c>
    </row>
    <row r="78" spans="1:4" ht="15.75" x14ac:dyDescent="0.25">
      <c r="A78" s="199" t="s">
        <v>122</v>
      </c>
      <c r="B78" s="35">
        <f>B79+B80+B81+B82</f>
        <v>2991.1</v>
      </c>
      <c r="C78" s="15"/>
      <c r="D78" s="191" t="s">
        <v>123</v>
      </c>
    </row>
    <row r="79" spans="1:4" ht="15.75" x14ac:dyDescent="0.25">
      <c r="A79" s="201" t="s">
        <v>124</v>
      </c>
      <c r="B79" s="35">
        <v>0</v>
      </c>
      <c r="C79" s="15"/>
      <c r="D79" s="191" t="s">
        <v>125</v>
      </c>
    </row>
    <row r="80" spans="1:4" ht="15.75" x14ac:dyDescent="0.25">
      <c r="A80" s="48" t="s">
        <v>126</v>
      </c>
      <c r="B80" s="59">
        <v>2411.1</v>
      </c>
      <c r="C80" s="15"/>
      <c r="D80" s="191" t="s">
        <v>127</v>
      </c>
    </row>
    <row r="81" spans="1:4" ht="15.75" x14ac:dyDescent="0.25">
      <c r="A81" s="201" t="s">
        <v>128</v>
      </c>
      <c r="B81" s="35">
        <v>573.5</v>
      </c>
      <c r="C81" s="15"/>
      <c r="D81" s="191" t="s">
        <v>129</v>
      </c>
    </row>
    <row r="82" spans="1:4" ht="15.75" x14ac:dyDescent="0.25">
      <c r="A82" s="201" t="s">
        <v>130</v>
      </c>
      <c r="B82" s="35">
        <v>6.5</v>
      </c>
      <c r="C82" s="15"/>
      <c r="D82" s="191" t="s">
        <v>131</v>
      </c>
    </row>
    <row r="83" spans="1:4" ht="15.75" x14ac:dyDescent="0.25">
      <c r="A83" s="199" t="s">
        <v>110</v>
      </c>
      <c r="B83" s="35">
        <f>B84+B85+B86+B87</f>
        <v>761.73</v>
      </c>
      <c r="C83" s="15"/>
      <c r="D83" s="193" t="s">
        <v>132</v>
      </c>
    </row>
    <row r="84" spans="1:4" ht="15.75" x14ac:dyDescent="0.25">
      <c r="A84" s="202" t="s">
        <v>133</v>
      </c>
      <c r="B84" s="35">
        <v>761.73</v>
      </c>
      <c r="C84" s="15"/>
      <c r="D84" s="191" t="s">
        <v>134</v>
      </c>
    </row>
    <row r="85" spans="1:4" ht="15.75" x14ac:dyDescent="0.25">
      <c r="A85" s="201" t="s">
        <v>135</v>
      </c>
      <c r="B85" s="35">
        <v>0</v>
      </c>
      <c r="C85" s="15"/>
      <c r="D85" s="191" t="s">
        <v>136</v>
      </c>
    </row>
    <row r="86" spans="1:4" ht="15.75" x14ac:dyDescent="0.25">
      <c r="A86" s="201" t="s">
        <v>137</v>
      </c>
      <c r="B86" s="35">
        <v>0</v>
      </c>
      <c r="C86" s="15"/>
      <c r="D86" s="191" t="s">
        <v>138</v>
      </c>
    </row>
    <row r="87" spans="1:4" ht="15.75" x14ac:dyDescent="0.25">
      <c r="A87" s="201" t="s">
        <v>128</v>
      </c>
      <c r="B87" s="35">
        <v>0</v>
      </c>
      <c r="C87" s="15"/>
      <c r="D87" s="191" t="s">
        <v>129</v>
      </c>
    </row>
    <row r="88" spans="1:4" ht="31.15" customHeight="1" x14ac:dyDescent="0.25">
      <c r="A88" s="49" t="s">
        <v>140</v>
      </c>
      <c r="B88" s="35">
        <f>B89-B90</f>
        <v>272.29999999999995</v>
      </c>
      <c r="C88" s="15"/>
      <c r="D88" s="203" t="s">
        <v>141</v>
      </c>
    </row>
    <row r="89" spans="1:4" ht="15.75" x14ac:dyDescent="0.25">
      <c r="A89" s="199" t="s">
        <v>142</v>
      </c>
      <c r="B89" s="35">
        <v>496.9</v>
      </c>
      <c r="C89" s="15"/>
      <c r="D89" s="189" t="s">
        <v>143</v>
      </c>
    </row>
    <row r="90" spans="1:4" ht="15.75" x14ac:dyDescent="0.25">
      <c r="A90" s="199" t="s">
        <v>144</v>
      </c>
      <c r="B90" s="35">
        <v>224.6</v>
      </c>
      <c r="C90" s="15"/>
      <c r="D90" s="189" t="s">
        <v>145</v>
      </c>
    </row>
    <row r="91" spans="1:4" ht="15.75" x14ac:dyDescent="0.25">
      <c r="A91" s="50" t="s">
        <v>146</v>
      </c>
      <c r="B91" s="56" t="s">
        <v>149</v>
      </c>
      <c r="C91" s="15"/>
      <c r="D91" s="189" t="s">
        <v>150</v>
      </c>
    </row>
    <row r="92" spans="1:4" ht="15.75" x14ac:dyDescent="0.25">
      <c r="A92" s="51" t="s">
        <v>151</v>
      </c>
      <c r="B92" s="35">
        <f>B95</f>
        <v>-374.30000000000013</v>
      </c>
      <c r="C92" s="15"/>
      <c r="D92" s="192" t="s">
        <v>152</v>
      </c>
    </row>
    <row r="93" spans="1:4" ht="15.75" x14ac:dyDescent="0.25">
      <c r="A93" s="45" t="s">
        <v>153</v>
      </c>
      <c r="B93" s="35">
        <f>B94</f>
        <v>-374.30000000000013</v>
      </c>
      <c r="C93" s="15"/>
      <c r="D93" s="191" t="s">
        <v>154</v>
      </c>
    </row>
    <row r="94" spans="1:4" ht="15.75" x14ac:dyDescent="0.25">
      <c r="A94" s="204" t="s">
        <v>155</v>
      </c>
      <c r="B94" s="35">
        <f>B95</f>
        <v>-374.30000000000013</v>
      </c>
      <c r="C94" s="15"/>
      <c r="D94" s="191" t="s">
        <v>156</v>
      </c>
    </row>
    <row r="95" spans="1:4" ht="15.75" x14ac:dyDescent="0.25">
      <c r="A95" s="204" t="s">
        <v>157</v>
      </c>
      <c r="B95" s="35">
        <f>B96+B97+B98+B99</f>
        <v>-374.30000000000013</v>
      </c>
      <c r="C95" s="15"/>
      <c r="D95" s="191" t="s">
        <v>158</v>
      </c>
    </row>
    <row r="96" spans="1:4" ht="15.75" x14ac:dyDescent="0.25">
      <c r="A96" s="205" t="s">
        <v>159</v>
      </c>
      <c r="B96" s="60">
        <v>0</v>
      </c>
      <c r="C96" s="15"/>
      <c r="D96" s="206" t="s">
        <v>160</v>
      </c>
    </row>
    <row r="97" spans="1:4" ht="15.75" x14ac:dyDescent="0.25">
      <c r="A97" s="205" t="s">
        <v>161</v>
      </c>
      <c r="B97" s="60">
        <v>0.8</v>
      </c>
      <c r="C97" s="15"/>
      <c r="D97" s="206" t="s">
        <v>162</v>
      </c>
    </row>
    <row r="98" spans="1:4" ht="15.75" x14ac:dyDescent="0.25">
      <c r="A98" s="205" t="s">
        <v>163</v>
      </c>
      <c r="B98" s="60">
        <v>0</v>
      </c>
      <c r="C98" s="15"/>
      <c r="D98" s="206" t="s">
        <v>164</v>
      </c>
    </row>
    <row r="99" spans="1:4" ht="15.75" x14ac:dyDescent="0.25">
      <c r="A99" s="205" t="s">
        <v>165</v>
      </c>
      <c r="B99" s="60">
        <f>B100+B103+B107</f>
        <v>-375.10000000000014</v>
      </c>
      <c r="C99" s="15"/>
      <c r="D99" s="206" t="s">
        <v>166</v>
      </c>
    </row>
    <row r="100" spans="1:4" ht="15.75" x14ac:dyDescent="0.25">
      <c r="A100" s="207" t="s">
        <v>167</v>
      </c>
      <c r="B100" s="35">
        <f>B101+B102</f>
        <v>-1970.8000000000002</v>
      </c>
      <c r="C100" s="15"/>
      <c r="D100" s="208" t="s">
        <v>168</v>
      </c>
    </row>
    <row r="101" spans="1:4" ht="15.75" x14ac:dyDescent="0.25">
      <c r="A101" s="209" t="s">
        <v>169</v>
      </c>
      <c r="B101" s="35">
        <v>-2008.9</v>
      </c>
      <c r="C101" s="15"/>
      <c r="D101" s="194" t="s">
        <v>170</v>
      </c>
    </row>
    <row r="102" spans="1:4" ht="15.75" x14ac:dyDescent="0.25">
      <c r="A102" s="209" t="s">
        <v>171</v>
      </c>
      <c r="B102" s="35">
        <v>38.1</v>
      </c>
      <c r="C102" s="15"/>
      <c r="D102" s="189" t="s">
        <v>172</v>
      </c>
    </row>
    <row r="103" spans="1:4" ht="15.75" x14ac:dyDescent="0.25">
      <c r="A103" s="207" t="s">
        <v>173</v>
      </c>
      <c r="B103" s="35">
        <f>B104+B105+B106</f>
        <v>1595.7</v>
      </c>
      <c r="C103" s="15"/>
      <c r="D103" s="208" t="s">
        <v>174</v>
      </c>
    </row>
    <row r="104" spans="1:4" ht="15.75" x14ac:dyDescent="0.25">
      <c r="A104" s="210" t="s">
        <v>175</v>
      </c>
      <c r="B104" s="35">
        <v>0</v>
      </c>
      <c r="C104" s="15"/>
      <c r="D104" s="189" t="s">
        <v>176</v>
      </c>
    </row>
    <row r="105" spans="1:4" ht="15.75" x14ac:dyDescent="0.25">
      <c r="A105" s="210" t="s">
        <v>177</v>
      </c>
      <c r="B105" s="35">
        <v>0</v>
      </c>
      <c r="C105" s="15"/>
      <c r="D105" s="189" t="s">
        <v>178</v>
      </c>
    </row>
    <row r="106" spans="1:4" ht="25.9" customHeight="1" x14ac:dyDescent="0.25">
      <c r="A106" s="52" t="s">
        <v>179</v>
      </c>
      <c r="B106" s="35">
        <v>1595.7</v>
      </c>
      <c r="C106" s="15"/>
      <c r="D106" s="211" t="s">
        <v>180</v>
      </c>
    </row>
    <row r="107" spans="1:4" ht="15.75" x14ac:dyDescent="0.25">
      <c r="A107" s="207" t="s">
        <v>181</v>
      </c>
      <c r="B107" s="35">
        <v>0</v>
      </c>
      <c r="C107" s="15"/>
      <c r="D107" s="208" t="s">
        <v>182</v>
      </c>
    </row>
    <row r="108" spans="1:4" ht="45" customHeight="1" x14ac:dyDescent="0.25">
      <c r="A108" s="53" t="s">
        <v>183</v>
      </c>
      <c r="B108" s="35">
        <f>B57-(B5+B54)</f>
        <v>-3412.1899999999991</v>
      </c>
      <c r="C108" s="15"/>
      <c r="D108" s="212" t="s">
        <v>184</v>
      </c>
    </row>
    <row r="109" spans="1:4" ht="41.45" customHeight="1" x14ac:dyDescent="0.25">
      <c r="A109" s="214" t="s">
        <v>185</v>
      </c>
      <c r="B109" s="213"/>
      <c r="C109" s="213"/>
      <c r="D109" s="215" t="s">
        <v>219</v>
      </c>
    </row>
    <row r="110" spans="1:4" ht="15" x14ac:dyDescent="0.25">
      <c r="A110" s="213"/>
      <c r="B110" s="213"/>
      <c r="C110" s="213"/>
      <c r="D110" s="213"/>
    </row>
    <row r="111" spans="1:4" ht="15" x14ac:dyDescent="0.25">
      <c r="A111" s="213"/>
      <c r="B111" s="213"/>
      <c r="C111" s="213"/>
      <c r="D111" s="213"/>
    </row>
    <row r="112" spans="1:4" ht="15" x14ac:dyDescent="0.25">
      <c r="A112" s="213"/>
      <c r="B112" s="213"/>
      <c r="C112" s="213"/>
      <c r="D112" s="213"/>
    </row>
    <row r="113" spans="1:4" ht="18.75" x14ac:dyDescent="0.3">
      <c r="A113" s="366" t="s">
        <v>331</v>
      </c>
      <c r="B113" s="366"/>
      <c r="C113" s="366"/>
      <c r="D113" s="366"/>
    </row>
    <row r="114" spans="1:4" ht="18.75" x14ac:dyDescent="0.3">
      <c r="A114" s="396" t="s">
        <v>332</v>
      </c>
      <c r="B114" s="396"/>
      <c r="C114" s="396"/>
      <c r="D114" s="396"/>
    </row>
    <row r="115" spans="1:4" ht="19.5" thickBot="1" x14ac:dyDescent="0.35">
      <c r="A115" s="276" t="s">
        <v>0</v>
      </c>
      <c r="B115" s="389"/>
      <c r="C115" s="390"/>
      <c r="D115" s="277" t="s">
        <v>1</v>
      </c>
    </row>
    <row r="116" spans="1:4" ht="18.75" x14ac:dyDescent="0.3">
      <c r="A116" s="143" t="s">
        <v>2</v>
      </c>
      <c r="B116" s="71" t="s">
        <v>3</v>
      </c>
      <c r="C116" s="71" t="s">
        <v>4</v>
      </c>
      <c r="D116" s="278" t="s">
        <v>5</v>
      </c>
    </row>
    <row r="117" spans="1:4" ht="18.75" x14ac:dyDescent="0.3">
      <c r="A117" s="144" t="s">
        <v>6</v>
      </c>
      <c r="B117" s="82">
        <f>B118+B138+B141+B148</f>
        <v>9288.9870230600027</v>
      </c>
      <c r="C117" s="279"/>
      <c r="D117" s="280" t="s">
        <v>7</v>
      </c>
    </row>
    <row r="118" spans="1:4" ht="18.75" x14ac:dyDescent="0.3">
      <c r="A118" s="145" t="s">
        <v>333</v>
      </c>
      <c r="B118" s="82">
        <f>B119-B127</f>
        <v>13147.987023060001</v>
      </c>
      <c r="C118" s="281"/>
      <c r="D118" s="282" t="s">
        <v>9</v>
      </c>
    </row>
    <row r="119" spans="1:4" ht="18.75" x14ac:dyDescent="0.3">
      <c r="A119" s="146" t="s">
        <v>10</v>
      </c>
      <c r="B119" s="82">
        <f>B120+B123+B126</f>
        <v>21959.587023060001</v>
      </c>
      <c r="C119" s="283"/>
      <c r="D119" s="284" t="s">
        <v>11</v>
      </c>
    </row>
    <row r="120" spans="1:4" ht="18.75" x14ac:dyDescent="0.3">
      <c r="A120" s="147" t="s">
        <v>12</v>
      </c>
      <c r="B120" s="82">
        <f>B121+B122</f>
        <v>21624.287023060002</v>
      </c>
      <c r="C120" s="283"/>
      <c r="D120" s="285" t="s">
        <v>13</v>
      </c>
    </row>
    <row r="121" spans="1:4" ht="18.75" x14ac:dyDescent="0.3">
      <c r="A121" s="147" t="s">
        <v>14</v>
      </c>
      <c r="B121" s="82">
        <v>21624.287023060002</v>
      </c>
      <c r="C121" s="283"/>
      <c r="D121" s="285" t="s">
        <v>15</v>
      </c>
    </row>
    <row r="122" spans="1:4" ht="18.75" x14ac:dyDescent="0.3">
      <c r="A122" s="147" t="s">
        <v>16</v>
      </c>
      <c r="B122" s="82">
        <v>0</v>
      </c>
      <c r="C122" s="283"/>
      <c r="D122" s="285" t="s">
        <v>17</v>
      </c>
    </row>
    <row r="123" spans="1:4" ht="18.75" x14ac:dyDescent="0.3">
      <c r="A123" s="147" t="s">
        <v>18</v>
      </c>
      <c r="B123" s="82">
        <f>B124+B125</f>
        <v>93.8</v>
      </c>
      <c r="C123" s="283"/>
      <c r="D123" s="285" t="s">
        <v>19</v>
      </c>
    </row>
    <row r="124" spans="1:4" ht="18.75" x14ac:dyDescent="0.3">
      <c r="A124" s="147" t="s">
        <v>20</v>
      </c>
      <c r="B124" s="82">
        <v>93.8</v>
      </c>
      <c r="C124" s="283"/>
      <c r="D124" s="285" t="s">
        <v>21</v>
      </c>
    </row>
    <row r="125" spans="1:4" ht="18.75" x14ac:dyDescent="0.3">
      <c r="A125" s="147" t="s">
        <v>16</v>
      </c>
      <c r="B125" s="82">
        <v>0</v>
      </c>
      <c r="C125" s="283"/>
      <c r="D125" s="285" t="s">
        <v>17</v>
      </c>
    </row>
    <row r="126" spans="1:4" ht="18.75" x14ac:dyDescent="0.3">
      <c r="A126" s="148" t="s">
        <v>22</v>
      </c>
      <c r="B126" s="82">
        <v>241.5</v>
      </c>
      <c r="C126" s="283"/>
      <c r="D126" s="285" t="s">
        <v>23</v>
      </c>
    </row>
    <row r="127" spans="1:4" ht="18.75" x14ac:dyDescent="0.3">
      <c r="A127" s="146" t="s">
        <v>24</v>
      </c>
      <c r="B127" s="82">
        <f>B128+B134</f>
        <v>8811.6</v>
      </c>
      <c r="C127" s="283">
        <f>C128+C134</f>
        <v>10366.6</v>
      </c>
      <c r="D127" s="284" t="s">
        <v>25</v>
      </c>
    </row>
    <row r="128" spans="1:4" ht="18.75" x14ac:dyDescent="0.3">
      <c r="A128" s="149" t="s">
        <v>26</v>
      </c>
      <c r="B128" s="283">
        <f>B129+B130+B131+B132+B133</f>
        <v>1797.4</v>
      </c>
      <c r="C128" s="283">
        <f>C129+C130+C131+C132+C133</f>
        <v>2114.6</v>
      </c>
      <c r="D128" s="282" t="s">
        <v>27</v>
      </c>
    </row>
    <row r="129" spans="1:4" ht="18.75" x14ac:dyDescent="0.3">
      <c r="A129" s="150" t="s">
        <v>28</v>
      </c>
      <c r="B129" s="35">
        <v>1312</v>
      </c>
      <c r="C129" s="283">
        <v>1543.5</v>
      </c>
      <c r="D129" s="284" t="s">
        <v>29</v>
      </c>
    </row>
    <row r="130" spans="1:4" ht="18.75" x14ac:dyDescent="0.3">
      <c r="A130" s="150" t="s">
        <v>30</v>
      </c>
      <c r="B130" s="82">
        <v>6.9</v>
      </c>
      <c r="C130" s="283">
        <v>8.1</v>
      </c>
      <c r="D130" s="284" t="s">
        <v>31</v>
      </c>
    </row>
    <row r="131" spans="1:4" ht="18.75" x14ac:dyDescent="0.3">
      <c r="A131" s="149" t="s">
        <v>32</v>
      </c>
      <c r="B131" s="82">
        <v>438.9</v>
      </c>
      <c r="C131" s="283">
        <v>516.4</v>
      </c>
      <c r="D131" s="284" t="s">
        <v>33</v>
      </c>
    </row>
    <row r="132" spans="1:4" ht="18.75" x14ac:dyDescent="0.3">
      <c r="A132" s="149" t="s">
        <v>34</v>
      </c>
      <c r="B132" s="82">
        <v>3.3</v>
      </c>
      <c r="C132" s="283">
        <v>3.9</v>
      </c>
      <c r="D132" s="284" t="s">
        <v>35</v>
      </c>
    </row>
    <row r="133" spans="1:4" ht="18.75" x14ac:dyDescent="0.3">
      <c r="A133" s="149" t="s">
        <v>36</v>
      </c>
      <c r="B133" s="82">
        <v>36.299999999999997</v>
      </c>
      <c r="C133" s="283">
        <v>42.7</v>
      </c>
      <c r="D133" s="284" t="s">
        <v>37</v>
      </c>
    </row>
    <row r="134" spans="1:4" ht="18.75" x14ac:dyDescent="0.3">
      <c r="A134" s="149" t="s">
        <v>38</v>
      </c>
      <c r="B134" s="82">
        <f>B135+B136+B137</f>
        <v>7014.2000000000007</v>
      </c>
      <c r="C134" s="82">
        <f>C135+C136+C137</f>
        <v>8252</v>
      </c>
      <c r="D134" s="282" t="s">
        <v>39</v>
      </c>
    </row>
    <row r="135" spans="1:4" ht="18.75" x14ac:dyDescent="0.3">
      <c r="A135" s="151" t="s">
        <v>40</v>
      </c>
      <c r="B135" s="283">
        <v>1753.6</v>
      </c>
      <c r="C135" s="283">
        <v>2063</v>
      </c>
      <c r="D135" s="284" t="s">
        <v>41</v>
      </c>
    </row>
    <row r="136" spans="1:4" ht="18.75" x14ac:dyDescent="0.3">
      <c r="A136" s="151" t="s">
        <v>42</v>
      </c>
      <c r="B136" s="283">
        <v>5260.6</v>
      </c>
      <c r="C136" s="283">
        <v>6189</v>
      </c>
      <c r="D136" s="284" t="s">
        <v>43</v>
      </c>
    </row>
    <row r="137" spans="1:4" ht="18.75" x14ac:dyDescent="0.3">
      <c r="A137" s="151" t="s">
        <v>44</v>
      </c>
      <c r="B137" s="283">
        <v>0</v>
      </c>
      <c r="C137" s="283">
        <v>0</v>
      </c>
      <c r="D137" s="284" t="s">
        <v>45</v>
      </c>
    </row>
    <row r="138" spans="1:4" ht="18.75" x14ac:dyDescent="0.3">
      <c r="A138" s="145" t="s">
        <v>334</v>
      </c>
      <c r="B138" s="82">
        <f>B139-B140</f>
        <v>-3235.4999999999995</v>
      </c>
      <c r="C138" s="82"/>
      <c r="D138" s="282" t="s">
        <v>47</v>
      </c>
    </row>
    <row r="139" spans="1:4" ht="18.75" x14ac:dyDescent="0.3">
      <c r="A139" s="146" t="s">
        <v>48</v>
      </c>
      <c r="B139" s="82">
        <v>1172.9000000000001</v>
      </c>
      <c r="C139" s="82"/>
      <c r="D139" s="284" t="s">
        <v>49</v>
      </c>
    </row>
    <row r="140" spans="1:4" ht="18.75" x14ac:dyDescent="0.3">
      <c r="A140" s="146" t="s">
        <v>50</v>
      </c>
      <c r="B140" s="82">
        <v>4408.3999999999996</v>
      </c>
      <c r="C140" s="82"/>
      <c r="D140" s="286" t="s">
        <v>51</v>
      </c>
    </row>
    <row r="141" spans="1:4" ht="18.75" x14ac:dyDescent="0.3">
      <c r="A141" s="145" t="s">
        <v>335</v>
      </c>
      <c r="B141" s="82">
        <f>B142+B143</f>
        <v>-877.69999999999982</v>
      </c>
      <c r="C141" s="82"/>
      <c r="D141" s="282" t="s">
        <v>53</v>
      </c>
    </row>
    <row r="142" spans="1:4" ht="18.75" x14ac:dyDescent="0.3">
      <c r="A142" s="152" t="s">
        <v>54</v>
      </c>
      <c r="B142" s="82">
        <v>12</v>
      </c>
      <c r="C142" s="82"/>
      <c r="D142" s="287" t="s">
        <v>55</v>
      </c>
    </row>
    <row r="143" spans="1:4" ht="18.75" x14ac:dyDescent="0.3">
      <c r="A143" s="152" t="s">
        <v>56</v>
      </c>
      <c r="B143" s="82">
        <f>B144-B145</f>
        <v>-889.69999999999982</v>
      </c>
      <c r="C143" s="82"/>
      <c r="D143" s="287" t="s">
        <v>57</v>
      </c>
    </row>
    <row r="144" spans="1:4" ht="18.75" x14ac:dyDescent="0.3">
      <c r="A144" s="153" t="s">
        <v>58</v>
      </c>
      <c r="B144" s="82">
        <v>243.5</v>
      </c>
      <c r="C144" s="82"/>
      <c r="D144" s="287" t="s">
        <v>371</v>
      </c>
    </row>
    <row r="145" spans="1:4" ht="18.75" x14ac:dyDescent="0.3">
      <c r="A145" s="153" t="s">
        <v>60</v>
      </c>
      <c r="B145" s="82">
        <f>B146+B147</f>
        <v>1133.1999999999998</v>
      </c>
      <c r="C145" s="82"/>
      <c r="D145" s="287" t="s">
        <v>372</v>
      </c>
    </row>
    <row r="146" spans="1:4" ht="18.75" x14ac:dyDescent="0.3">
      <c r="A146" s="154" t="s">
        <v>62</v>
      </c>
      <c r="B146" s="82">
        <v>470.4</v>
      </c>
      <c r="C146" s="82"/>
      <c r="D146" s="288" t="s">
        <v>380</v>
      </c>
    </row>
    <row r="147" spans="1:4" ht="18.75" x14ac:dyDescent="0.3">
      <c r="A147" s="154" t="s">
        <v>63</v>
      </c>
      <c r="B147" s="82">
        <v>662.8</v>
      </c>
      <c r="C147" s="82"/>
      <c r="D147" s="288" t="s">
        <v>381</v>
      </c>
    </row>
    <row r="148" spans="1:4" ht="18.75" x14ac:dyDescent="0.3">
      <c r="A148" s="145" t="s">
        <v>336</v>
      </c>
      <c r="B148" s="82">
        <f>B149+B150</f>
        <v>254.2</v>
      </c>
      <c r="C148" s="82"/>
      <c r="D148" s="282" t="s">
        <v>65</v>
      </c>
    </row>
    <row r="149" spans="1:4" ht="18.75" x14ac:dyDescent="0.3">
      <c r="A149" s="152" t="s">
        <v>66</v>
      </c>
      <c r="B149" s="82">
        <v>71.900000000000006</v>
      </c>
      <c r="C149" s="82"/>
      <c r="D149" s="284" t="s">
        <v>67</v>
      </c>
    </row>
    <row r="150" spans="1:4" ht="18.75" x14ac:dyDescent="0.3">
      <c r="A150" s="152" t="s">
        <v>68</v>
      </c>
      <c r="B150" s="82">
        <f>B151-B154</f>
        <v>182.29999999999998</v>
      </c>
      <c r="C150" s="82"/>
      <c r="D150" s="284" t="s">
        <v>69</v>
      </c>
    </row>
    <row r="151" spans="1:4" ht="18.75" x14ac:dyDescent="0.3">
      <c r="A151" s="153" t="s">
        <v>58</v>
      </c>
      <c r="B151" s="82">
        <f>B152+B153</f>
        <v>271.7</v>
      </c>
      <c r="C151" s="82"/>
      <c r="D151" s="284" t="s">
        <v>70</v>
      </c>
    </row>
    <row r="152" spans="1:4" ht="18.75" x14ac:dyDescent="0.3">
      <c r="A152" s="155" t="s">
        <v>337</v>
      </c>
      <c r="B152" s="82">
        <v>248.1</v>
      </c>
      <c r="C152" s="82"/>
      <c r="D152" s="287" t="s">
        <v>71</v>
      </c>
    </row>
    <row r="153" spans="1:4" ht="18.75" x14ac:dyDescent="0.3">
      <c r="A153" s="155" t="s">
        <v>338</v>
      </c>
      <c r="B153" s="82">
        <v>23.6</v>
      </c>
      <c r="C153" s="82"/>
      <c r="D153" s="289" t="s">
        <v>72</v>
      </c>
    </row>
    <row r="154" spans="1:4" ht="18.75" x14ac:dyDescent="0.3">
      <c r="A154" s="153" t="s">
        <v>60</v>
      </c>
      <c r="B154" s="82">
        <f>B155+B156</f>
        <v>89.4</v>
      </c>
      <c r="C154" s="82"/>
      <c r="D154" s="284" t="s">
        <v>73</v>
      </c>
    </row>
    <row r="155" spans="1:4" ht="18.75" x14ac:dyDescent="0.3">
      <c r="A155" s="155" t="s">
        <v>337</v>
      </c>
      <c r="B155" s="82">
        <v>0</v>
      </c>
      <c r="C155" s="82"/>
      <c r="D155" s="287" t="s">
        <v>74</v>
      </c>
    </row>
    <row r="156" spans="1:4" ht="18.75" x14ac:dyDescent="0.3">
      <c r="A156" s="155" t="s">
        <v>338</v>
      </c>
      <c r="B156" s="82">
        <v>89.4</v>
      </c>
      <c r="C156" s="82"/>
      <c r="D156" s="289" t="s">
        <v>75</v>
      </c>
    </row>
    <row r="157" spans="1:4" ht="18.75" x14ac:dyDescent="0.3">
      <c r="A157" s="151" t="s">
        <v>215</v>
      </c>
      <c r="B157" s="82">
        <v>88.3</v>
      </c>
      <c r="C157" s="82"/>
      <c r="D157" s="284" t="s">
        <v>76</v>
      </c>
    </row>
    <row r="158" spans="1:4" ht="19.5" thickBot="1" x14ac:dyDescent="0.35">
      <c r="A158" s="156" t="s">
        <v>218</v>
      </c>
      <c r="B158" s="86">
        <v>1.1000000000000001</v>
      </c>
      <c r="C158" s="86"/>
      <c r="D158" s="290" t="s">
        <v>77</v>
      </c>
    </row>
    <row r="159" spans="1:4" ht="15.75" x14ac:dyDescent="0.25">
      <c r="A159" s="291" t="s">
        <v>78</v>
      </c>
      <c r="B159" s="292"/>
      <c r="C159" s="293"/>
      <c r="D159" s="294" t="s">
        <v>79</v>
      </c>
    </row>
    <row r="160" spans="1:4" ht="24.75" x14ac:dyDescent="0.25">
      <c r="A160" s="220" t="s">
        <v>347</v>
      </c>
      <c r="B160" s="221"/>
      <c r="C160" s="222"/>
      <c r="D160" s="223" t="s">
        <v>346</v>
      </c>
    </row>
    <row r="161" spans="1:4" ht="15.75" x14ac:dyDescent="0.25">
      <c r="A161" s="229" t="s">
        <v>339</v>
      </c>
      <c r="B161" s="272"/>
      <c r="C161" s="272"/>
      <c r="D161" s="293" t="s">
        <v>299</v>
      </c>
    </row>
    <row r="162" spans="1:4" ht="18.75" x14ac:dyDescent="0.3">
      <c r="A162" s="295"/>
      <c r="B162" s="295"/>
      <c r="C162" s="295"/>
      <c r="D162" s="295"/>
    </row>
    <row r="163" spans="1:4" ht="18.75" x14ac:dyDescent="0.3">
      <c r="A163" s="366" t="s">
        <v>340</v>
      </c>
      <c r="B163" s="366"/>
      <c r="C163" s="366"/>
      <c r="D163" s="366"/>
    </row>
    <row r="164" spans="1:4" ht="18.75" x14ac:dyDescent="0.3">
      <c r="A164" s="396" t="s">
        <v>341</v>
      </c>
      <c r="B164" s="396"/>
      <c r="C164" s="396"/>
      <c r="D164" s="396"/>
    </row>
    <row r="165" spans="1:4" ht="19.5" thickBot="1" x14ac:dyDescent="0.35">
      <c r="A165" s="276" t="s">
        <v>80</v>
      </c>
      <c r="B165" s="176"/>
      <c r="C165" s="295"/>
      <c r="D165" s="277" t="s">
        <v>1</v>
      </c>
    </row>
    <row r="166" spans="1:4" ht="18.75" x14ac:dyDescent="0.3">
      <c r="A166" s="143" t="s">
        <v>2</v>
      </c>
      <c r="B166" s="71" t="s">
        <v>3</v>
      </c>
      <c r="C166" s="71" t="s">
        <v>4</v>
      </c>
      <c r="D166" s="296" t="s">
        <v>81</v>
      </c>
    </row>
    <row r="167" spans="1:4" ht="18.75" x14ac:dyDescent="0.3">
      <c r="A167" s="144" t="s">
        <v>82</v>
      </c>
      <c r="B167" s="82">
        <f>B168-B169</f>
        <v>-0.6</v>
      </c>
      <c r="C167" s="157"/>
      <c r="D167" s="280" t="s">
        <v>83</v>
      </c>
    </row>
    <row r="168" spans="1:4" ht="18.75" x14ac:dyDescent="0.3">
      <c r="A168" s="158" t="s">
        <v>84</v>
      </c>
      <c r="B168" s="82">
        <v>0</v>
      </c>
      <c r="C168" s="157"/>
      <c r="D168" s="284" t="s">
        <v>85</v>
      </c>
    </row>
    <row r="169" spans="1:4" ht="18.75" x14ac:dyDescent="0.3">
      <c r="A169" s="158" t="s">
        <v>86</v>
      </c>
      <c r="B169" s="82">
        <v>0.6</v>
      </c>
      <c r="C169" s="157"/>
      <c r="D169" s="286" t="s">
        <v>87</v>
      </c>
    </row>
    <row r="170" spans="1:4" ht="18.75" x14ac:dyDescent="0.3">
      <c r="A170" s="297" t="s">
        <v>88</v>
      </c>
      <c r="B170" s="82">
        <f>B171+B174+B189+B205</f>
        <v>6136.1</v>
      </c>
      <c r="C170" s="157"/>
      <c r="D170" s="280" t="s">
        <v>89</v>
      </c>
    </row>
    <row r="171" spans="1:4" ht="18.75" x14ac:dyDescent="0.3">
      <c r="A171" s="159" t="s">
        <v>90</v>
      </c>
      <c r="B171" s="82">
        <f>B172-B173</f>
        <v>704.1</v>
      </c>
      <c r="C171" s="157"/>
      <c r="D171" s="282" t="s">
        <v>91</v>
      </c>
    </row>
    <row r="172" spans="1:4" ht="18.75" x14ac:dyDescent="0.3">
      <c r="A172" s="158" t="s">
        <v>92</v>
      </c>
      <c r="B172" s="82">
        <v>110.4</v>
      </c>
      <c r="C172" s="157"/>
      <c r="D172" s="282" t="s">
        <v>93</v>
      </c>
    </row>
    <row r="173" spans="1:4" ht="18.75" x14ac:dyDescent="0.3">
      <c r="A173" s="158" t="s">
        <v>94</v>
      </c>
      <c r="B173" s="82">
        <v>-593.70000000000005</v>
      </c>
      <c r="C173" s="157"/>
      <c r="D173" s="282" t="s">
        <v>95</v>
      </c>
    </row>
    <row r="174" spans="1:4" ht="18.75" x14ac:dyDescent="0.3">
      <c r="A174" s="159" t="s">
        <v>96</v>
      </c>
      <c r="B174" s="171">
        <f>B175-B182</f>
        <v>-11.099999999999955</v>
      </c>
      <c r="C174" s="160"/>
      <c r="D174" s="282" t="s">
        <v>97</v>
      </c>
    </row>
    <row r="175" spans="1:4" ht="18.75" x14ac:dyDescent="0.3">
      <c r="A175" s="298" t="s">
        <v>98</v>
      </c>
      <c r="B175" s="171">
        <f>B176+B179</f>
        <v>-3.9999999999999547</v>
      </c>
      <c r="C175" s="160"/>
      <c r="D175" s="282" t="s">
        <v>99</v>
      </c>
    </row>
    <row r="176" spans="1:4" ht="18.75" x14ac:dyDescent="0.3">
      <c r="A176" s="159" t="s">
        <v>100</v>
      </c>
      <c r="B176" s="171">
        <f>B177-B178</f>
        <v>-4.2999999999999545</v>
      </c>
      <c r="C176" s="157"/>
      <c r="D176" s="282" t="s">
        <v>101</v>
      </c>
    </row>
    <row r="177" spans="1:4" ht="18.75" x14ac:dyDescent="0.3">
      <c r="A177" s="161" t="s">
        <v>102</v>
      </c>
      <c r="B177" s="171">
        <v>1286.8</v>
      </c>
      <c r="C177" s="157"/>
      <c r="D177" s="282" t="s">
        <v>103</v>
      </c>
    </row>
    <row r="178" spans="1:4" ht="18.75" x14ac:dyDescent="0.3">
      <c r="A178" s="161" t="s">
        <v>104</v>
      </c>
      <c r="B178" s="171">
        <v>1291.0999999999999</v>
      </c>
      <c r="C178" s="160"/>
      <c r="D178" s="282" t="s">
        <v>105</v>
      </c>
    </row>
    <row r="179" spans="1:4" ht="18.75" x14ac:dyDescent="0.3">
      <c r="A179" s="159" t="s">
        <v>106</v>
      </c>
      <c r="B179" s="171">
        <f>B180-B181</f>
        <v>0.3</v>
      </c>
      <c r="C179" s="157"/>
      <c r="D179" s="282" t="s">
        <v>107</v>
      </c>
    </row>
    <row r="180" spans="1:4" ht="18.75" x14ac:dyDescent="0.3">
      <c r="A180" s="161" t="s">
        <v>108</v>
      </c>
      <c r="B180" s="171">
        <v>0.6</v>
      </c>
      <c r="C180" s="157"/>
      <c r="D180" s="282" t="s">
        <v>103</v>
      </c>
    </row>
    <row r="181" spans="1:4" ht="18.75" x14ac:dyDescent="0.3">
      <c r="A181" s="161" t="s">
        <v>109</v>
      </c>
      <c r="B181" s="171">
        <v>0.3</v>
      </c>
      <c r="C181" s="160"/>
      <c r="D181" s="282" t="s">
        <v>105</v>
      </c>
    </row>
    <row r="182" spans="1:4" ht="18.75" x14ac:dyDescent="0.3">
      <c r="A182" s="298" t="s">
        <v>110</v>
      </c>
      <c r="B182" s="171">
        <f>B183+B186</f>
        <v>7.1000000000000005</v>
      </c>
      <c r="C182" s="160"/>
      <c r="D182" s="286" t="s">
        <v>111</v>
      </c>
    </row>
    <row r="183" spans="1:4" ht="18.75" x14ac:dyDescent="0.3">
      <c r="A183" s="161" t="s">
        <v>112</v>
      </c>
      <c r="B183" s="171">
        <f>B184-B185</f>
        <v>0</v>
      </c>
      <c r="C183" s="160"/>
      <c r="D183" s="282" t="s">
        <v>101</v>
      </c>
    </row>
    <row r="184" spans="1:4" ht="18.75" x14ac:dyDescent="0.3">
      <c r="A184" s="161" t="s">
        <v>113</v>
      </c>
      <c r="B184" s="171">
        <v>0</v>
      </c>
      <c r="C184" s="160"/>
      <c r="D184" s="282" t="s">
        <v>103</v>
      </c>
    </row>
    <row r="185" spans="1:4" ht="18.75" x14ac:dyDescent="0.3">
      <c r="A185" s="161" t="s">
        <v>109</v>
      </c>
      <c r="B185" s="171">
        <v>0</v>
      </c>
      <c r="C185" s="160"/>
      <c r="D185" s="282" t="s">
        <v>105</v>
      </c>
    </row>
    <row r="186" spans="1:4" ht="18.75" x14ac:dyDescent="0.3">
      <c r="A186" s="162" t="s">
        <v>114</v>
      </c>
      <c r="B186" s="171">
        <f>B187-B188</f>
        <v>7.1000000000000005</v>
      </c>
      <c r="C186" s="160"/>
      <c r="D186" s="282" t="s">
        <v>107</v>
      </c>
    </row>
    <row r="187" spans="1:4" ht="18.75" x14ac:dyDescent="0.3">
      <c r="A187" s="161" t="s">
        <v>113</v>
      </c>
      <c r="B187" s="171">
        <v>7.2</v>
      </c>
      <c r="C187" s="160"/>
      <c r="D187" s="282" t="s">
        <v>115</v>
      </c>
    </row>
    <row r="188" spans="1:4" ht="18.75" x14ac:dyDescent="0.3">
      <c r="A188" s="161" t="s">
        <v>116</v>
      </c>
      <c r="B188" s="171">
        <v>0.1</v>
      </c>
      <c r="C188" s="160"/>
      <c r="D188" s="282" t="s">
        <v>117</v>
      </c>
    </row>
    <row r="189" spans="1:4" ht="18.75" x14ac:dyDescent="0.3">
      <c r="A189" s="159" t="s">
        <v>118</v>
      </c>
      <c r="B189" s="82">
        <f>B190+B201+B204</f>
        <v>2704</v>
      </c>
      <c r="C189" s="157"/>
      <c r="D189" s="282" t="s">
        <v>119</v>
      </c>
    </row>
    <row r="190" spans="1:4" ht="18.75" x14ac:dyDescent="0.3">
      <c r="A190" s="163" t="s">
        <v>120</v>
      </c>
      <c r="B190" s="35">
        <f>B191-B196</f>
        <v>1428.5000000000002</v>
      </c>
      <c r="C190" s="157"/>
      <c r="D190" s="284" t="s">
        <v>121</v>
      </c>
    </row>
    <row r="191" spans="1:4" ht="18.75" x14ac:dyDescent="0.3">
      <c r="A191" s="298" t="s">
        <v>122</v>
      </c>
      <c r="B191" s="82">
        <f>B192+B193+B194+B195</f>
        <v>1859.3000000000002</v>
      </c>
      <c r="C191" s="157"/>
      <c r="D191" s="282" t="s">
        <v>123</v>
      </c>
    </row>
    <row r="192" spans="1:4" ht="18.75" x14ac:dyDescent="0.3">
      <c r="A192" s="299" t="s">
        <v>124</v>
      </c>
      <c r="B192" s="82">
        <v>0</v>
      </c>
      <c r="C192" s="157"/>
      <c r="D192" s="282" t="s">
        <v>125</v>
      </c>
    </row>
    <row r="193" spans="1:4" ht="18.75" x14ac:dyDescent="0.3">
      <c r="A193" s="164" t="s">
        <v>126</v>
      </c>
      <c r="B193" s="172">
        <v>1337.9</v>
      </c>
      <c r="C193" s="157"/>
      <c r="D193" s="282" t="s">
        <v>127</v>
      </c>
    </row>
    <row r="194" spans="1:4" ht="18.75" x14ac:dyDescent="0.3">
      <c r="A194" s="299" t="s">
        <v>128</v>
      </c>
      <c r="B194" s="82">
        <v>501.2</v>
      </c>
      <c r="C194" s="157"/>
      <c r="D194" s="282" t="s">
        <v>129</v>
      </c>
    </row>
    <row r="195" spans="1:4" ht="18.75" x14ac:dyDescent="0.3">
      <c r="A195" s="299" t="s">
        <v>130</v>
      </c>
      <c r="B195" s="82">
        <v>20.2</v>
      </c>
      <c r="C195" s="157"/>
      <c r="D195" s="282" t="s">
        <v>131</v>
      </c>
    </row>
    <row r="196" spans="1:4" ht="18.75" x14ac:dyDescent="0.3">
      <c r="A196" s="298" t="s">
        <v>110</v>
      </c>
      <c r="B196" s="173">
        <f>B197+B198+B199+B200</f>
        <v>430.79999999999995</v>
      </c>
      <c r="C196" s="157"/>
      <c r="D196" s="286" t="s">
        <v>132</v>
      </c>
    </row>
    <row r="197" spans="1:4" ht="18.75" x14ac:dyDescent="0.3">
      <c r="A197" s="300" t="s">
        <v>133</v>
      </c>
      <c r="B197" s="173">
        <v>-510</v>
      </c>
      <c r="C197" s="157"/>
      <c r="D197" s="282" t="s">
        <v>134</v>
      </c>
    </row>
    <row r="198" spans="1:4" ht="18.75" x14ac:dyDescent="0.3">
      <c r="A198" s="299" t="s">
        <v>135</v>
      </c>
      <c r="B198" s="173">
        <v>1394.8</v>
      </c>
      <c r="C198" s="157"/>
      <c r="D198" s="282" t="s">
        <v>136</v>
      </c>
    </row>
    <row r="199" spans="1:4" ht="18.75" x14ac:dyDescent="0.3">
      <c r="A199" s="299" t="s">
        <v>137</v>
      </c>
      <c r="B199" s="35">
        <v>-454</v>
      </c>
      <c r="C199" s="157"/>
      <c r="D199" s="282" t="s">
        <v>138</v>
      </c>
    </row>
    <row r="200" spans="1:4" ht="18.75" x14ac:dyDescent="0.3">
      <c r="A200" s="299" t="s">
        <v>342</v>
      </c>
      <c r="B200" s="82">
        <v>0</v>
      </c>
      <c r="C200" s="157"/>
      <c r="D200" s="282" t="s">
        <v>139</v>
      </c>
    </row>
    <row r="201" spans="1:4" ht="37.5" x14ac:dyDescent="0.3">
      <c r="A201" s="165" t="s">
        <v>140</v>
      </c>
      <c r="B201" s="35">
        <f>B202-B203</f>
        <v>1484.5</v>
      </c>
      <c r="C201" s="157"/>
      <c r="D201" s="301" t="s">
        <v>379</v>
      </c>
    </row>
    <row r="202" spans="1:4" ht="18.75" x14ac:dyDescent="0.3">
      <c r="A202" s="298" t="s">
        <v>142</v>
      </c>
      <c r="B202" s="82">
        <v>1594.6</v>
      </c>
      <c r="C202" s="157"/>
      <c r="D202" s="284" t="s">
        <v>143</v>
      </c>
    </row>
    <row r="203" spans="1:4" ht="18.75" x14ac:dyDescent="0.3">
      <c r="A203" s="298" t="s">
        <v>144</v>
      </c>
      <c r="B203" s="82">
        <v>110.1</v>
      </c>
      <c r="C203" s="157"/>
      <c r="D203" s="284" t="s">
        <v>145</v>
      </c>
    </row>
    <row r="204" spans="1:4" ht="18.75" x14ac:dyDescent="0.3">
      <c r="A204" s="166" t="s">
        <v>146</v>
      </c>
      <c r="B204" s="82">
        <v>-209</v>
      </c>
      <c r="C204" s="157"/>
      <c r="D204" s="284" t="s">
        <v>150</v>
      </c>
    </row>
    <row r="205" spans="1:4" ht="18.75" x14ac:dyDescent="0.3">
      <c r="A205" s="167" t="s">
        <v>151</v>
      </c>
      <c r="B205" s="82">
        <f>B208</f>
        <v>2739.1</v>
      </c>
      <c r="C205" s="157"/>
      <c r="D205" s="282" t="s">
        <v>152</v>
      </c>
    </row>
    <row r="206" spans="1:4" ht="18.75" x14ac:dyDescent="0.3">
      <c r="A206" s="302" t="s">
        <v>153</v>
      </c>
      <c r="B206" s="82">
        <f>B207</f>
        <v>2739.1</v>
      </c>
      <c r="C206" s="157"/>
      <c r="D206" s="282" t="s">
        <v>154</v>
      </c>
    </row>
    <row r="207" spans="1:4" ht="18.75" x14ac:dyDescent="0.3">
      <c r="A207" s="303" t="s">
        <v>155</v>
      </c>
      <c r="B207" s="82">
        <f>B208</f>
        <v>2739.1</v>
      </c>
      <c r="C207" s="157"/>
      <c r="D207" s="282" t="s">
        <v>156</v>
      </c>
    </row>
    <row r="208" spans="1:4" ht="18.75" x14ac:dyDescent="0.3">
      <c r="A208" s="303" t="s">
        <v>157</v>
      </c>
      <c r="B208" s="82">
        <v>2739.1</v>
      </c>
      <c r="C208" s="157"/>
      <c r="D208" s="282" t="s">
        <v>158</v>
      </c>
    </row>
    <row r="209" spans="1:4" ht="18.75" x14ac:dyDescent="0.3">
      <c r="A209" s="304" t="s">
        <v>159</v>
      </c>
      <c r="B209" s="174">
        <v>0</v>
      </c>
      <c r="C209" s="157"/>
      <c r="D209" s="305" t="s">
        <v>160</v>
      </c>
    </row>
    <row r="210" spans="1:4" ht="18.75" x14ac:dyDescent="0.3">
      <c r="A210" s="304" t="s">
        <v>161</v>
      </c>
      <c r="B210" s="174">
        <v>0.8</v>
      </c>
      <c r="C210" s="157"/>
      <c r="D210" s="305" t="s">
        <v>162</v>
      </c>
    </row>
    <row r="211" spans="1:4" ht="18.75" x14ac:dyDescent="0.3">
      <c r="A211" s="304" t="s">
        <v>163</v>
      </c>
      <c r="B211" s="174">
        <v>0</v>
      </c>
      <c r="C211" s="157"/>
      <c r="D211" s="305" t="s">
        <v>164</v>
      </c>
    </row>
    <row r="212" spans="1:4" ht="18.75" x14ac:dyDescent="0.3">
      <c r="A212" s="304" t="s">
        <v>165</v>
      </c>
      <c r="B212" s="174">
        <f>B213+B216+B220</f>
        <v>2738.2999999999997</v>
      </c>
      <c r="C212" s="157"/>
      <c r="D212" s="305" t="s">
        <v>166</v>
      </c>
    </row>
    <row r="213" spans="1:4" ht="18.75" x14ac:dyDescent="0.3">
      <c r="A213" s="306" t="s">
        <v>167</v>
      </c>
      <c r="B213" s="82">
        <f>B214+B215</f>
        <v>-2010.6</v>
      </c>
      <c r="C213" s="157"/>
      <c r="D213" s="307" t="s">
        <v>168</v>
      </c>
    </row>
    <row r="214" spans="1:4" ht="18.75" x14ac:dyDescent="0.3">
      <c r="A214" s="308" t="s">
        <v>169</v>
      </c>
      <c r="B214" s="82">
        <v>-2033.1</v>
      </c>
      <c r="C214" s="157"/>
      <c r="D214" s="287" t="s">
        <v>170</v>
      </c>
    </row>
    <row r="215" spans="1:4" ht="18.75" x14ac:dyDescent="0.3">
      <c r="A215" s="308" t="s">
        <v>171</v>
      </c>
      <c r="B215" s="82">
        <v>22.5</v>
      </c>
      <c r="C215" s="157"/>
      <c r="D215" s="284" t="s">
        <v>172</v>
      </c>
    </row>
    <row r="216" spans="1:4" ht="18.75" x14ac:dyDescent="0.3">
      <c r="A216" s="306" t="s">
        <v>173</v>
      </c>
      <c r="B216" s="82">
        <f>B217+B218+B219</f>
        <v>4748.8999999999996</v>
      </c>
      <c r="C216" s="157"/>
      <c r="D216" s="307" t="s">
        <v>174</v>
      </c>
    </row>
    <row r="217" spans="1:4" ht="18.75" x14ac:dyDescent="0.3">
      <c r="A217" s="309" t="s">
        <v>175</v>
      </c>
      <c r="B217" s="82">
        <v>0</v>
      </c>
      <c r="C217" s="157"/>
      <c r="D217" s="284" t="s">
        <v>176</v>
      </c>
    </row>
    <row r="218" spans="1:4" ht="18.75" x14ac:dyDescent="0.3">
      <c r="A218" s="309" t="s">
        <v>177</v>
      </c>
      <c r="B218" s="82">
        <v>0</v>
      </c>
      <c r="C218" s="157"/>
      <c r="D218" s="284" t="s">
        <v>178</v>
      </c>
    </row>
    <row r="219" spans="1:4" ht="48.6" customHeight="1" x14ac:dyDescent="0.3">
      <c r="A219" s="168" t="s">
        <v>344</v>
      </c>
      <c r="B219" s="82">
        <v>4748.8999999999996</v>
      </c>
      <c r="C219" s="157"/>
      <c r="D219" s="310" t="s">
        <v>343</v>
      </c>
    </row>
    <row r="220" spans="1:4" ht="18.75" x14ac:dyDescent="0.3">
      <c r="A220" s="306" t="s">
        <v>181</v>
      </c>
      <c r="B220" s="82">
        <v>0</v>
      </c>
      <c r="C220" s="157"/>
      <c r="D220" s="307" t="s">
        <v>182</v>
      </c>
    </row>
    <row r="221" spans="1:4" ht="57" thickBot="1" x14ac:dyDescent="0.35">
      <c r="A221" s="169" t="s">
        <v>183</v>
      </c>
      <c r="B221" s="175">
        <f>(B170-(B117+B167))</f>
        <v>-3152.287023060002</v>
      </c>
      <c r="C221" s="170"/>
      <c r="D221" s="311" t="s">
        <v>184</v>
      </c>
    </row>
    <row r="222" spans="1:4" ht="31.5" customHeight="1" x14ac:dyDescent="0.2">
      <c r="A222" s="393" t="s">
        <v>185</v>
      </c>
      <c r="B222" s="393"/>
      <c r="C222" s="394" t="s">
        <v>186</v>
      </c>
      <c r="D222" s="394"/>
    </row>
    <row r="223" spans="1:4" ht="15" x14ac:dyDescent="0.25">
      <c r="A223" s="213"/>
      <c r="B223" s="213"/>
      <c r="C223" s="213"/>
      <c r="D223" s="213"/>
    </row>
    <row r="224" spans="1:4" ht="15" x14ac:dyDescent="0.25">
      <c r="A224" s="213"/>
      <c r="B224" s="213"/>
      <c r="C224" s="213"/>
      <c r="D224" s="213"/>
    </row>
    <row r="225" spans="1:4" x14ac:dyDescent="0.2">
      <c r="C225" s="397" t="s">
        <v>392</v>
      </c>
    </row>
    <row r="226" spans="1:4" ht="23.25" x14ac:dyDescent="0.35">
      <c r="A226" s="387">
        <v>43478</v>
      </c>
      <c r="B226" s="388"/>
      <c r="C226" s="388"/>
      <c r="D226" s="388"/>
    </row>
    <row r="228" spans="1:4" ht="18" x14ac:dyDescent="0.25">
      <c r="A228" s="383" t="s">
        <v>382</v>
      </c>
      <c r="B228" s="383"/>
      <c r="C228" s="383"/>
      <c r="D228" s="383"/>
    </row>
    <row r="229" spans="1:4" ht="18" x14ac:dyDescent="0.25">
      <c r="A229" s="384" t="s">
        <v>383</v>
      </c>
      <c r="B229" s="384"/>
      <c r="C229" s="384"/>
      <c r="D229" s="384"/>
    </row>
    <row r="230" spans="1:4" ht="19.5" thickBot="1" x14ac:dyDescent="0.35">
      <c r="A230" s="313" t="s">
        <v>0</v>
      </c>
      <c r="B230" s="389"/>
      <c r="C230" s="390"/>
      <c r="D230" s="314" t="s">
        <v>1</v>
      </c>
    </row>
    <row r="231" spans="1:4" ht="18.75" x14ac:dyDescent="0.3">
      <c r="A231" s="143" t="s">
        <v>2</v>
      </c>
      <c r="B231" s="315" t="s">
        <v>3</v>
      </c>
      <c r="C231" s="315" t="s">
        <v>4</v>
      </c>
      <c r="D231" s="316" t="s">
        <v>5</v>
      </c>
    </row>
    <row r="232" spans="1:4" ht="18.75" x14ac:dyDescent="0.3">
      <c r="A232" s="144" t="s">
        <v>6</v>
      </c>
      <c r="B232" s="317">
        <f>B233+B253+B256+B263</f>
        <v>9408.5</v>
      </c>
      <c r="C232" s="318"/>
      <c r="D232" s="319" t="s">
        <v>7</v>
      </c>
    </row>
    <row r="233" spans="1:4" ht="18.75" x14ac:dyDescent="0.3">
      <c r="A233" s="145" t="s">
        <v>333</v>
      </c>
      <c r="B233" s="320">
        <f>B234-B242</f>
        <v>12551.3</v>
      </c>
      <c r="C233" s="321"/>
      <c r="D233" s="322" t="s">
        <v>9</v>
      </c>
    </row>
    <row r="234" spans="1:4" ht="18.75" x14ac:dyDescent="0.3">
      <c r="A234" s="146" t="s">
        <v>10</v>
      </c>
      <c r="B234" s="320">
        <f>B235+B238+B241</f>
        <v>22878.799999999999</v>
      </c>
      <c r="C234" s="323"/>
      <c r="D234" s="324" t="s">
        <v>11</v>
      </c>
    </row>
    <row r="235" spans="1:4" ht="18.75" x14ac:dyDescent="0.3">
      <c r="A235" s="147" t="s">
        <v>12</v>
      </c>
      <c r="B235" s="320">
        <f>B236+B237</f>
        <v>22416.799999999999</v>
      </c>
      <c r="C235" s="323"/>
      <c r="D235" s="325" t="s">
        <v>13</v>
      </c>
    </row>
    <row r="236" spans="1:4" ht="18.75" x14ac:dyDescent="0.3">
      <c r="A236" s="147" t="s">
        <v>14</v>
      </c>
      <c r="B236" s="320">
        <v>22416.799999999999</v>
      </c>
      <c r="C236" s="323"/>
      <c r="D236" s="325" t="s">
        <v>15</v>
      </c>
    </row>
    <row r="237" spans="1:4" ht="18.75" x14ac:dyDescent="0.3">
      <c r="A237" s="147" t="s">
        <v>16</v>
      </c>
      <c r="B237" s="320">
        <v>0</v>
      </c>
      <c r="C237" s="323"/>
      <c r="D237" s="325" t="s">
        <v>17</v>
      </c>
    </row>
    <row r="238" spans="1:4" ht="18.75" x14ac:dyDescent="0.3">
      <c r="A238" s="147" t="s">
        <v>18</v>
      </c>
      <c r="B238" s="320">
        <f>B239+B240</f>
        <v>125.80000000000001</v>
      </c>
      <c r="C238" s="323"/>
      <c r="D238" s="325" t="s">
        <v>19</v>
      </c>
    </row>
    <row r="239" spans="1:4" ht="18.75" x14ac:dyDescent="0.3">
      <c r="A239" s="147" t="s">
        <v>20</v>
      </c>
      <c r="B239" s="320">
        <v>96.2</v>
      </c>
      <c r="C239" s="323"/>
      <c r="D239" s="325" t="s">
        <v>21</v>
      </c>
    </row>
    <row r="240" spans="1:4" ht="18.75" x14ac:dyDescent="0.3">
      <c r="A240" s="147" t="s">
        <v>16</v>
      </c>
      <c r="B240" s="320">
        <v>29.6</v>
      </c>
      <c r="C240" s="323"/>
      <c r="D240" s="325" t="s">
        <v>17</v>
      </c>
    </row>
    <row r="241" spans="1:4" ht="18.75" x14ac:dyDescent="0.3">
      <c r="A241" s="148" t="s">
        <v>22</v>
      </c>
      <c r="B241" s="317">
        <v>336.2</v>
      </c>
      <c r="C241" s="323"/>
      <c r="D241" s="325" t="s">
        <v>23</v>
      </c>
    </row>
    <row r="242" spans="1:4" ht="18.75" x14ac:dyDescent="0.3">
      <c r="A242" s="146" t="s">
        <v>24</v>
      </c>
      <c r="B242" s="317">
        <f>B243+B249</f>
        <v>10327.5</v>
      </c>
      <c r="C242" s="323">
        <f>C243+C249</f>
        <v>12150</v>
      </c>
      <c r="D242" s="324" t="s">
        <v>25</v>
      </c>
    </row>
    <row r="243" spans="1:4" ht="18.75" x14ac:dyDescent="0.3">
      <c r="A243" s="149" t="s">
        <v>26</v>
      </c>
      <c r="B243" s="323">
        <f>B244+B245+B246+B247+B248</f>
        <v>2019.6000000000001</v>
      </c>
      <c r="C243" s="323">
        <f>C244+C245+C246+C247+C248</f>
        <v>2376</v>
      </c>
      <c r="D243" s="322" t="s">
        <v>27</v>
      </c>
    </row>
    <row r="244" spans="1:4" ht="18.75" x14ac:dyDescent="0.3">
      <c r="A244" s="150" t="s">
        <v>28</v>
      </c>
      <c r="B244" s="326">
        <v>705.6</v>
      </c>
      <c r="C244" s="323">
        <v>830.1</v>
      </c>
      <c r="D244" s="324" t="s">
        <v>29</v>
      </c>
    </row>
    <row r="245" spans="1:4" ht="18.75" x14ac:dyDescent="0.3">
      <c r="A245" s="150" t="s">
        <v>30</v>
      </c>
      <c r="B245" s="320">
        <v>638.70000000000005</v>
      </c>
      <c r="C245" s="323">
        <v>751.4</v>
      </c>
      <c r="D245" s="324" t="s">
        <v>31</v>
      </c>
    </row>
    <row r="246" spans="1:4" ht="18.75" x14ac:dyDescent="0.3">
      <c r="A246" s="149" t="s">
        <v>32</v>
      </c>
      <c r="B246" s="320">
        <v>674.5</v>
      </c>
      <c r="C246" s="323">
        <v>793.6</v>
      </c>
      <c r="D246" s="324" t="s">
        <v>33</v>
      </c>
    </row>
    <row r="247" spans="1:4" ht="18.75" x14ac:dyDescent="0.3">
      <c r="A247" s="149" t="s">
        <v>34</v>
      </c>
      <c r="B247" s="320">
        <v>0.8</v>
      </c>
      <c r="C247" s="323">
        <v>0.9</v>
      </c>
      <c r="D247" s="324" t="s">
        <v>35</v>
      </c>
    </row>
    <row r="248" spans="1:4" ht="18.75" x14ac:dyDescent="0.3">
      <c r="A248" s="149" t="s">
        <v>36</v>
      </c>
      <c r="B248" s="320">
        <v>0</v>
      </c>
      <c r="C248" s="323">
        <v>0</v>
      </c>
      <c r="D248" s="324" t="s">
        <v>37</v>
      </c>
    </row>
    <row r="249" spans="1:4" ht="18.75" x14ac:dyDescent="0.3">
      <c r="A249" s="149" t="s">
        <v>38</v>
      </c>
      <c r="B249" s="320">
        <f>B250+B251+B252</f>
        <v>8307.9</v>
      </c>
      <c r="C249" s="320">
        <f>C250+C251+C252</f>
        <v>9774</v>
      </c>
      <c r="D249" s="322" t="s">
        <v>39</v>
      </c>
    </row>
    <row r="250" spans="1:4" ht="18.75" x14ac:dyDescent="0.3">
      <c r="A250" s="151" t="s">
        <v>40</v>
      </c>
      <c r="B250" s="323">
        <v>2077</v>
      </c>
      <c r="C250" s="323">
        <v>2443.5</v>
      </c>
      <c r="D250" s="324" t="s">
        <v>41</v>
      </c>
    </row>
    <row r="251" spans="1:4" ht="18.75" x14ac:dyDescent="0.3">
      <c r="A251" s="151" t="s">
        <v>42</v>
      </c>
      <c r="B251" s="323">
        <v>6230.9</v>
      </c>
      <c r="C251" s="323">
        <v>7330.5</v>
      </c>
      <c r="D251" s="324" t="s">
        <v>43</v>
      </c>
    </row>
    <row r="252" spans="1:4" ht="18.75" x14ac:dyDescent="0.3">
      <c r="A252" s="151" t="s">
        <v>44</v>
      </c>
      <c r="B252" s="323">
        <v>0</v>
      </c>
      <c r="C252" s="323">
        <v>0</v>
      </c>
      <c r="D252" s="324" t="s">
        <v>45</v>
      </c>
    </row>
    <row r="253" spans="1:4" ht="18.75" x14ac:dyDescent="0.3">
      <c r="A253" s="145" t="s">
        <v>334</v>
      </c>
      <c r="B253" s="317">
        <f>B254-B255</f>
        <v>-3246.7000000000003</v>
      </c>
      <c r="C253" s="317"/>
      <c r="D253" s="322" t="s">
        <v>47</v>
      </c>
    </row>
    <row r="254" spans="1:4" ht="18.75" x14ac:dyDescent="0.3">
      <c r="A254" s="146" t="s">
        <v>48</v>
      </c>
      <c r="B254" s="317">
        <v>1296.5999999999999</v>
      </c>
      <c r="C254" s="320"/>
      <c r="D254" s="324" t="s">
        <v>49</v>
      </c>
    </row>
    <row r="255" spans="1:4" ht="18.75" x14ac:dyDescent="0.3">
      <c r="A255" s="146" t="s">
        <v>50</v>
      </c>
      <c r="B255" s="317">
        <v>4543.3</v>
      </c>
      <c r="C255" s="320"/>
      <c r="D255" s="327" t="s">
        <v>51</v>
      </c>
    </row>
    <row r="256" spans="1:4" ht="18.75" x14ac:dyDescent="0.3">
      <c r="A256" s="145" t="s">
        <v>335</v>
      </c>
      <c r="B256" s="317">
        <f>B257+B258</f>
        <v>-133.80000000000001</v>
      </c>
      <c r="C256" s="317"/>
      <c r="D256" s="322" t="s">
        <v>53</v>
      </c>
    </row>
    <row r="257" spans="1:4" ht="18.75" x14ac:dyDescent="0.3">
      <c r="A257" s="152" t="s">
        <v>54</v>
      </c>
      <c r="B257" s="317">
        <v>6</v>
      </c>
      <c r="C257" s="320"/>
      <c r="D257" s="328" t="s">
        <v>55</v>
      </c>
    </row>
    <row r="258" spans="1:4" ht="18.75" x14ac:dyDescent="0.3">
      <c r="A258" s="152" t="s">
        <v>56</v>
      </c>
      <c r="B258" s="320">
        <f>B259-B260</f>
        <v>-139.80000000000001</v>
      </c>
      <c r="C258" s="320"/>
      <c r="D258" s="328" t="s">
        <v>57</v>
      </c>
    </row>
    <row r="259" spans="1:4" ht="18.75" x14ac:dyDescent="0.3">
      <c r="A259" s="153" t="s">
        <v>58</v>
      </c>
      <c r="B259" s="320">
        <v>307.8</v>
      </c>
      <c r="C259" s="320"/>
      <c r="D259" s="328" t="s">
        <v>59</v>
      </c>
    </row>
    <row r="260" spans="1:4" ht="18.75" x14ac:dyDescent="0.3">
      <c r="A260" s="153" t="s">
        <v>60</v>
      </c>
      <c r="B260" s="320">
        <f>B261+B262</f>
        <v>447.6</v>
      </c>
      <c r="C260" s="320"/>
      <c r="D260" s="328" t="s">
        <v>61</v>
      </c>
    </row>
    <row r="261" spans="1:4" ht="18.75" x14ac:dyDescent="0.3">
      <c r="A261" s="154" t="s">
        <v>62</v>
      </c>
      <c r="B261" s="320">
        <v>0</v>
      </c>
      <c r="C261" s="320"/>
      <c r="D261" s="329" t="s">
        <v>384</v>
      </c>
    </row>
    <row r="262" spans="1:4" ht="18.75" x14ac:dyDescent="0.3">
      <c r="A262" s="154" t="s">
        <v>63</v>
      </c>
      <c r="B262" s="317">
        <v>447.6</v>
      </c>
      <c r="C262" s="320"/>
      <c r="D262" s="329" t="s">
        <v>385</v>
      </c>
    </row>
    <row r="263" spans="1:4" ht="18.75" x14ac:dyDescent="0.3">
      <c r="A263" s="145" t="s">
        <v>336</v>
      </c>
      <c r="B263" s="320">
        <f>B264+B265</f>
        <v>237.7</v>
      </c>
      <c r="C263" s="320"/>
      <c r="D263" s="322" t="s">
        <v>65</v>
      </c>
    </row>
    <row r="264" spans="1:4" ht="18.75" x14ac:dyDescent="0.3">
      <c r="A264" s="152" t="s">
        <v>66</v>
      </c>
      <c r="B264" s="320">
        <v>38.200000000000003</v>
      </c>
      <c r="C264" s="320"/>
      <c r="D264" s="324" t="s">
        <v>67</v>
      </c>
    </row>
    <row r="265" spans="1:4" ht="18.75" x14ac:dyDescent="0.3">
      <c r="A265" s="152" t="s">
        <v>68</v>
      </c>
      <c r="B265" s="320">
        <f>B266-B269</f>
        <v>199.5</v>
      </c>
      <c r="C265" s="320"/>
      <c r="D265" s="324" t="s">
        <v>69</v>
      </c>
    </row>
    <row r="266" spans="1:4" ht="18.75" x14ac:dyDescent="0.3">
      <c r="A266" s="153" t="s">
        <v>58</v>
      </c>
      <c r="B266" s="320">
        <f>B267+B268</f>
        <v>305</v>
      </c>
      <c r="C266" s="320"/>
      <c r="D266" s="324" t="s">
        <v>70</v>
      </c>
    </row>
    <row r="267" spans="1:4" ht="18.75" x14ac:dyDescent="0.3">
      <c r="A267" s="155" t="s">
        <v>337</v>
      </c>
      <c r="B267" s="320">
        <v>278.89999999999998</v>
      </c>
      <c r="C267" s="320"/>
      <c r="D267" s="328" t="s">
        <v>71</v>
      </c>
    </row>
    <row r="268" spans="1:4" ht="18.75" x14ac:dyDescent="0.3">
      <c r="A268" s="155" t="s">
        <v>338</v>
      </c>
      <c r="B268" s="317">
        <v>26.1</v>
      </c>
      <c r="C268" s="320"/>
      <c r="D268" s="330" t="s">
        <v>72</v>
      </c>
    </row>
    <row r="269" spans="1:4" ht="18.75" x14ac:dyDescent="0.3">
      <c r="A269" s="153" t="s">
        <v>60</v>
      </c>
      <c r="B269" s="320">
        <f>B270+B271</f>
        <v>105.5</v>
      </c>
      <c r="C269" s="320"/>
      <c r="D269" s="324" t="s">
        <v>73</v>
      </c>
    </row>
    <row r="270" spans="1:4" ht="18.75" x14ac:dyDescent="0.3">
      <c r="A270" s="155" t="s">
        <v>337</v>
      </c>
      <c r="B270" s="320">
        <v>0</v>
      </c>
      <c r="C270" s="320"/>
      <c r="D270" s="328" t="s">
        <v>74</v>
      </c>
    </row>
    <row r="271" spans="1:4" ht="18.75" x14ac:dyDescent="0.3">
      <c r="A271" s="155" t="s">
        <v>338</v>
      </c>
      <c r="B271" s="320">
        <v>105.5</v>
      </c>
      <c r="C271" s="320"/>
      <c r="D271" s="330" t="s">
        <v>75</v>
      </c>
    </row>
    <row r="272" spans="1:4" ht="18.75" x14ac:dyDescent="0.3">
      <c r="A272" s="151" t="s">
        <v>215</v>
      </c>
      <c r="B272" s="320">
        <v>93.9</v>
      </c>
      <c r="C272" s="320"/>
      <c r="D272" s="324" t="s">
        <v>76</v>
      </c>
    </row>
    <row r="273" spans="1:4" ht="19.5" thickBot="1" x14ac:dyDescent="0.35">
      <c r="A273" s="156" t="s">
        <v>218</v>
      </c>
      <c r="B273" s="331">
        <v>11.6</v>
      </c>
      <c r="C273" s="331"/>
      <c r="D273" s="332" t="s">
        <v>77</v>
      </c>
    </row>
    <row r="274" spans="1:4" ht="15" x14ac:dyDescent="0.2">
      <c r="A274" s="333" t="s">
        <v>78</v>
      </c>
      <c r="B274" s="334"/>
      <c r="C274" s="335"/>
      <c r="D274" s="336" t="s">
        <v>79</v>
      </c>
    </row>
    <row r="275" spans="1:4" ht="15" x14ac:dyDescent="0.2">
      <c r="A275" s="391" t="s">
        <v>386</v>
      </c>
      <c r="B275" s="391"/>
      <c r="C275" s="392" t="s">
        <v>387</v>
      </c>
      <c r="D275" s="392"/>
    </row>
    <row r="276" spans="1:4" ht="15" x14ac:dyDescent="0.2">
      <c r="A276" s="6" t="s">
        <v>388</v>
      </c>
      <c r="B276" s="337"/>
      <c r="C276" s="337"/>
      <c r="D276" s="335" t="s">
        <v>389</v>
      </c>
    </row>
    <row r="277" spans="1:4" ht="18" x14ac:dyDescent="0.25">
      <c r="A277" s="338"/>
      <c r="B277" s="338"/>
      <c r="C277" s="338"/>
      <c r="D277" s="338"/>
    </row>
    <row r="278" spans="1:4" ht="18" x14ac:dyDescent="0.25">
      <c r="A278" s="383" t="s">
        <v>382</v>
      </c>
      <c r="B278" s="383"/>
      <c r="C278" s="383"/>
      <c r="D278" s="383"/>
    </row>
    <row r="279" spans="1:4" ht="18" x14ac:dyDescent="0.25">
      <c r="A279" s="384" t="s">
        <v>383</v>
      </c>
      <c r="B279" s="384"/>
      <c r="C279" s="384"/>
      <c r="D279" s="384"/>
    </row>
    <row r="280" spans="1:4" ht="19.5" thickBot="1" x14ac:dyDescent="0.35">
      <c r="A280" s="313" t="s">
        <v>80</v>
      </c>
      <c r="B280" s="312"/>
      <c r="C280" s="338"/>
      <c r="D280" s="314" t="s">
        <v>1</v>
      </c>
    </row>
    <row r="281" spans="1:4" ht="18.75" x14ac:dyDescent="0.3">
      <c r="A281" s="143" t="s">
        <v>2</v>
      </c>
      <c r="B281" s="315" t="s">
        <v>3</v>
      </c>
      <c r="C281" s="315" t="s">
        <v>4</v>
      </c>
      <c r="D281" s="339" t="s">
        <v>81</v>
      </c>
    </row>
    <row r="282" spans="1:4" ht="18.75" x14ac:dyDescent="0.3">
      <c r="A282" s="144" t="s">
        <v>82</v>
      </c>
      <c r="B282" s="317">
        <f>B283-B284</f>
        <v>-0.5</v>
      </c>
      <c r="C282" s="340"/>
      <c r="D282" s="319" t="s">
        <v>83</v>
      </c>
    </row>
    <row r="283" spans="1:4" ht="18.75" x14ac:dyDescent="0.3">
      <c r="A283" s="158" t="s">
        <v>84</v>
      </c>
      <c r="B283" s="317">
        <v>0.1</v>
      </c>
      <c r="C283" s="340"/>
      <c r="D283" s="324" t="s">
        <v>85</v>
      </c>
    </row>
    <row r="284" spans="1:4" ht="18.75" x14ac:dyDescent="0.3">
      <c r="A284" s="158" t="s">
        <v>86</v>
      </c>
      <c r="B284" s="317">
        <v>0.6</v>
      </c>
      <c r="C284" s="340"/>
      <c r="D284" s="327" t="s">
        <v>87</v>
      </c>
    </row>
    <row r="285" spans="1:4" ht="18.75" x14ac:dyDescent="0.3">
      <c r="A285" s="341" t="s">
        <v>88</v>
      </c>
      <c r="B285" s="317">
        <f>B286+B289+B304+B320</f>
        <v>8816.4</v>
      </c>
      <c r="C285" s="340"/>
      <c r="D285" s="319" t="s">
        <v>89</v>
      </c>
    </row>
    <row r="286" spans="1:4" ht="18.75" x14ac:dyDescent="0.3">
      <c r="A286" s="159" t="s">
        <v>90</v>
      </c>
      <c r="B286" s="317">
        <f>B287-B288</f>
        <v>1459.8000000000002</v>
      </c>
      <c r="C286" s="340"/>
      <c r="D286" s="322" t="s">
        <v>91</v>
      </c>
    </row>
    <row r="287" spans="1:4" ht="18.75" x14ac:dyDescent="0.3">
      <c r="A287" s="158" t="s">
        <v>92</v>
      </c>
      <c r="B287" s="317">
        <v>24.9</v>
      </c>
      <c r="C287" s="340"/>
      <c r="D287" s="322" t="s">
        <v>93</v>
      </c>
    </row>
    <row r="288" spans="1:4" ht="18.75" x14ac:dyDescent="0.3">
      <c r="A288" s="158" t="s">
        <v>94</v>
      </c>
      <c r="B288" s="317">
        <v>-1434.9</v>
      </c>
      <c r="C288" s="340"/>
      <c r="D288" s="322" t="s">
        <v>95</v>
      </c>
    </row>
    <row r="289" spans="1:4" ht="18.75" x14ac:dyDescent="0.3">
      <c r="A289" s="159" t="s">
        <v>96</v>
      </c>
      <c r="B289" s="342">
        <f>B290-B297</f>
        <v>-3.3</v>
      </c>
      <c r="C289" s="343"/>
      <c r="D289" s="322" t="s">
        <v>97</v>
      </c>
    </row>
    <row r="290" spans="1:4" ht="18.75" x14ac:dyDescent="0.3">
      <c r="A290" s="344" t="s">
        <v>98</v>
      </c>
      <c r="B290" s="342">
        <f>B291+B294</f>
        <v>-3</v>
      </c>
      <c r="C290" s="343"/>
      <c r="D290" s="322" t="s">
        <v>99</v>
      </c>
    </row>
    <row r="291" spans="1:4" ht="18.75" x14ac:dyDescent="0.3">
      <c r="A291" s="159" t="s">
        <v>100</v>
      </c>
      <c r="B291" s="342">
        <f>B292-B293</f>
        <v>-3</v>
      </c>
      <c r="C291" s="340"/>
      <c r="D291" s="322" t="s">
        <v>101</v>
      </c>
    </row>
    <row r="292" spans="1:4" ht="18.75" x14ac:dyDescent="0.3">
      <c r="A292" s="161" t="s">
        <v>102</v>
      </c>
      <c r="B292" s="342">
        <v>1285.5999999999999</v>
      </c>
      <c r="C292" s="340"/>
      <c r="D292" s="322" t="s">
        <v>103</v>
      </c>
    </row>
    <row r="293" spans="1:4" ht="18.75" x14ac:dyDescent="0.3">
      <c r="A293" s="161" t="s">
        <v>104</v>
      </c>
      <c r="B293" s="342">
        <v>1288.5999999999999</v>
      </c>
      <c r="C293" s="343"/>
      <c r="D293" s="322" t="s">
        <v>105</v>
      </c>
    </row>
    <row r="294" spans="1:4" ht="18.75" x14ac:dyDescent="0.3">
      <c r="A294" s="159" t="s">
        <v>106</v>
      </c>
      <c r="B294" s="342">
        <f>B295-B296</f>
        <v>0</v>
      </c>
      <c r="C294" s="340"/>
      <c r="D294" s="322" t="s">
        <v>107</v>
      </c>
    </row>
    <row r="295" spans="1:4" ht="18.75" x14ac:dyDescent="0.3">
      <c r="A295" s="161" t="s">
        <v>108</v>
      </c>
      <c r="B295" s="342">
        <v>0</v>
      </c>
      <c r="C295" s="340"/>
      <c r="D295" s="322" t="s">
        <v>103</v>
      </c>
    </row>
    <row r="296" spans="1:4" ht="18.75" x14ac:dyDescent="0.3">
      <c r="A296" s="161" t="s">
        <v>109</v>
      </c>
      <c r="B296" s="342">
        <v>0</v>
      </c>
      <c r="C296" s="343"/>
      <c r="D296" s="322" t="s">
        <v>105</v>
      </c>
    </row>
    <row r="297" spans="1:4" ht="18.75" x14ac:dyDescent="0.3">
      <c r="A297" s="344" t="s">
        <v>110</v>
      </c>
      <c r="B297" s="342">
        <f>B298+B301</f>
        <v>0.30000000000000004</v>
      </c>
      <c r="C297" s="343"/>
      <c r="D297" s="327" t="s">
        <v>111</v>
      </c>
    </row>
    <row r="298" spans="1:4" ht="18.75" x14ac:dyDescent="0.3">
      <c r="A298" s="345" t="s">
        <v>112</v>
      </c>
      <c r="B298" s="342">
        <f>B299-B300</f>
        <v>0</v>
      </c>
      <c r="C298" s="343"/>
      <c r="D298" s="322" t="s">
        <v>101</v>
      </c>
    </row>
    <row r="299" spans="1:4" ht="18.75" x14ac:dyDescent="0.3">
      <c r="A299" s="161" t="s">
        <v>113</v>
      </c>
      <c r="B299" s="342">
        <v>0</v>
      </c>
      <c r="C299" s="343"/>
      <c r="D299" s="322" t="s">
        <v>103</v>
      </c>
    </row>
    <row r="300" spans="1:4" ht="18.75" x14ac:dyDescent="0.3">
      <c r="A300" s="161" t="s">
        <v>109</v>
      </c>
      <c r="B300" s="342">
        <v>0</v>
      </c>
      <c r="C300" s="343"/>
      <c r="D300" s="322" t="s">
        <v>105</v>
      </c>
    </row>
    <row r="301" spans="1:4" ht="18.75" x14ac:dyDescent="0.3">
      <c r="A301" s="162" t="s">
        <v>114</v>
      </c>
      <c r="B301" s="342">
        <f>B302-B303</f>
        <v>0.30000000000000004</v>
      </c>
      <c r="C301" s="343"/>
      <c r="D301" s="322" t="s">
        <v>107</v>
      </c>
    </row>
    <row r="302" spans="1:4" ht="18.75" x14ac:dyDescent="0.3">
      <c r="A302" s="161" t="s">
        <v>113</v>
      </c>
      <c r="B302" s="342">
        <v>1.1000000000000001</v>
      </c>
      <c r="C302" s="343"/>
      <c r="D302" s="322" t="s">
        <v>115</v>
      </c>
    </row>
    <row r="303" spans="1:4" ht="18.75" x14ac:dyDescent="0.3">
      <c r="A303" s="161" t="s">
        <v>116</v>
      </c>
      <c r="B303" s="342">
        <v>0.8</v>
      </c>
      <c r="C303" s="343"/>
      <c r="D303" s="322" t="s">
        <v>117</v>
      </c>
    </row>
    <row r="304" spans="1:4" ht="18.75" x14ac:dyDescent="0.3">
      <c r="A304" s="159" t="s">
        <v>118</v>
      </c>
      <c r="B304" s="317">
        <f>B305+B316+B319</f>
        <v>4953.8999999999996</v>
      </c>
      <c r="C304" s="340"/>
      <c r="D304" s="322" t="s">
        <v>119</v>
      </c>
    </row>
    <row r="305" spans="1:4" ht="18.75" x14ac:dyDescent="0.3">
      <c r="A305" s="163" t="s">
        <v>120</v>
      </c>
      <c r="B305" s="346">
        <f>B306-B311</f>
        <v>3082.9</v>
      </c>
      <c r="C305" s="340"/>
      <c r="D305" s="324" t="s">
        <v>121</v>
      </c>
    </row>
    <row r="306" spans="1:4" ht="18.75" x14ac:dyDescent="0.3">
      <c r="A306" s="344" t="s">
        <v>122</v>
      </c>
      <c r="B306" s="317">
        <f>B307+B308+B309+B310</f>
        <v>2706.3</v>
      </c>
      <c r="C306" s="340"/>
      <c r="D306" s="322" t="s">
        <v>123</v>
      </c>
    </row>
    <row r="307" spans="1:4" ht="18.75" x14ac:dyDescent="0.3">
      <c r="A307" s="347" t="s">
        <v>124</v>
      </c>
      <c r="B307" s="317">
        <v>0</v>
      </c>
      <c r="C307" s="340"/>
      <c r="D307" s="322" t="s">
        <v>125</v>
      </c>
    </row>
    <row r="308" spans="1:4" ht="18.75" x14ac:dyDescent="0.3">
      <c r="A308" s="164" t="s">
        <v>126</v>
      </c>
      <c r="B308" s="348">
        <v>1323</v>
      </c>
      <c r="C308" s="340"/>
      <c r="D308" s="322" t="s">
        <v>127</v>
      </c>
    </row>
    <row r="309" spans="1:4" ht="18.75" x14ac:dyDescent="0.3">
      <c r="A309" s="347" t="s">
        <v>128</v>
      </c>
      <c r="B309" s="317">
        <v>1362.9</v>
      </c>
      <c r="C309" s="340"/>
      <c r="D309" s="322" t="s">
        <v>129</v>
      </c>
    </row>
    <row r="310" spans="1:4" ht="18.75" x14ac:dyDescent="0.3">
      <c r="A310" s="347" t="s">
        <v>130</v>
      </c>
      <c r="B310" s="317">
        <v>20.399999999999999</v>
      </c>
      <c r="C310" s="340"/>
      <c r="D310" s="322" t="s">
        <v>131</v>
      </c>
    </row>
    <row r="311" spans="1:4" ht="18.75" x14ac:dyDescent="0.3">
      <c r="A311" s="344" t="s">
        <v>110</v>
      </c>
      <c r="B311" s="349">
        <f>B312+B313+B314+B315</f>
        <v>-376.6</v>
      </c>
      <c r="C311" s="340"/>
      <c r="D311" s="327" t="s">
        <v>132</v>
      </c>
    </row>
    <row r="312" spans="1:4" ht="18.75" x14ac:dyDescent="0.3">
      <c r="A312" s="350" t="s">
        <v>133</v>
      </c>
      <c r="B312" s="349">
        <v>-376.6</v>
      </c>
      <c r="C312" s="340"/>
      <c r="D312" s="322" t="s">
        <v>134</v>
      </c>
    </row>
    <row r="313" spans="1:4" ht="18.75" x14ac:dyDescent="0.3">
      <c r="A313" s="347" t="s">
        <v>135</v>
      </c>
      <c r="B313" s="349">
        <v>0</v>
      </c>
      <c r="C313" s="340"/>
      <c r="D313" s="351" t="s">
        <v>136</v>
      </c>
    </row>
    <row r="314" spans="1:4" ht="18.75" x14ac:dyDescent="0.3">
      <c r="A314" s="347" t="s">
        <v>137</v>
      </c>
      <c r="B314" s="349">
        <v>0</v>
      </c>
      <c r="C314" s="340"/>
      <c r="D314" s="322" t="s">
        <v>138</v>
      </c>
    </row>
    <row r="315" spans="1:4" ht="18.75" x14ac:dyDescent="0.3">
      <c r="A315" s="347" t="s">
        <v>342</v>
      </c>
      <c r="B315" s="317">
        <v>0</v>
      </c>
      <c r="C315" s="340"/>
      <c r="D315" s="322" t="s">
        <v>139</v>
      </c>
    </row>
    <row r="316" spans="1:4" ht="36.75" x14ac:dyDescent="0.3">
      <c r="A316" s="165" t="s">
        <v>140</v>
      </c>
      <c r="B316" s="346">
        <f>B317-B318</f>
        <v>2080</v>
      </c>
      <c r="C316" s="340"/>
      <c r="D316" s="352" t="s">
        <v>141</v>
      </c>
    </row>
    <row r="317" spans="1:4" ht="18.75" x14ac:dyDescent="0.3">
      <c r="A317" s="344" t="s">
        <v>142</v>
      </c>
      <c r="B317" s="317">
        <v>1868.5</v>
      </c>
      <c r="C317" s="340"/>
      <c r="D317" s="324" t="s">
        <v>143</v>
      </c>
    </row>
    <row r="318" spans="1:4" ht="18.75" x14ac:dyDescent="0.3">
      <c r="A318" s="344" t="s">
        <v>144</v>
      </c>
      <c r="B318" s="317">
        <v>-211.5</v>
      </c>
      <c r="C318" s="340"/>
      <c r="D318" s="324" t="s">
        <v>145</v>
      </c>
    </row>
    <row r="319" spans="1:4" ht="18.75" x14ac:dyDescent="0.3">
      <c r="A319" s="166" t="s">
        <v>146</v>
      </c>
      <c r="B319" s="317">
        <v>-209</v>
      </c>
      <c r="C319" s="340"/>
      <c r="D319" s="324" t="s">
        <v>150</v>
      </c>
    </row>
    <row r="320" spans="1:4" ht="18.75" x14ac:dyDescent="0.3">
      <c r="A320" s="167" t="s">
        <v>151</v>
      </c>
      <c r="B320" s="317">
        <f>B323</f>
        <v>2406</v>
      </c>
      <c r="C320" s="340"/>
      <c r="D320" s="322" t="s">
        <v>152</v>
      </c>
    </row>
    <row r="321" spans="1:4" ht="18.75" x14ac:dyDescent="0.3">
      <c r="A321" s="353" t="s">
        <v>153</v>
      </c>
      <c r="B321" s="317">
        <f>B322</f>
        <v>2406</v>
      </c>
      <c r="C321" s="340"/>
      <c r="D321" s="322" t="s">
        <v>154</v>
      </c>
    </row>
    <row r="322" spans="1:4" ht="18.75" x14ac:dyDescent="0.3">
      <c r="A322" s="354" t="s">
        <v>155</v>
      </c>
      <c r="B322" s="317">
        <f>B323</f>
        <v>2406</v>
      </c>
      <c r="C322" s="340"/>
      <c r="D322" s="322" t="s">
        <v>156</v>
      </c>
    </row>
    <row r="323" spans="1:4" ht="18.75" x14ac:dyDescent="0.3">
      <c r="A323" s="354" t="s">
        <v>157</v>
      </c>
      <c r="B323" s="317">
        <v>2406</v>
      </c>
      <c r="C323" s="340"/>
      <c r="D323" s="322" t="s">
        <v>158</v>
      </c>
    </row>
    <row r="324" spans="1:4" ht="18.75" x14ac:dyDescent="0.3">
      <c r="A324" s="355" t="s">
        <v>159</v>
      </c>
      <c r="B324" s="356">
        <v>246.3</v>
      </c>
      <c r="C324" s="340"/>
      <c r="D324" s="357" t="s">
        <v>160</v>
      </c>
    </row>
    <row r="325" spans="1:4" ht="18.75" x14ac:dyDescent="0.3">
      <c r="A325" s="355" t="s">
        <v>161</v>
      </c>
      <c r="B325" s="356">
        <v>-4.8</v>
      </c>
      <c r="C325" s="340"/>
      <c r="D325" s="357" t="s">
        <v>162</v>
      </c>
    </row>
    <row r="326" spans="1:4" ht="18.75" x14ac:dyDescent="0.3">
      <c r="A326" s="355" t="s">
        <v>163</v>
      </c>
      <c r="B326" s="356">
        <v>0</v>
      </c>
      <c r="C326" s="340"/>
      <c r="D326" s="357" t="s">
        <v>164</v>
      </c>
    </row>
    <row r="327" spans="1:4" ht="18.75" x14ac:dyDescent="0.3">
      <c r="A327" s="355" t="s">
        <v>165</v>
      </c>
      <c r="B327" s="356">
        <f>B328+B331+B335</f>
        <v>2164.5</v>
      </c>
      <c r="C327" s="340"/>
      <c r="D327" s="357" t="s">
        <v>166</v>
      </c>
    </row>
    <row r="328" spans="1:4" ht="18.75" x14ac:dyDescent="0.3">
      <c r="A328" s="358" t="s">
        <v>167</v>
      </c>
      <c r="B328" s="317">
        <f>B329+B330</f>
        <v>-180.20000000000005</v>
      </c>
      <c r="C328" s="340"/>
      <c r="D328" s="359" t="s">
        <v>168</v>
      </c>
    </row>
    <row r="329" spans="1:4" ht="18.75" x14ac:dyDescent="0.3">
      <c r="A329" s="360" t="s">
        <v>169</v>
      </c>
      <c r="B329" s="317">
        <v>-985.1</v>
      </c>
      <c r="C329" s="340"/>
      <c r="D329" s="328" t="s">
        <v>170</v>
      </c>
    </row>
    <row r="330" spans="1:4" ht="18.75" x14ac:dyDescent="0.3">
      <c r="A330" s="360" t="s">
        <v>171</v>
      </c>
      <c r="B330" s="317">
        <v>804.9</v>
      </c>
      <c r="C330" s="340"/>
      <c r="D330" s="324" t="s">
        <v>172</v>
      </c>
    </row>
    <row r="331" spans="1:4" ht="18.75" x14ac:dyDescent="0.3">
      <c r="A331" s="358" t="s">
        <v>173</v>
      </c>
      <c r="B331" s="317">
        <f>B332+B333+B334</f>
        <v>2344.6999999999998</v>
      </c>
      <c r="C331" s="340"/>
      <c r="D331" s="359" t="s">
        <v>174</v>
      </c>
    </row>
    <row r="332" spans="1:4" ht="18.75" x14ac:dyDescent="0.3">
      <c r="A332" s="361" t="s">
        <v>175</v>
      </c>
      <c r="B332" s="317">
        <v>0</v>
      </c>
      <c r="C332" s="340"/>
      <c r="D332" s="324" t="s">
        <v>176</v>
      </c>
    </row>
    <row r="333" spans="1:4" ht="18.75" x14ac:dyDescent="0.3">
      <c r="A333" s="361" t="s">
        <v>177</v>
      </c>
      <c r="B333" s="317">
        <v>0</v>
      </c>
      <c r="C333" s="340"/>
      <c r="D333" s="324" t="s">
        <v>178</v>
      </c>
    </row>
    <row r="334" spans="1:4" ht="56.25" x14ac:dyDescent="0.3">
      <c r="A334" s="168" t="s">
        <v>179</v>
      </c>
      <c r="B334" s="317">
        <v>2344.6999999999998</v>
      </c>
      <c r="C334" s="340"/>
      <c r="D334" s="362" t="s">
        <v>390</v>
      </c>
    </row>
    <row r="335" spans="1:4" ht="18.75" x14ac:dyDescent="0.3">
      <c r="A335" s="358" t="s">
        <v>181</v>
      </c>
      <c r="B335" s="317">
        <v>0</v>
      </c>
      <c r="C335" s="340"/>
      <c r="D335" s="359" t="s">
        <v>182</v>
      </c>
    </row>
    <row r="336" spans="1:4" ht="57" thickBot="1" x14ac:dyDescent="0.35">
      <c r="A336" s="169" t="s">
        <v>183</v>
      </c>
      <c r="B336" s="363">
        <f>(B285-(B232+B282))</f>
        <v>-591.60000000000036</v>
      </c>
      <c r="C336" s="364"/>
      <c r="D336" s="365" t="s">
        <v>184</v>
      </c>
    </row>
    <row r="337" spans="1:4" ht="15" x14ac:dyDescent="0.2">
      <c r="A337" s="385" t="s">
        <v>391</v>
      </c>
      <c r="B337" s="385"/>
      <c r="C337" s="386" t="s">
        <v>186</v>
      </c>
      <c r="D337" s="386"/>
    </row>
  </sheetData>
  <mergeCells count="23">
    <mergeCell ref="A222:B222"/>
    <mergeCell ref="C222:D222"/>
    <mergeCell ref="A1:D1"/>
    <mergeCell ref="A2:D2"/>
    <mergeCell ref="B3:C3"/>
    <mergeCell ref="A50:D50"/>
    <mergeCell ref="A51:D51"/>
    <mergeCell ref="B52:C52"/>
    <mergeCell ref="A113:D113"/>
    <mergeCell ref="A114:D114"/>
    <mergeCell ref="B115:C115"/>
    <mergeCell ref="A163:D163"/>
    <mergeCell ref="A164:D164"/>
    <mergeCell ref="A278:D278"/>
    <mergeCell ref="A279:D279"/>
    <mergeCell ref="A337:B337"/>
    <mergeCell ref="C337:D337"/>
    <mergeCell ref="A226:D226"/>
    <mergeCell ref="A228:D228"/>
    <mergeCell ref="A229:D229"/>
    <mergeCell ref="B230:C230"/>
    <mergeCell ref="A275:B275"/>
    <mergeCell ref="C275:D275"/>
  </mergeCells>
  <printOptions horizontalCentered="1" verticalCentered="1"/>
  <pageMargins left="0" right="0" top="0" bottom="0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qi 2013</vt:lpstr>
      <vt:lpstr>qi 2014</vt:lpstr>
      <vt:lpstr>qi 2015</vt:lpstr>
      <vt:lpstr>qi 2016</vt:lpstr>
      <vt:lpstr>qi 2017</vt:lpstr>
      <vt:lpstr>qi 2018</vt:lpstr>
      <vt:lpstr>'qi 2013'!Print_Area</vt:lpstr>
      <vt:lpstr>'qi 2014'!Print_Area</vt:lpstr>
      <vt:lpstr>'qi 2015'!Print_Area</vt:lpstr>
      <vt:lpstr>'qi 2016'!Print_Area</vt:lpstr>
      <vt:lpstr>'qi 2017'!Print_Area</vt:lpstr>
      <vt:lpstr>'qi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LUBNA ABDULSATTAR</dc:creator>
  <cp:lastModifiedBy>Layla Shahatha</cp:lastModifiedBy>
  <cp:lastPrinted>2018-12-02T10:55:11Z</cp:lastPrinted>
  <dcterms:created xsi:type="dcterms:W3CDTF">2018-09-18T04:58:17Z</dcterms:created>
  <dcterms:modified xsi:type="dcterms:W3CDTF">2019-01-17T11:14:17Z</dcterms:modified>
</cp:coreProperties>
</file>